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min\Desktop\6 заседание (01.12.17)\42  бюджет 2018-2020 11.12.2017\"/>
    </mc:Choice>
  </mc:AlternateContent>
  <bookViews>
    <workbookView xWindow="-15" yWindow="-15" windowWidth="15420" windowHeight="7800"/>
  </bookViews>
  <sheets>
    <sheet name="КВСР" sheetId="2" r:id="rId1"/>
    <sheet name="Лист1" sheetId="3" r:id="rId2"/>
  </sheets>
  <definedNames>
    <definedName name="_xlnm._FilterDatabase" localSheetId="0" hidden="1">КВСР!$A$8:$IV$1637</definedName>
    <definedName name="_xlnm.Print_Titles" localSheetId="0">КВСР!$9:$9</definedName>
    <definedName name="_xlnm.Print_Area" localSheetId="0">КВСР!$A$1:$L$1638</definedName>
  </definedNames>
  <calcPr calcId="152511" fullPrecision="0"/>
</workbook>
</file>

<file path=xl/calcChain.xml><?xml version="1.0" encoding="utf-8"?>
<calcChain xmlns="http://schemas.openxmlformats.org/spreadsheetml/2006/main">
  <c r="J254" i="2" l="1"/>
  <c r="G254" i="2"/>
  <c r="J142" i="2"/>
  <c r="G142" i="2"/>
  <c r="G661" i="2"/>
  <c r="K665" i="2"/>
  <c r="J665" i="2"/>
  <c r="H665" i="2"/>
  <c r="G665" i="2"/>
  <c r="I664" i="2"/>
  <c r="I666" i="2"/>
  <c r="K663" i="2"/>
  <c r="J663" i="2"/>
  <c r="H663" i="2"/>
  <c r="G663" i="2"/>
  <c r="F664" i="2"/>
  <c r="F666" i="2"/>
  <c r="H67" i="2"/>
  <c r="K61" i="2"/>
  <c r="H61" i="2"/>
  <c r="K976" i="2"/>
  <c r="H976" i="2"/>
  <c r="K972" i="2"/>
  <c r="H972" i="2"/>
  <c r="K968" i="2"/>
  <c r="K967" i="2"/>
  <c r="H968" i="2"/>
  <c r="H967" i="2"/>
  <c r="K964" i="2"/>
  <c r="H964" i="2"/>
  <c r="H963" i="2" s="1"/>
  <c r="K963" i="2"/>
  <c r="J963" i="2"/>
  <c r="G963" i="2"/>
  <c r="K961" i="2"/>
  <c r="K960" i="2"/>
  <c r="K959" i="2"/>
  <c r="H961" i="2"/>
  <c r="H960" i="2"/>
  <c r="H959" i="2"/>
  <c r="K706" i="2"/>
  <c r="H706" i="2"/>
  <c r="J383" i="2"/>
  <c r="G383" i="2"/>
  <c r="H662" i="2" l="1"/>
  <c r="F663" i="2"/>
  <c r="I663" i="2"/>
  <c r="I665" i="2"/>
  <c r="G662" i="2"/>
  <c r="J662" i="2"/>
  <c r="K662" i="2"/>
  <c r="F665" i="2"/>
  <c r="J1580" i="2"/>
  <c r="J1579" i="2"/>
  <c r="G1580" i="2"/>
  <c r="G1579" i="2"/>
  <c r="J265" i="2"/>
  <c r="G265" i="2"/>
  <c r="J218" i="2"/>
  <c r="G218" i="2"/>
  <c r="H115" i="2"/>
  <c r="F662" i="2" l="1"/>
  <c r="I662" i="2"/>
  <c r="J491" i="2"/>
  <c r="G491" i="2"/>
  <c r="J438" i="2"/>
  <c r="G438" i="2"/>
  <c r="J908" i="2"/>
  <c r="G908" i="2"/>
  <c r="J355" i="2"/>
  <c r="G355" i="2"/>
  <c r="K291" i="2" l="1"/>
  <c r="J291" i="2"/>
  <c r="J290" i="2" s="1"/>
  <c r="J289" i="2" s="1"/>
  <c r="J288" i="2" s="1"/>
  <c r="H291" i="2"/>
  <c r="H290" i="2" s="1"/>
  <c r="H289" i="2" s="1"/>
  <c r="H288" i="2" s="1"/>
  <c r="G291" i="2"/>
  <c r="G290" i="2" s="1"/>
  <c r="G289" i="2" s="1"/>
  <c r="G288" i="2" s="1"/>
  <c r="I292" i="2"/>
  <c r="F292" i="2"/>
  <c r="G327" i="2"/>
  <c r="K333" i="2"/>
  <c r="J333" i="2"/>
  <c r="J332" i="2" s="1"/>
  <c r="H333" i="2"/>
  <c r="H332" i="2" s="1"/>
  <c r="G333" i="2"/>
  <c r="G332" i="2" s="1"/>
  <c r="I334" i="2"/>
  <c r="F334" i="2"/>
  <c r="I960" i="2"/>
  <c r="F804" i="2"/>
  <c r="K705" i="2"/>
  <c r="J705" i="2"/>
  <c r="H705" i="2"/>
  <c r="G705" i="2"/>
  <c r="K707" i="2"/>
  <c r="J707" i="2"/>
  <c r="H707" i="2"/>
  <c r="G707" i="2"/>
  <c r="I708" i="2"/>
  <c r="F708" i="2"/>
  <c r="J151" i="2"/>
  <c r="J150" i="2" s="1"/>
  <c r="J149" i="2" s="1"/>
  <c r="J148" i="2" s="1"/>
  <c r="K151" i="2"/>
  <c r="K150" i="2" s="1"/>
  <c r="H151" i="2"/>
  <c r="H150" i="2" s="1"/>
  <c r="G151" i="2"/>
  <c r="G150" i="2" s="1"/>
  <c r="G149" i="2" s="1"/>
  <c r="G148" i="2" s="1"/>
  <c r="I152" i="2"/>
  <c r="F152" i="2"/>
  <c r="I61" i="2"/>
  <c r="G646" i="2"/>
  <c r="J672" i="2"/>
  <c r="G672" i="2"/>
  <c r="G671" i="2" s="1"/>
  <c r="G650" i="2"/>
  <c r="G676" i="2"/>
  <c r="J676" i="2"/>
  <c r="J675" i="2" s="1"/>
  <c r="G675" i="2"/>
  <c r="I678" i="2"/>
  <c r="F678" i="2"/>
  <c r="J671" i="2"/>
  <c r="I673" i="2"/>
  <c r="F673" i="2"/>
  <c r="J651" i="2"/>
  <c r="J644" i="2"/>
  <c r="J643" i="2" s="1"/>
  <c r="G644" i="2"/>
  <c r="I647" i="2"/>
  <c r="F647" i="2"/>
  <c r="J633" i="2"/>
  <c r="J632" i="2" s="1"/>
  <c r="G633" i="2"/>
  <c r="G632" i="2" s="1"/>
  <c r="I635" i="2"/>
  <c r="F635" i="2"/>
  <c r="I104" i="2"/>
  <c r="K103" i="2"/>
  <c r="K102" i="2" s="1"/>
  <c r="J103" i="2"/>
  <c r="J102" i="2" s="1"/>
  <c r="F104" i="2"/>
  <c r="H103" i="2"/>
  <c r="H102" i="2" s="1"/>
  <c r="H101" i="2" s="1"/>
  <c r="G103" i="2"/>
  <c r="I91" i="2"/>
  <c r="K90" i="2"/>
  <c r="K89" i="2" s="1"/>
  <c r="J90" i="2"/>
  <c r="J89" i="2" s="1"/>
  <c r="F91" i="2"/>
  <c r="H90" i="2"/>
  <c r="H89" i="2" s="1"/>
  <c r="G90" i="2"/>
  <c r="I101" i="2"/>
  <c r="K100" i="2"/>
  <c r="K99" i="2" s="1"/>
  <c r="J100" i="2"/>
  <c r="J99" i="2" s="1"/>
  <c r="K95" i="2"/>
  <c r="H95" i="2"/>
  <c r="G100" i="2"/>
  <c r="G99" i="2" s="1"/>
  <c r="I291" i="2" l="1"/>
  <c r="K290" i="2"/>
  <c r="K289" i="2" s="1"/>
  <c r="K288" i="2" s="1"/>
  <c r="I288" i="2" s="1"/>
  <c r="F288" i="2"/>
  <c r="F289" i="2"/>
  <c r="F290" i="2"/>
  <c r="F291" i="2"/>
  <c r="I333" i="2"/>
  <c r="K332" i="2"/>
  <c r="I332" i="2" s="1"/>
  <c r="F332" i="2"/>
  <c r="F333" i="2"/>
  <c r="G643" i="2"/>
  <c r="H704" i="2"/>
  <c r="I707" i="2"/>
  <c r="G704" i="2"/>
  <c r="J704" i="2"/>
  <c r="K704" i="2"/>
  <c r="F707" i="2"/>
  <c r="F151" i="2"/>
  <c r="I151" i="2"/>
  <c r="K149" i="2"/>
  <c r="I150" i="2"/>
  <c r="H149" i="2"/>
  <c r="F150" i="2"/>
  <c r="I90" i="2"/>
  <c r="F90" i="2"/>
  <c r="I103" i="2"/>
  <c r="I89" i="2"/>
  <c r="F103" i="2"/>
  <c r="K98" i="2"/>
  <c r="K97" i="2" s="1"/>
  <c r="I99" i="2"/>
  <c r="I100" i="2"/>
  <c r="G89" i="2"/>
  <c r="F89" i="2" s="1"/>
  <c r="G102" i="2"/>
  <c r="F102" i="2" s="1"/>
  <c r="I102" i="2"/>
  <c r="F101" i="2"/>
  <c r="H100" i="2"/>
  <c r="H99" i="2" s="1"/>
  <c r="H98" i="2" s="1"/>
  <c r="H97" i="2" s="1"/>
  <c r="G98" i="2"/>
  <c r="G97" i="2" s="1"/>
  <c r="G96" i="2" s="1"/>
  <c r="F96" i="2" s="1"/>
  <c r="J98" i="2"/>
  <c r="G1137" i="2"/>
  <c r="J1560" i="2"/>
  <c r="I290" i="2" l="1"/>
  <c r="I289" i="2"/>
  <c r="K148" i="2"/>
  <c r="I148" i="2" s="1"/>
  <c r="I149" i="2"/>
  <c r="H148" i="2"/>
  <c r="F148" i="2" s="1"/>
  <c r="F149" i="2"/>
  <c r="G95" i="2"/>
  <c r="F95" i="2" s="1"/>
  <c r="F100" i="2"/>
  <c r="F97" i="2"/>
  <c r="F98" i="2"/>
  <c r="F99" i="2"/>
  <c r="I98" i="2"/>
  <c r="J97" i="2"/>
  <c r="H1283" i="2"/>
  <c r="K1396" i="2"/>
  <c r="J1396" i="2"/>
  <c r="H1396" i="2"/>
  <c r="G1396" i="2"/>
  <c r="I1398" i="2"/>
  <c r="F1398" i="2"/>
  <c r="K1339" i="2"/>
  <c r="J1339" i="2"/>
  <c r="H1339" i="2"/>
  <c r="G1339" i="2"/>
  <c r="I1341" i="2"/>
  <c r="F1341" i="2"/>
  <c r="I1122" i="2"/>
  <c r="F1122" i="2"/>
  <c r="K1121" i="2"/>
  <c r="K1120" i="2" s="1"/>
  <c r="K1119" i="2" s="1"/>
  <c r="K1118" i="2" s="1"/>
  <c r="J1121" i="2"/>
  <c r="H1121" i="2"/>
  <c r="H1120" i="2" s="1"/>
  <c r="H1119" i="2" s="1"/>
  <c r="H1118" i="2" s="1"/>
  <c r="G1121" i="2"/>
  <c r="I1151" i="2"/>
  <c r="F1151" i="2"/>
  <c r="K1150" i="2"/>
  <c r="K1149" i="2" s="1"/>
  <c r="J1150" i="2"/>
  <c r="H1150" i="2"/>
  <c r="H1149" i="2" s="1"/>
  <c r="H1148" i="2" s="1"/>
  <c r="H1147" i="2" s="1"/>
  <c r="G1150" i="2"/>
  <c r="K1148" i="2"/>
  <c r="K1147" i="2" s="1"/>
  <c r="I1179" i="2"/>
  <c r="F1179" i="2"/>
  <c r="K1178" i="2"/>
  <c r="K1177" i="2" s="1"/>
  <c r="K1176" i="2" s="1"/>
  <c r="K1175" i="2" s="1"/>
  <c r="J1178" i="2"/>
  <c r="H1178" i="2"/>
  <c r="G1178" i="2"/>
  <c r="H1177" i="2"/>
  <c r="H1176" i="2" s="1"/>
  <c r="H1175" i="2" s="1"/>
  <c r="I1207" i="2"/>
  <c r="F1207" i="2"/>
  <c r="K1206" i="2"/>
  <c r="K1205" i="2" s="1"/>
  <c r="K1204" i="2" s="1"/>
  <c r="K1203" i="2" s="1"/>
  <c r="J1206" i="2"/>
  <c r="J1205" i="2" s="1"/>
  <c r="H1206" i="2"/>
  <c r="H1205" i="2" s="1"/>
  <c r="H1204" i="2" s="1"/>
  <c r="H1203" i="2" s="1"/>
  <c r="G1206" i="2"/>
  <c r="I1235" i="2"/>
  <c r="F1235" i="2"/>
  <c r="K1234" i="2"/>
  <c r="K1233" i="2" s="1"/>
  <c r="K1232" i="2" s="1"/>
  <c r="K1231" i="2" s="1"/>
  <c r="J1234" i="2"/>
  <c r="H1234" i="2"/>
  <c r="H1233" i="2" s="1"/>
  <c r="H1232" i="2" s="1"/>
  <c r="H1231" i="2" s="1"/>
  <c r="G1234" i="2"/>
  <c r="I1263" i="2"/>
  <c r="F1263" i="2"/>
  <c r="K1262" i="2"/>
  <c r="K1261" i="2" s="1"/>
  <c r="K1260" i="2" s="1"/>
  <c r="K1259" i="2" s="1"/>
  <c r="J1262" i="2"/>
  <c r="J1261" i="2" s="1"/>
  <c r="H1262" i="2"/>
  <c r="H1261" i="2" s="1"/>
  <c r="H1260" i="2" s="1"/>
  <c r="H1259" i="2" s="1"/>
  <c r="G1262" i="2"/>
  <c r="I1291" i="2"/>
  <c r="F1291" i="2"/>
  <c r="K1290" i="2"/>
  <c r="K1289" i="2" s="1"/>
  <c r="K1288" i="2" s="1"/>
  <c r="K1287" i="2" s="1"/>
  <c r="J1290" i="2"/>
  <c r="J1289" i="2" s="1"/>
  <c r="H1290" i="2"/>
  <c r="H1289" i="2" s="1"/>
  <c r="H1288" i="2" s="1"/>
  <c r="H1287" i="2" s="1"/>
  <c r="G1290" i="2"/>
  <c r="I1319" i="2"/>
  <c r="F1319" i="2"/>
  <c r="K1318" i="2"/>
  <c r="K1317" i="2" s="1"/>
  <c r="K1316" i="2" s="1"/>
  <c r="K1315" i="2" s="1"/>
  <c r="J1318" i="2"/>
  <c r="J1317" i="2" s="1"/>
  <c r="H1318" i="2"/>
  <c r="H1317" i="2" s="1"/>
  <c r="H1316" i="2" s="1"/>
  <c r="H1315" i="2" s="1"/>
  <c r="G1318" i="2"/>
  <c r="I1348" i="2"/>
  <c r="F1348" i="2"/>
  <c r="K1347" i="2"/>
  <c r="K1346" i="2" s="1"/>
  <c r="K1345" i="2" s="1"/>
  <c r="K1344" i="2" s="1"/>
  <c r="J1347" i="2"/>
  <c r="J1346" i="2" s="1"/>
  <c r="H1347" i="2"/>
  <c r="H1346" i="2" s="1"/>
  <c r="H1345" i="2" s="1"/>
  <c r="H1344" i="2" s="1"/>
  <c r="G1347" i="2"/>
  <c r="I1376" i="2"/>
  <c r="F1376" i="2"/>
  <c r="K1375" i="2"/>
  <c r="K1374" i="2" s="1"/>
  <c r="K1373" i="2" s="1"/>
  <c r="K1372" i="2" s="1"/>
  <c r="J1375" i="2"/>
  <c r="J1374" i="2" s="1"/>
  <c r="H1375" i="2"/>
  <c r="H1374" i="2" s="1"/>
  <c r="H1373" i="2" s="1"/>
  <c r="H1372" i="2" s="1"/>
  <c r="G1375" i="2"/>
  <c r="I1405" i="2"/>
  <c r="F1405" i="2"/>
  <c r="K1404" i="2"/>
  <c r="K1403" i="2" s="1"/>
  <c r="K1402" i="2" s="1"/>
  <c r="K1401" i="2" s="1"/>
  <c r="J1404" i="2"/>
  <c r="J1403" i="2" s="1"/>
  <c r="H1404" i="2"/>
  <c r="H1403" i="2" s="1"/>
  <c r="H1402" i="2" s="1"/>
  <c r="H1401" i="2" s="1"/>
  <c r="G1404" i="2"/>
  <c r="I1433" i="2"/>
  <c r="F1433" i="2"/>
  <c r="K1432" i="2"/>
  <c r="J1432" i="2"/>
  <c r="H1432" i="2"/>
  <c r="H1431" i="2" s="1"/>
  <c r="H1430" i="2" s="1"/>
  <c r="H1429" i="2" s="1"/>
  <c r="G1432" i="2"/>
  <c r="K1431" i="2"/>
  <c r="K1430" i="2" s="1"/>
  <c r="K1429" i="2" s="1"/>
  <c r="I1461" i="2"/>
  <c r="F1461" i="2"/>
  <c r="K1460" i="2"/>
  <c r="J1460" i="2"/>
  <c r="H1460" i="2"/>
  <c r="H1459" i="2" s="1"/>
  <c r="H1458" i="2" s="1"/>
  <c r="H1457" i="2" s="1"/>
  <c r="G1460" i="2"/>
  <c r="K1459" i="2"/>
  <c r="K1458" i="2" s="1"/>
  <c r="K1457" i="2" s="1"/>
  <c r="I1489" i="2"/>
  <c r="F1489" i="2"/>
  <c r="K1488" i="2"/>
  <c r="J1488" i="2"/>
  <c r="H1488" i="2"/>
  <c r="H1487" i="2" s="1"/>
  <c r="H1486" i="2" s="1"/>
  <c r="H1485" i="2" s="1"/>
  <c r="G1488" i="2"/>
  <c r="K1487" i="2"/>
  <c r="K1486" i="2" s="1"/>
  <c r="K1485" i="2" s="1"/>
  <c r="I1517" i="2"/>
  <c r="F1517" i="2"/>
  <c r="K1516" i="2"/>
  <c r="J1516" i="2"/>
  <c r="H1516" i="2"/>
  <c r="H1515" i="2" s="1"/>
  <c r="H1514" i="2" s="1"/>
  <c r="H1513" i="2" s="1"/>
  <c r="G1516" i="2"/>
  <c r="G1515" i="2" s="1"/>
  <c r="G1514" i="2" s="1"/>
  <c r="K1515" i="2"/>
  <c r="K1514" i="2" s="1"/>
  <c r="I1545" i="2"/>
  <c r="F1545" i="2"/>
  <c r="K1544" i="2"/>
  <c r="K1543" i="2" s="1"/>
  <c r="K1542" i="2" s="1"/>
  <c r="K1541" i="2" s="1"/>
  <c r="J1544" i="2"/>
  <c r="J1543" i="2" s="1"/>
  <c r="H1544" i="2"/>
  <c r="H1543" i="2" s="1"/>
  <c r="H1542" i="2" s="1"/>
  <c r="H1541" i="2" s="1"/>
  <c r="G1544" i="2"/>
  <c r="I1573" i="2"/>
  <c r="F1573" i="2"/>
  <c r="K1572" i="2"/>
  <c r="K1571" i="2" s="1"/>
  <c r="K1570" i="2" s="1"/>
  <c r="K1569" i="2" s="1"/>
  <c r="J1572" i="2"/>
  <c r="H1572" i="2"/>
  <c r="H1571" i="2" s="1"/>
  <c r="H1570" i="2" s="1"/>
  <c r="H1569" i="2" s="1"/>
  <c r="G1572" i="2"/>
  <c r="I1601" i="2"/>
  <c r="F1601" i="2"/>
  <c r="K1600" i="2"/>
  <c r="K1599" i="2" s="1"/>
  <c r="K1598" i="2" s="1"/>
  <c r="K1597" i="2" s="1"/>
  <c r="J1600" i="2"/>
  <c r="J1599" i="2" s="1"/>
  <c r="H1600" i="2"/>
  <c r="H1599" i="2" s="1"/>
  <c r="H1598" i="2" s="1"/>
  <c r="H1597" i="2" s="1"/>
  <c r="G1600" i="2"/>
  <c r="K1628" i="2"/>
  <c r="K1627" i="2" s="1"/>
  <c r="K1626" i="2" s="1"/>
  <c r="K1625" i="2" s="1"/>
  <c r="J1628" i="2"/>
  <c r="J1627" i="2" s="1"/>
  <c r="H1628" i="2"/>
  <c r="H1627" i="2" s="1"/>
  <c r="H1626" i="2" s="1"/>
  <c r="H1625" i="2" s="1"/>
  <c r="G1628" i="2"/>
  <c r="I1629" i="2"/>
  <c r="F1629" i="2"/>
  <c r="F67" i="2"/>
  <c r="K66" i="2"/>
  <c r="J66" i="2"/>
  <c r="H66" i="2"/>
  <c r="G66" i="2"/>
  <c r="I65" i="2"/>
  <c r="F65" i="2"/>
  <c r="K64" i="2"/>
  <c r="K63" i="2" s="1"/>
  <c r="K62" i="2" s="1"/>
  <c r="J64" i="2"/>
  <c r="H64" i="2"/>
  <c r="H63" i="2" s="1"/>
  <c r="H62" i="2" s="1"/>
  <c r="G64" i="2"/>
  <c r="K60" i="2"/>
  <c r="J60" i="2"/>
  <c r="I59" i="2"/>
  <c r="K58" i="2"/>
  <c r="J58" i="2"/>
  <c r="H60" i="2"/>
  <c r="F61" i="2"/>
  <c r="G60" i="2"/>
  <c r="F59" i="2"/>
  <c r="H58" i="2"/>
  <c r="G58" i="2"/>
  <c r="I46" i="2"/>
  <c r="F46" i="2"/>
  <c r="K45" i="2"/>
  <c r="J45" i="2"/>
  <c r="H45" i="2"/>
  <c r="G45" i="2"/>
  <c r="J42" i="2"/>
  <c r="I44" i="2"/>
  <c r="F44" i="2"/>
  <c r="K43" i="2"/>
  <c r="J43" i="2"/>
  <c r="H43" i="2"/>
  <c r="G43" i="2"/>
  <c r="G42" i="2"/>
  <c r="I33" i="2"/>
  <c r="F33" i="2"/>
  <c r="K32" i="2"/>
  <c r="J32" i="2"/>
  <c r="H32" i="2"/>
  <c r="G32" i="2"/>
  <c r="J63" i="2" l="1"/>
  <c r="F60" i="2"/>
  <c r="I97" i="2"/>
  <c r="J96" i="2"/>
  <c r="I1234" i="2"/>
  <c r="I1178" i="2"/>
  <c r="I1543" i="2"/>
  <c r="I1347" i="2"/>
  <c r="J1233" i="2"/>
  <c r="I1233" i="2" s="1"/>
  <c r="I1121" i="2"/>
  <c r="F58" i="2"/>
  <c r="K57" i="2"/>
  <c r="K56" i="2" s="1"/>
  <c r="K55" i="2" s="1"/>
  <c r="F64" i="2"/>
  <c r="F1628" i="2"/>
  <c r="F1572" i="2"/>
  <c r="I1572" i="2"/>
  <c r="J1120" i="2"/>
  <c r="I1120" i="2" s="1"/>
  <c r="G57" i="2"/>
  <c r="I60" i="2"/>
  <c r="G63" i="2"/>
  <c r="G62" i="2" s="1"/>
  <c r="F62" i="2" s="1"/>
  <c r="G1627" i="2"/>
  <c r="F1627" i="2" s="1"/>
  <c r="F1600" i="2"/>
  <c r="I1544" i="2"/>
  <c r="F1404" i="2"/>
  <c r="I1375" i="2"/>
  <c r="I1318" i="2"/>
  <c r="F1290" i="2"/>
  <c r="I1262" i="2"/>
  <c r="I1206" i="2"/>
  <c r="J1177" i="2"/>
  <c r="I1177" i="2" s="1"/>
  <c r="I1150" i="2"/>
  <c r="J1571" i="2"/>
  <c r="I1571" i="2" s="1"/>
  <c r="J1149" i="2"/>
  <c r="I1149" i="2" s="1"/>
  <c r="G1403" i="2"/>
  <c r="F1403" i="2" s="1"/>
  <c r="G1289" i="2"/>
  <c r="F1289" i="2" s="1"/>
  <c r="H57" i="2"/>
  <c r="H56" i="2" s="1"/>
  <c r="H55" i="2" s="1"/>
  <c r="J57" i="2"/>
  <c r="J56" i="2" s="1"/>
  <c r="F66" i="2"/>
  <c r="I66" i="2"/>
  <c r="G1599" i="2"/>
  <c r="F1599" i="2" s="1"/>
  <c r="F1544" i="2"/>
  <c r="I1516" i="2"/>
  <c r="F1488" i="2"/>
  <c r="I1488" i="2"/>
  <c r="F1460" i="2"/>
  <c r="I1460" i="2"/>
  <c r="F1432" i="2"/>
  <c r="I1432" i="2"/>
  <c r="F1150" i="2"/>
  <c r="K1513" i="2"/>
  <c r="I63" i="2"/>
  <c r="I1627" i="2"/>
  <c r="I1599" i="2"/>
  <c r="F1514" i="2"/>
  <c r="F1515" i="2"/>
  <c r="I1403" i="2"/>
  <c r="J1402" i="2"/>
  <c r="I1374" i="2"/>
  <c r="J1373" i="2"/>
  <c r="I1346" i="2"/>
  <c r="J1345" i="2"/>
  <c r="I1317" i="2"/>
  <c r="J1316" i="2"/>
  <c r="I1289" i="2"/>
  <c r="J1288" i="2"/>
  <c r="I1261" i="2"/>
  <c r="J1260" i="2"/>
  <c r="I1205" i="2"/>
  <c r="J1204" i="2"/>
  <c r="J1176" i="2"/>
  <c r="F1121" i="2"/>
  <c r="G1120" i="2"/>
  <c r="J62" i="2"/>
  <c r="I62" i="2" s="1"/>
  <c r="I64" i="2"/>
  <c r="I1628" i="2"/>
  <c r="J1598" i="2"/>
  <c r="I1600" i="2"/>
  <c r="G1571" i="2"/>
  <c r="J1542" i="2"/>
  <c r="G1543" i="2"/>
  <c r="G1513" i="2"/>
  <c r="F1513" i="2" s="1"/>
  <c r="J1515" i="2"/>
  <c r="F1516" i="2"/>
  <c r="G1487" i="2"/>
  <c r="J1487" i="2"/>
  <c r="G1459" i="2"/>
  <c r="J1459" i="2"/>
  <c r="G1431" i="2"/>
  <c r="J1431" i="2"/>
  <c r="F1375" i="2"/>
  <c r="G1374" i="2"/>
  <c r="F1347" i="2"/>
  <c r="G1346" i="2"/>
  <c r="F1318" i="2"/>
  <c r="G1317" i="2"/>
  <c r="F1262" i="2"/>
  <c r="G1261" i="2"/>
  <c r="F1234" i="2"/>
  <c r="G1233" i="2"/>
  <c r="F1206" i="2"/>
  <c r="G1205" i="2"/>
  <c r="F1178" i="2"/>
  <c r="G1177" i="2"/>
  <c r="G1149" i="2"/>
  <c r="I1404" i="2"/>
  <c r="I1290" i="2"/>
  <c r="J1626" i="2"/>
  <c r="F43" i="2"/>
  <c r="I32" i="2"/>
  <c r="I45" i="2"/>
  <c r="F32" i="2"/>
  <c r="F45" i="2"/>
  <c r="I43" i="2"/>
  <c r="I58" i="2"/>
  <c r="K301" i="2"/>
  <c r="K300" i="2" s="1"/>
  <c r="J301" i="2"/>
  <c r="J300" i="2" s="1"/>
  <c r="H301" i="2"/>
  <c r="H300" i="2" s="1"/>
  <c r="G301" i="2"/>
  <c r="G300" i="2" s="1"/>
  <c r="K304" i="2"/>
  <c r="K303" i="2" s="1"/>
  <c r="J304" i="2"/>
  <c r="J303" i="2" s="1"/>
  <c r="H304" i="2"/>
  <c r="H303" i="2" s="1"/>
  <c r="G304" i="2"/>
  <c r="G303" i="2" s="1"/>
  <c r="I302" i="2"/>
  <c r="I305" i="2"/>
  <c r="F302" i="2"/>
  <c r="F305" i="2"/>
  <c r="J450" i="2"/>
  <c r="G450" i="2"/>
  <c r="J111" i="2"/>
  <c r="K111" i="2"/>
  <c r="H111" i="2"/>
  <c r="G111" i="2"/>
  <c r="I113" i="2"/>
  <c r="F113" i="2"/>
  <c r="K970" i="2"/>
  <c r="J970" i="2"/>
  <c r="H970" i="2"/>
  <c r="G970" i="2"/>
  <c r="I972" i="2"/>
  <c r="F972" i="2"/>
  <c r="K958" i="2"/>
  <c r="K957" i="2" s="1"/>
  <c r="J958" i="2"/>
  <c r="J957" i="2" s="1"/>
  <c r="G958" i="2"/>
  <c r="G957" i="2" s="1"/>
  <c r="H958" i="2"/>
  <c r="F960" i="2"/>
  <c r="K162" i="2"/>
  <c r="K161" i="2" s="1"/>
  <c r="K160" i="2" s="1"/>
  <c r="K159" i="2" s="1"/>
  <c r="J162" i="2"/>
  <c r="J161" i="2" s="1"/>
  <c r="J160" i="2" s="1"/>
  <c r="H162" i="2"/>
  <c r="H161" i="2" s="1"/>
  <c r="H160" i="2" s="1"/>
  <c r="H159" i="2" s="1"/>
  <c r="G162" i="2"/>
  <c r="G161" i="2" s="1"/>
  <c r="G160" i="2" s="1"/>
  <c r="G159" i="2" s="1"/>
  <c r="I163" i="2"/>
  <c r="F163" i="2"/>
  <c r="K639" i="2"/>
  <c r="J639" i="2"/>
  <c r="K637" i="2"/>
  <c r="J637" i="2"/>
  <c r="I638" i="2"/>
  <c r="I640" i="2"/>
  <c r="H639" i="2"/>
  <c r="G639" i="2"/>
  <c r="H637" i="2"/>
  <c r="G637" i="2"/>
  <c r="F638" i="2"/>
  <c r="F640" i="2"/>
  <c r="H636" i="2" l="1"/>
  <c r="G636" i="2"/>
  <c r="I96" i="2"/>
  <c r="J95" i="2"/>
  <c r="I95" i="2" s="1"/>
  <c r="G1626" i="2"/>
  <c r="G1625" i="2" s="1"/>
  <c r="J1119" i="2"/>
  <c r="J1118" i="2" s="1"/>
  <c r="I1118" i="2" s="1"/>
  <c r="J1232" i="2"/>
  <c r="J1231" i="2" s="1"/>
  <c r="I1231" i="2" s="1"/>
  <c r="G1288" i="2"/>
  <c r="F1288" i="2" s="1"/>
  <c r="F57" i="2"/>
  <c r="J55" i="2"/>
  <c r="I55" i="2" s="1"/>
  <c r="I57" i="2"/>
  <c r="F63" i="2"/>
  <c r="G56" i="2"/>
  <c r="G55" i="2" s="1"/>
  <c r="F55" i="2" s="1"/>
  <c r="J1570" i="2"/>
  <c r="I1570" i="2" s="1"/>
  <c r="I56" i="2"/>
  <c r="J1148" i="2"/>
  <c r="J1147" i="2" s="1"/>
  <c r="I1147" i="2" s="1"/>
  <c r="G1598" i="2"/>
  <c r="G1597" i="2" s="1"/>
  <c r="F1597" i="2" s="1"/>
  <c r="G1402" i="2"/>
  <c r="F1177" i="2"/>
  <c r="G1176" i="2"/>
  <c r="F1205" i="2"/>
  <c r="G1204" i="2"/>
  <c r="F1233" i="2"/>
  <c r="G1232" i="2"/>
  <c r="F1261" i="2"/>
  <c r="G1260" i="2"/>
  <c r="F1317" i="2"/>
  <c r="G1316" i="2"/>
  <c r="F1346" i="2"/>
  <c r="G1345" i="2"/>
  <c r="F1374" i="2"/>
  <c r="G1373" i="2"/>
  <c r="F1431" i="2"/>
  <c r="G1430" i="2"/>
  <c r="F1459" i="2"/>
  <c r="G1458" i="2"/>
  <c r="F1487" i="2"/>
  <c r="G1486" i="2"/>
  <c r="I1515" i="2"/>
  <c r="J1514" i="2"/>
  <c r="F1543" i="2"/>
  <c r="G1542" i="2"/>
  <c r="F1571" i="2"/>
  <c r="G1570" i="2"/>
  <c r="F1598" i="2"/>
  <c r="I1119" i="2"/>
  <c r="F1149" i="2"/>
  <c r="G1148" i="2"/>
  <c r="I1431" i="2"/>
  <c r="J1430" i="2"/>
  <c r="I1459" i="2"/>
  <c r="J1458" i="2"/>
  <c r="I1487" i="2"/>
  <c r="J1486" i="2"/>
  <c r="I1542" i="2"/>
  <c r="J1541" i="2"/>
  <c r="I1541" i="2" s="1"/>
  <c r="I1598" i="2"/>
  <c r="J1597" i="2"/>
  <c r="I1597" i="2" s="1"/>
  <c r="F1120" i="2"/>
  <c r="G1119" i="2"/>
  <c r="I1176" i="2"/>
  <c r="J1175" i="2"/>
  <c r="I1175" i="2" s="1"/>
  <c r="I1204" i="2"/>
  <c r="J1203" i="2"/>
  <c r="I1203" i="2" s="1"/>
  <c r="I1232" i="2"/>
  <c r="I1260" i="2"/>
  <c r="J1259" i="2"/>
  <c r="I1259" i="2" s="1"/>
  <c r="I1288" i="2"/>
  <c r="J1287" i="2"/>
  <c r="I1287" i="2" s="1"/>
  <c r="I1316" i="2"/>
  <c r="J1315" i="2"/>
  <c r="I1315" i="2" s="1"/>
  <c r="I1345" i="2"/>
  <c r="J1344" i="2"/>
  <c r="I1344" i="2" s="1"/>
  <c r="I1373" i="2"/>
  <c r="J1372" i="2"/>
  <c r="I1372" i="2" s="1"/>
  <c r="I1402" i="2"/>
  <c r="J1401" i="2"/>
  <c r="I1401" i="2" s="1"/>
  <c r="I1626" i="2"/>
  <c r="J1625" i="2"/>
  <c r="H299" i="2"/>
  <c r="H298" i="2" s="1"/>
  <c r="K299" i="2"/>
  <c r="K298" i="2" s="1"/>
  <c r="I303" i="2"/>
  <c r="J299" i="2"/>
  <c r="J298" i="2" s="1"/>
  <c r="F304" i="2"/>
  <c r="F303" i="2"/>
  <c r="G299" i="2"/>
  <c r="G298" i="2" s="1"/>
  <c r="F298" i="2" s="1"/>
  <c r="I301" i="2"/>
  <c r="I300" i="2"/>
  <c r="F300" i="2"/>
  <c r="F301" i="2"/>
  <c r="I304" i="2"/>
  <c r="K636" i="2"/>
  <c r="J636" i="2"/>
  <c r="J159" i="2"/>
  <c r="I159" i="2" s="1"/>
  <c r="I160" i="2"/>
  <c r="I162" i="2"/>
  <c r="I161" i="2"/>
  <c r="F162" i="2"/>
  <c r="F161" i="2"/>
  <c r="F159" i="2"/>
  <c r="F160" i="2"/>
  <c r="I639" i="2"/>
  <c r="I637" i="2"/>
  <c r="F637" i="2"/>
  <c r="F639" i="2"/>
  <c r="F636" i="2" l="1"/>
  <c r="I299" i="2"/>
  <c r="F1626" i="2"/>
  <c r="I1148" i="2"/>
  <c r="G1287" i="2"/>
  <c r="F1287" i="2" s="1"/>
  <c r="J1569" i="2"/>
  <c r="I1569" i="2" s="1"/>
  <c r="F56" i="2"/>
  <c r="F1402" i="2"/>
  <c r="G1401" i="2"/>
  <c r="F1401" i="2" s="1"/>
  <c r="I636" i="2"/>
  <c r="F1119" i="2"/>
  <c r="G1118" i="2"/>
  <c r="F1118" i="2" s="1"/>
  <c r="I1486" i="2"/>
  <c r="J1485" i="2"/>
  <c r="I1485" i="2" s="1"/>
  <c r="I1458" i="2"/>
  <c r="J1457" i="2"/>
  <c r="I1457" i="2" s="1"/>
  <c r="I1430" i="2"/>
  <c r="J1429" i="2"/>
  <c r="I1429" i="2" s="1"/>
  <c r="F1148" i="2"/>
  <c r="G1147" i="2"/>
  <c r="F1147" i="2" s="1"/>
  <c r="F1570" i="2"/>
  <c r="G1569" i="2"/>
  <c r="F1569" i="2" s="1"/>
  <c r="F1542" i="2"/>
  <c r="G1541" i="2"/>
  <c r="F1541" i="2" s="1"/>
  <c r="J1513" i="2"/>
  <c r="I1513" i="2" s="1"/>
  <c r="I1514" i="2"/>
  <c r="F1486" i="2"/>
  <c r="G1485" i="2"/>
  <c r="F1485" i="2" s="1"/>
  <c r="F1458" i="2"/>
  <c r="G1457" i="2"/>
  <c r="F1457" i="2" s="1"/>
  <c r="F1430" i="2"/>
  <c r="G1429" i="2"/>
  <c r="F1429" i="2" s="1"/>
  <c r="F1373" i="2"/>
  <c r="G1372" i="2"/>
  <c r="F1372" i="2" s="1"/>
  <c r="F1345" i="2"/>
  <c r="G1344" i="2"/>
  <c r="F1344" i="2" s="1"/>
  <c r="F1316" i="2"/>
  <c r="G1315" i="2"/>
  <c r="F1315" i="2" s="1"/>
  <c r="F1260" i="2"/>
  <c r="G1259" i="2"/>
  <c r="F1259" i="2" s="1"/>
  <c r="F1232" i="2"/>
  <c r="G1231" i="2"/>
  <c r="F1231" i="2" s="1"/>
  <c r="F1204" i="2"/>
  <c r="G1203" i="2"/>
  <c r="F1203" i="2" s="1"/>
  <c r="F1176" i="2"/>
  <c r="G1175" i="2"/>
  <c r="F1175" i="2" s="1"/>
  <c r="I1625" i="2"/>
  <c r="F1625" i="2"/>
  <c r="F299" i="2"/>
  <c r="I298" i="2"/>
  <c r="K675" i="2"/>
  <c r="H675" i="2"/>
  <c r="K671" i="2"/>
  <c r="H671" i="2"/>
  <c r="G248" i="2"/>
  <c r="K643" i="2" l="1"/>
  <c r="H643" i="2"/>
  <c r="J631" i="2"/>
  <c r="J630" i="2" s="1"/>
  <c r="H632" i="2"/>
  <c r="H631" i="2" s="1"/>
  <c r="H630" i="2" s="1"/>
  <c r="G631" i="2"/>
  <c r="G630" i="2" s="1"/>
  <c r="I634" i="2"/>
  <c r="F634" i="2"/>
  <c r="K442" i="2"/>
  <c r="J442" i="2"/>
  <c r="H442" i="2"/>
  <c r="G442" i="2"/>
  <c r="I443" i="2"/>
  <c r="F443" i="2"/>
  <c r="K444" i="2"/>
  <c r="J444" i="2"/>
  <c r="H444" i="2"/>
  <c r="G444" i="2"/>
  <c r="I445" i="2"/>
  <c r="F445" i="2"/>
  <c r="K858" i="2"/>
  <c r="K857" i="2" s="1"/>
  <c r="J858" i="2"/>
  <c r="J857" i="2" s="1"/>
  <c r="H858" i="2"/>
  <c r="H857" i="2" s="1"/>
  <c r="G858" i="2"/>
  <c r="G857" i="2" s="1"/>
  <c r="F859" i="2"/>
  <c r="I859" i="2"/>
  <c r="J395" i="2"/>
  <c r="G395" i="2"/>
  <c r="J372" i="2"/>
  <c r="G372" i="2"/>
  <c r="G371" i="2" s="1"/>
  <c r="H375" i="2"/>
  <c r="H374" i="2" s="1"/>
  <c r="H373" i="2" s="1"/>
  <c r="J375" i="2"/>
  <c r="J374" i="2" s="1"/>
  <c r="K375" i="2"/>
  <c r="K374" i="2" s="1"/>
  <c r="K373" i="2" s="1"/>
  <c r="G375" i="2"/>
  <c r="G374" i="2" s="1"/>
  <c r="I376" i="2"/>
  <c r="I375" i="2" s="1"/>
  <c r="F376" i="2"/>
  <c r="K632" i="2"/>
  <c r="K631" i="2" s="1"/>
  <c r="K630" i="2" s="1"/>
  <c r="I685" i="2"/>
  <c r="F685" i="2"/>
  <c r="H441" i="2" l="1"/>
  <c r="H440" i="2" s="1"/>
  <c r="H439" i="2" s="1"/>
  <c r="K441" i="2"/>
  <c r="K440" i="2" s="1"/>
  <c r="I444" i="2"/>
  <c r="G441" i="2"/>
  <c r="G440" i="2" s="1"/>
  <c r="J441" i="2"/>
  <c r="J440" i="2" s="1"/>
  <c r="J439" i="2" s="1"/>
  <c r="I442" i="2"/>
  <c r="F442" i="2"/>
  <c r="F444" i="2"/>
  <c r="I858" i="2"/>
  <c r="I857" i="2"/>
  <c r="F858" i="2"/>
  <c r="F857" i="2"/>
  <c r="F375" i="2"/>
  <c r="J373" i="2"/>
  <c r="I373" i="2" s="1"/>
  <c r="I374" i="2"/>
  <c r="G373" i="2"/>
  <c r="F373" i="2" s="1"/>
  <c r="F374" i="2"/>
  <c r="I1057" i="2"/>
  <c r="I1044" i="2"/>
  <c r="I1033" i="2"/>
  <c r="K931" i="2"/>
  <c r="H931" i="2"/>
  <c r="K211" i="2"/>
  <c r="K210" i="2" s="1"/>
  <c r="K209" i="2" s="1"/>
  <c r="K208" i="2" s="1"/>
  <c r="K207" i="2" s="1"/>
  <c r="K206" i="2" s="1"/>
  <c r="J211" i="2"/>
  <c r="J210" i="2" s="1"/>
  <c r="H211" i="2"/>
  <c r="H210" i="2" s="1"/>
  <c r="H209" i="2" s="1"/>
  <c r="H208" i="2" s="1"/>
  <c r="H207" i="2" s="1"/>
  <c r="H206" i="2" s="1"/>
  <c r="G211" i="2"/>
  <c r="G210" i="2" s="1"/>
  <c r="I212" i="2"/>
  <c r="F212" i="2"/>
  <c r="K727" i="2"/>
  <c r="J727" i="2"/>
  <c r="H727" i="2"/>
  <c r="G727" i="2"/>
  <c r="I728" i="2"/>
  <c r="F728" i="2"/>
  <c r="I441" i="2" l="1"/>
  <c r="F441" i="2"/>
  <c r="G439" i="2"/>
  <c r="F439" i="2" s="1"/>
  <c r="F440" i="2"/>
  <c r="K439" i="2"/>
  <c r="I440" i="2"/>
  <c r="F211" i="2"/>
  <c r="I211" i="2"/>
  <c r="J209" i="2"/>
  <c r="I210" i="2"/>
  <c r="G209" i="2"/>
  <c r="F210" i="2"/>
  <c r="I727" i="2"/>
  <c r="F727" i="2"/>
  <c r="F144" i="2"/>
  <c r="G141" i="2"/>
  <c r="K684" i="2"/>
  <c r="K683" i="2" s="1"/>
  <c r="K682" i="2" s="1"/>
  <c r="J684" i="2"/>
  <c r="H684" i="2"/>
  <c r="H683" i="2" s="1"/>
  <c r="H682" i="2" s="1"/>
  <c r="G684" i="2"/>
  <c r="G683" i="2" s="1"/>
  <c r="G682" i="2" s="1"/>
  <c r="K681" i="2"/>
  <c r="I690" i="2"/>
  <c r="F690" i="2"/>
  <c r="K689" i="2"/>
  <c r="K688" i="2" s="1"/>
  <c r="K687" i="2" s="1"/>
  <c r="K686" i="2" s="1"/>
  <c r="J689" i="2"/>
  <c r="H689" i="2"/>
  <c r="H688" i="2" s="1"/>
  <c r="H687" i="2" s="1"/>
  <c r="H686" i="2" s="1"/>
  <c r="G689" i="2"/>
  <c r="G688" i="2" s="1"/>
  <c r="K595" i="2"/>
  <c r="K594" i="2" s="1"/>
  <c r="K593" i="2" s="1"/>
  <c r="J595" i="2"/>
  <c r="J594" i="2" s="1"/>
  <c r="J593" i="2" s="1"/>
  <c r="H595" i="2"/>
  <c r="H594" i="2" s="1"/>
  <c r="H593" i="2" s="1"/>
  <c r="G595" i="2"/>
  <c r="G594" i="2" s="1"/>
  <c r="I596" i="2"/>
  <c r="F596" i="2"/>
  <c r="K591" i="2"/>
  <c r="J591" i="2"/>
  <c r="H591" i="2"/>
  <c r="G591" i="2"/>
  <c r="I592" i="2"/>
  <c r="F592" i="2"/>
  <c r="K589" i="2"/>
  <c r="K588" i="2" s="1"/>
  <c r="J589" i="2"/>
  <c r="J588" i="2" s="1"/>
  <c r="H589" i="2"/>
  <c r="H588" i="2" s="1"/>
  <c r="G589" i="2"/>
  <c r="G588" i="2" s="1"/>
  <c r="I590" i="2"/>
  <c r="F590" i="2"/>
  <c r="K586" i="2"/>
  <c r="K585" i="2" s="1"/>
  <c r="J586" i="2"/>
  <c r="J585" i="2" s="1"/>
  <c r="H586" i="2"/>
  <c r="H585" i="2" s="1"/>
  <c r="G586" i="2"/>
  <c r="G585" i="2" s="1"/>
  <c r="I587" i="2"/>
  <c r="F587" i="2"/>
  <c r="K583" i="2"/>
  <c r="K582" i="2" s="1"/>
  <c r="K581" i="2" s="1"/>
  <c r="J583" i="2"/>
  <c r="J582" i="2" s="1"/>
  <c r="H583" i="2"/>
  <c r="H582" i="2" s="1"/>
  <c r="G583" i="2"/>
  <c r="G582" i="2" s="1"/>
  <c r="F584" i="2"/>
  <c r="I584" i="2"/>
  <c r="K577" i="2"/>
  <c r="J577" i="2"/>
  <c r="H577" i="2"/>
  <c r="G577" i="2"/>
  <c r="K579" i="2"/>
  <c r="J579" i="2"/>
  <c r="H579" i="2"/>
  <c r="G579" i="2"/>
  <c r="I580" i="2"/>
  <c r="F580" i="2"/>
  <c r="I578" i="2"/>
  <c r="F578" i="2"/>
  <c r="K572" i="2"/>
  <c r="J572" i="2"/>
  <c r="H572" i="2"/>
  <c r="G572" i="2"/>
  <c r="K574" i="2"/>
  <c r="J574" i="2"/>
  <c r="H574" i="2"/>
  <c r="G574" i="2"/>
  <c r="I575" i="2"/>
  <c r="F575" i="2"/>
  <c r="I573" i="2"/>
  <c r="F573" i="2"/>
  <c r="K983" i="2"/>
  <c r="K982" i="2" s="1"/>
  <c r="K981" i="2" s="1"/>
  <c r="J983" i="2"/>
  <c r="H983" i="2"/>
  <c r="H982" i="2" s="1"/>
  <c r="H981" i="2" s="1"/>
  <c r="H980" i="2" s="1"/>
  <c r="H979" i="2" s="1"/>
  <c r="H978" i="2" s="1"/>
  <c r="G983" i="2"/>
  <c r="G982" i="2" s="1"/>
  <c r="G981" i="2" s="1"/>
  <c r="F984" i="2"/>
  <c r="I984" i="2"/>
  <c r="I855" i="2"/>
  <c r="I856" i="2"/>
  <c r="K854" i="2"/>
  <c r="J854" i="2"/>
  <c r="J853" i="2" s="1"/>
  <c r="H854" i="2"/>
  <c r="H853" i="2" s="1"/>
  <c r="G854" i="2"/>
  <c r="G853" i="2" s="1"/>
  <c r="K853" i="2"/>
  <c r="F855" i="2"/>
  <c r="F856" i="2"/>
  <c r="K928" i="2"/>
  <c r="K927" i="2" s="1"/>
  <c r="H928" i="2"/>
  <c r="H927" i="2" s="1"/>
  <c r="I842" i="2"/>
  <c r="F841" i="2"/>
  <c r="I918" i="2"/>
  <c r="I917" i="2"/>
  <c r="H814" i="2"/>
  <c r="H813" i="2" s="1"/>
  <c r="I812" i="2"/>
  <c r="K346" i="2"/>
  <c r="K345" i="2" s="1"/>
  <c r="K344" i="2" s="1"/>
  <c r="K343" i="2" s="1"/>
  <c r="K342" i="2" s="1"/>
  <c r="K341" i="2" s="1"/>
  <c r="K969" i="2"/>
  <c r="J969" i="2"/>
  <c r="H969" i="2"/>
  <c r="K954" i="2"/>
  <c r="K953" i="2" s="1"/>
  <c r="J954" i="2"/>
  <c r="J953" i="2" s="1"/>
  <c r="H954" i="2"/>
  <c r="H953" i="2" s="1"/>
  <c r="G954" i="2"/>
  <c r="G953" i="2" s="1"/>
  <c r="H1338" i="2"/>
  <c r="H1337" i="2" s="1"/>
  <c r="H1336" i="2" s="1"/>
  <c r="K1338" i="2"/>
  <c r="K1337" i="2" s="1"/>
  <c r="K1336" i="2" s="1"/>
  <c r="F1339" i="2"/>
  <c r="I1339" i="2"/>
  <c r="J1227" i="2"/>
  <c r="I1227" i="2" s="1"/>
  <c r="G1227" i="2"/>
  <c r="G1226" i="2" s="1"/>
  <c r="I1156" i="2"/>
  <c r="I1108" i="2"/>
  <c r="I1109" i="2"/>
  <c r="I1110" i="2"/>
  <c r="I1115" i="2"/>
  <c r="I1127" i="2"/>
  <c r="I1128" i="2"/>
  <c r="I1129" i="2"/>
  <c r="G326" i="2"/>
  <c r="G990" i="2"/>
  <c r="G989" i="2" s="1"/>
  <c r="H990" i="2"/>
  <c r="H989" i="2" s="1"/>
  <c r="J990" i="2"/>
  <c r="J989" i="2" s="1"/>
  <c r="K990" i="2"/>
  <c r="K989" i="2" s="1"/>
  <c r="F991" i="2"/>
  <c r="I991" i="2"/>
  <c r="G993" i="2"/>
  <c r="H993" i="2"/>
  <c r="H992" i="2" s="1"/>
  <c r="J993" i="2"/>
  <c r="J992" i="2" s="1"/>
  <c r="K993" i="2"/>
  <c r="K986" i="2" s="1"/>
  <c r="F994" i="2"/>
  <c r="I994" i="2"/>
  <c r="G996" i="2"/>
  <c r="G995" i="2" s="1"/>
  <c r="H996" i="2"/>
  <c r="H995" i="2" s="1"/>
  <c r="J996" i="2"/>
  <c r="J995" i="2" s="1"/>
  <c r="K996" i="2"/>
  <c r="K995" i="2" s="1"/>
  <c r="F997" i="2"/>
  <c r="I997" i="2"/>
  <c r="G1001" i="2"/>
  <c r="G1000" i="2" s="1"/>
  <c r="H1001" i="2"/>
  <c r="H1000" i="2" s="1"/>
  <c r="J1001" i="2"/>
  <c r="J1000" i="2" s="1"/>
  <c r="K1001" i="2"/>
  <c r="K1000" i="2" s="1"/>
  <c r="F1002" i="2"/>
  <c r="I1002" i="2"/>
  <c r="F1003" i="2"/>
  <c r="I1003" i="2"/>
  <c r="F1004" i="2"/>
  <c r="I1004" i="2"/>
  <c r="G1006" i="2"/>
  <c r="G1005" i="2" s="1"/>
  <c r="H1006" i="2"/>
  <c r="H1005" i="2" s="1"/>
  <c r="J1006" i="2"/>
  <c r="J1005" i="2" s="1"/>
  <c r="K1006" i="2"/>
  <c r="F1007" i="2"/>
  <c r="I1007" i="2"/>
  <c r="G1009" i="2"/>
  <c r="H1009" i="2"/>
  <c r="H1008" i="2" s="1"/>
  <c r="J1009" i="2"/>
  <c r="J1008" i="2" s="1"/>
  <c r="K1009" i="2"/>
  <c r="K1008" i="2" s="1"/>
  <c r="F1010" i="2"/>
  <c r="I1010" i="2"/>
  <c r="I961" i="2"/>
  <c r="F961" i="2"/>
  <c r="J360" i="2"/>
  <c r="F361" i="2"/>
  <c r="K114" i="2"/>
  <c r="J114" i="2"/>
  <c r="H114" i="2"/>
  <c r="G114" i="2"/>
  <c r="I117" i="2"/>
  <c r="F117" i="2"/>
  <c r="K1100" i="2"/>
  <c r="J1100" i="2"/>
  <c r="J1099" i="2" s="1"/>
  <c r="J1098" i="2" s="1"/>
  <c r="J1097" i="2" s="1"/>
  <c r="J1096" i="2" s="1"/>
  <c r="I1101" i="2"/>
  <c r="G1100" i="2"/>
  <c r="G1099" i="2" s="1"/>
  <c r="G1098" i="2" s="1"/>
  <c r="G1097" i="2" s="1"/>
  <c r="F1097" i="2" s="1"/>
  <c r="F1101" i="2"/>
  <c r="K518" i="2"/>
  <c r="K517" i="2" s="1"/>
  <c r="K516" i="2" s="1"/>
  <c r="J518" i="2"/>
  <c r="H518" i="2"/>
  <c r="H517" i="2" s="1"/>
  <c r="G518" i="2"/>
  <c r="I519" i="2"/>
  <c r="F519" i="2"/>
  <c r="K484" i="2"/>
  <c r="K483" i="2" s="1"/>
  <c r="K482" i="2" s="1"/>
  <c r="K481" i="2" s="1"/>
  <c r="J484" i="2"/>
  <c r="J483" i="2" s="1"/>
  <c r="H484" i="2"/>
  <c r="H483" i="2" s="1"/>
  <c r="H482" i="2" s="1"/>
  <c r="H481" i="2" s="1"/>
  <c r="G484" i="2"/>
  <c r="G483" i="2" s="1"/>
  <c r="I485" i="2"/>
  <c r="F485" i="2"/>
  <c r="G465" i="2"/>
  <c r="J465" i="2"/>
  <c r="K136" i="2"/>
  <c r="K135" i="2" s="1"/>
  <c r="K134" i="2" s="1"/>
  <c r="J136" i="2"/>
  <c r="H136" i="2"/>
  <c r="H135" i="2" s="1"/>
  <c r="H134" i="2" s="1"/>
  <c r="G136" i="2"/>
  <c r="G135" i="2" s="1"/>
  <c r="G134" i="2" s="1"/>
  <c r="I137" i="2"/>
  <c r="I138" i="2"/>
  <c r="F137" i="2"/>
  <c r="F138" i="2"/>
  <c r="K321" i="2"/>
  <c r="K320" i="2" s="1"/>
  <c r="J321" i="2"/>
  <c r="J320" i="2" s="1"/>
  <c r="H321" i="2"/>
  <c r="H320" i="2" s="1"/>
  <c r="G321" i="2"/>
  <c r="G320" i="2" s="1"/>
  <c r="I323" i="2"/>
  <c r="F323" i="2"/>
  <c r="K1093" i="2"/>
  <c r="K1092" i="2" s="1"/>
  <c r="J1093" i="2"/>
  <c r="J1092" i="2" s="1"/>
  <c r="J1091" i="2" s="1"/>
  <c r="J1090" i="2" s="1"/>
  <c r="J1089" i="2" s="1"/>
  <c r="H1093" i="2"/>
  <c r="H1092" i="2" s="1"/>
  <c r="H1091" i="2" s="1"/>
  <c r="H1090" i="2" s="1"/>
  <c r="H1089" i="2" s="1"/>
  <c r="G1093" i="2"/>
  <c r="I892" i="2"/>
  <c r="F892" i="2"/>
  <c r="K891" i="2"/>
  <c r="J891" i="2"/>
  <c r="H891" i="2"/>
  <c r="G891" i="2"/>
  <c r="K753" i="2"/>
  <c r="J753" i="2"/>
  <c r="I754" i="2"/>
  <c r="H753" i="2"/>
  <c r="G753" i="2"/>
  <c r="F754" i="2"/>
  <c r="K670" i="2"/>
  <c r="J670" i="2"/>
  <c r="G670" i="2"/>
  <c r="I621" i="2"/>
  <c r="K229" i="2"/>
  <c r="K228" i="2" s="1"/>
  <c r="J229" i="2"/>
  <c r="J228" i="2" s="1"/>
  <c r="H229" i="2"/>
  <c r="H228" i="2" s="1"/>
  <c r="H227" i="2" s="1"/>
  <c r="H221" i="2" s="1"/>
  <c r="H220" i="2" s="1"/>
  <c r="H219" i="2" s="1"/>
  <c r="G229" i="2"/>
  <c r="G228" i="2" s="1"/>
  <c r="G227" i="2" s="1"/>
  <c r="F84" i="2"/>
  <c r="I84" i="2"/>
  <c r="H83" i="2"/>
  <c r="J83" i="2"/>
  <c r="K83" i="2"/>
  <c r="G83" i="2"/>
  <c r="K248" i="2"/>
  <c r="J248" i="2"/>
  <c r="J247" i="2" s="1"/>
  <c r="J246" i="2" s="1"/>
  <c r="H248" i="2"/>
  <c r="H247" i="2" s="1"/>
  <c r="H246" i="2" s="1"/>
  <c r="G247" i="2"/>
  <c r="G246" i="2" s="1"/>
  <c r="I249" i="2"/>
  <c r="I250" i="2"/>
  <c r="F249" i="2"/>
  <c r="F250" i="2"/>
  <c r="I1636" i="2"/>
  <c r="I1635" i="2"/>
  <c r="I1634" i="2"/>
  <c r="K1633" i="2"/>
  <c r="K1624" i="2" s="1"/>
  <c r="J1633" i="2"/>
  <c r="J1632" i="2" s="1"/>
  <c r="J1631" i="2" s="1"/>
  <c r="J1630" i="2" s="1"/>
  <c r="J1624" i="2" s="1"/>
  <c r="I1622" i="2"/>
  <c r="K1621" i="2"/>
  <c r="J1621" i="2"/>
  <c r="J1620" i="2" s="1"/>
  <c r="J1619" i="2" s="1"/>
  <c r="I1617" i="2"/>
  <c r="I1616" i="2"/>
  <c r="I1615" i="2"/>
  <c r="K1614" i="2"/>
  <c r="K1611" i="2" s="1"/>
  <c r="J1614" i="2"/>
  <c r="I1608" i="2"/>
  <c r="I1607" i="2"/>
  <c r="I1606" i="2"/>
  <c r="K1605" i="2"/>
  <c r="J1605" i="2"/>
  <c r="J1604" i="2" s="1"/>
  <c r="J1603" i="2" s="1"/>
  <c r="J1602" i="2" s="1"/>
  <c r="J1596" i="2" s="1"/>
  <c r="I1594" i="2"/>
  <c r="K1593" i="2"/>
  <c r="K1592" i="2" s="1"/>
  <c r="K1591" i="2" s="1"/>
  <c r="J1593" i="2"/>
  <c r="I1589" i="2"/>
  <c r="I1588" i="2"/>
  <c r="I1587" i="2"/>
  <c r="K1586" i="2"/>
  <c r="J1586" i="2"/>
  <c r="J1583" i="2" s="1"/>
  <c r="I1580" i="2"/>
  <c r="I1579" i="2"/>
  <c r="I1578" i="2"/>
  <c r="K1577" i="2"/>
  <c r="J1577" i="2"/>
  <c r="I1566" i="2"/>
  <c r="K1565" i="2"/>
  <c r="K1564" i="2" s="1"/>
  <c r="K1563" i="2" s="1"/>
  <c r="J1565" i="2"/>
  <c r="J1562" i="2" s="1"/>
  <c r="I1561" i="2"/>
  <c r="I1560" i="2"/>
  <c r="I1559" i="2"/>
  <c r="K1558" i="2"/>
  <c r="K1555" i="2" s="1"/>
  <c r="J1558" i="2"/>
  <c r="J1555" i="2" s="1"/>
  <c r="I1552" i="2"/>
  <c r="I1551" i="2"/>
  <c r="I1550" i="2"/>
  <c r="K1549" i="2"/>
  <c r="J1549" i="2"/>
  <c r="J1548" i="2" s="1"/>
  <c r="J1547" i="2" s="1"/>
  <c r="J1546" i="2" s="1"/>
  <c r="J1540" i="2" s="1"/>
  <c r="I1538" i="2"/>
  <c r="K1537" i="2"/>
  <c r="K1534" i="2" s="1"/>
  <c r="J1537" i="2"/>
  <c r="J1536" i="2" s="1"/>
  <c r="J1535" i="2" s="1"/>
  <c r="I1533" i="2"/>
  <c r="I1532" i="2"/>
  <c r="I1531" i="2"/>
  <c r="K1530" i="2"/>
  <c r="J1530" i="2"/>
  <c r="J1527" i="2" s="1"/>
  <c r="I1524" i="2"/>
  <c r="I1523" i="2"/>
  <c r="I1522" i="2"/>
  <c r="K1521" i="2"/>
  <c r="J1521" i="2"/>
  <c r="J1520" i="2" s="1"/>
  <c r="J1519" i="2" s="1"/>
  <c r="J1518" i="2" s="1"/>
  <c r="J1512" i="2" s="1"/>
  <c r="I1510" i="2"/>
  <c r="K1509" i="2"/>
  <c r="K1508" i="2" s="1"/>
  <c r="K1507" i="2" s="1"/>
  <c r="K1506" i="2" s="1"/>
  <c r="J1509" i="2"/>
  <c r="I1505" i="2"/>
  <c r="I1504" i="2"/>
  <c r="I1503" i="2"/>
  <c r="K1502" i="2"/>
  <c r="K1501" i="2" s="1"/>
  <c r="K1500" i="2" s="1"/>
  <c r="K1499" i="2" s="1"/>
  <c r="J1502" i="2"/>
  <c r="I1496" i="2"/>
  <c r="I1495" i="2"/>
  <c r="I1494" i="2"/>
  <c r="K1493" i="2"/>
  <c r="J1493" i="2"/>
  <c r="J1492" i="2" s="1"/>
  <c r="J1491" i="2" s="1"/>
  <c r="I1482" i="2"/>
  <c r="K1481" i="2"/>
  <c r="K1480" i="2" s="1"/>
  <c r="K1479" i="2" s="1"/>
  <c r="K1478" i="2" s="1"/>
  <c r="J1481" i="2"/>
  <c r="I1477" i="2"/>
  <c r="I1476" i="2"/>
  <c r="I1475" i="2"/>
  <c r="K1474" i="2"/>
  <c r="K1473" i="2" s="1"/>
  <c r="K1472" i="2" s="1"/>
  <c r="K1471" i="2" s="1"/>
  <c r="J1474" i="2"/>
  <c r="J1473" i="2" s="1"/>
  <c r="J1472" i="2" s="1"/>
  <c r="J1471" i="2" s="1"/>
  <c r="I1468" i="2"/>
  <c r="I1467" i="2"/>
  <c r="I1466" i="2"/>
  <c r="K1465" i="2"/>
  <c r="J1465" i="2"/>
  <c r="J1464" i="2" s="1"/>
  <c r="J1463" i="2" s="1"/>
  <c r="J1462" i="2" s="1"/>
  <c r="J1456" i="2" s="1"/>
  <c r="I1454" i="2"/>
  <c r="K1453" i="2"/>
  <c r="J1453" i="2"/>
  <c r="J1452" i="2" s="1"/>
  <c r="J1451" i="2" s="1"/>
  <c r="J1450" i="2" s="1"/>
  <c r="I1449" i="2"/>
  <c r="I1448" i="2"/>
  <c r="I1447" i="2"/>
  <c r="K1446" i="2"/>
  <c r="K1445" i="2" s="1"/>
  <c r="K1444" i="2" s="1"/>
  <c r="K1443" i="2" s="1"/>
  <c r="J1446" i="2"/>
  <c r="I1440" i="2"/>
  <c r="I1439" i="2"/>
  <c r="I1438" i="2"/>
  <c r="K1437" i="2"/>
  <c r="J1437" i="2"/>
  <c r="J1436" i="2" s="1"/>
  <c r="J1435" i="2" s="1"/>
  <c r="J1434" i="2" s="1"/>
  <c r="J1428" i="2" s="1"/>
  <c r="I1426" i="2"/>
  <c r="K1425" i="2"/>
  <c r="J1425" i="2"/>
  <c r="I1421" i="2"/>
  <c r="I1420" i="2"/>
  <c r="I1419" i="2"/>
  <c r="K1418" i="2"/>
  <c r="J1418" i="2"/>
  <c r="J1417" i="2" s="1"/>
  <c r="J1416" i="2" s="1"/>
  <c r="I1412" i="2"/>
  <c r="I1411" i="2"/>
  <c r="I1410" i="2"/>
  <c r="K1409" i="2"/>
  <c r="J1409" i="2"/>
  <c r="J1408" i="2" s="1"/>
  <c r="J1407" i="2" s="1"/>
  <c r="I1397" i="2"/>
  <c r="J1395" i="2"/>
  <c r="J1394" i="2" s="1"/>
  <c r="I1392" i="2"/>
  <c r="I1391" i="2"/>
  <c r="I1390" i="2"/>
  <c r="K1389" i="2"/>
  <c r="K1388" i="2" s="1"/>
  <c r="K1387" i="2" s="1"/>
  <c r="K1386" i="2" s="1"/>
  <c r="J1389" i="2"/>
  <c r="I1383" i="2"/>
  <c r="I1382" i="2"/>
  <c r="I1381" i="2"/>
  <c r="K1380" i="2"/>
  <c r="K1371" i="2" s="1"/>
  <c r="J1380" i="2"/>
  <c r="J1379" i="2" s="1"/>
  <c r="J1378" i="2" s="1"/>
  <c r="J1377" i="2" s="1"/>
  <c r="J1371" i="2" s="1"/>
  <c r="I1369" i="2"/>
  <c r="K1368" i="2"/>
  <c r="K1365" i="2" s="1"/>
  <c r="J1368" i="2"/>
  <c r="J1367" i="2" s="1"/>
  <c r="J1366" i="2" s="1"/>
  <c r="I1364" i="2"/>
  <c r="I1363" i="2"/>
  <c r="I1362" i="2"/>
  <c r="K1361" i="2"/>
  <c r="J1361" i="2"/>
  <c r="J1360" i="2" s="1"/>
  <c r="J1359" i="2" s="1"/>
  <c r="I1355" i="2"/>
  <c r="I1354" i="2"/>
  <c r="I1353" i="2"/>
  <c r="K1352" i="2"/>
  <c r="J1352" i="2"/>
  <c r="J1351" i="2" s="1"/>
  <c r="J1350" i="2" s="1"/>
  <c r="I1340" i="2"/>
  <c r="I1335" i="2"/>
  <c r="I1334" i="2"/>
  <c r="I1333" i="2"/>
  <c r="K1332" i="2"/>
  <c r="K1331" i="2" s="1"/>
  <c r="K1330" i="2" s="1"/>
  <c r="K1329" i="2" s="1"/>
  <c r="J1332" i="2"/>
  <c r="I1326" i="2"/>
  <c r="I1325" i="2"/>
  <c r="I1324" i="2"/>
  <c r="K1323" i="2"/>
  <c r="J1323" i="2"/>
  <c r="J1322" i="2" s="1"/>
  <c r="J1321" i="2" s="1"/>
  <c r="J1320" i="2" s="1"/>
  <c r="I1312" i="2"/>
  <c r="K1311" i="2"/>
  <c r="K1308" i="2" s="1"/>
  <c r="J1311" i="2"/>
  <c r="I1307" i="2"/>
  <c r="I1306" i="2"/>
  <c r="I1305" i="2"/>
  <c r="K1304" i="2"/>
  <c r="K1303" i="2" s="1"/>
  <c r="K1302" i="2" s="1"/>
  <c r="J1304" i="2"/>
  <c r="J1301" i="2" s="1"/>
  <c r="I1298" i="2"/>
  <c r="I1297" i="2"/>
  <c r="I1296" i="2"/>
  <c r="K1295" i="2"/>
  <c r="J1295" i="2"/>
  <c r="J1294" i="2" s="1"/>
  <c r="J1293" i="2" s="1"/>
  <c r="J1292" i="2" s="1"/>
  <c r="J1286" i="2" s="1"/>
  <c r="I1284" i="2"/>
  <c r="K1283" i="2"/>
  <c r="K1282" i="2" s="1"/>
  <c r="K1281" i="2" s="1"/>
  <c r="K1280" i="2" s="1"/>
  <c r="J1283" i="2"/>
  <c r="J1282" i="2" s="1"/>
  <c r="I1279" i="2"/>
  <c r="I1278" i="2"/>
  <c r="I1277" i="2"/>
  <c r="K1276" i="2"/>
  <c r="K1275" i="2" s="1"/>
  <c r="K1274" i="2" s="1"/>
  <c r="J1276" i="2"/>
  <c r="I1270" i="2"/>
  <c r="I1269" i="2"/>
  <c r="I1268" i="2"/>
  <c r="K1267" i="2"/>
  <c r="J1267" i="2"/>
  <c r="J1266" i="2" s="1"/>
  <c r="J1265" i="2" s="1"/>
  <c r="J1264" i="2" s="1"/>
  <c r="I1256" i="2"/>
  <c r="K1255" i="2"/>
  <c r="K1254" i="2" s="1"/>
  <c r="K1253" i="2" s="1"/>
  <c r="J1255" i="2"/>
  <c r="J1254" i="2" s="1"/>
  <c r="J1253" i="2" s="1"/>
  <c r="J1252" i="2" s="1"/>
  <c r="I1251" i="2"/>
  <c r="I1250" i="2"/>
  <c r="I1249" i="2"/>
  <c r="K1248" i="2"/>
  <c r="K1247" i="2" s="1"/>
  <c r="J1248" i="2"/>
  <c r="J1247" i="2" s="1"/>
  <c r="J1246" i="2" s="1"/>
  <c r="J1245" i="2" s="1"/>
  <c r="I1242" i="2"/>
  <c r="I1241" i="2"/>
  <c r="I1240" i="2"/>
  <c r="K1239" i="2"/>
  <c r="J1239" i="2"/>
  <c r="J1238" i="2" s="1"/>
  <c r="J1237" i="2" s="1"/>
  <c r="I1228" i="2"/>
  <c r="K1226" i="2"/>
  <c r="K1225" i="2" s="1"/>
  <c r="K1224" i="2" s="1"/>
  <c r="I1223" i="2"/>
  <c r="I1222" i="2"/>
  <c r="I1221" i="2"/>
  <c r="K1220" i="2"/>
  <c r="K1219" i="2" s="1"/>
  <c r="K1218" i="2" s="1"/>
  <c r="K1217" i="2" s="1"/>
  <c r="J1220" i="2"/>
  <c r="J1219" i="2" s="1"/>
  <c r="J1218" i="2" s="1"/>
  <c r="I1214" i="2"/>
  <c r="I1213" i="2"/>
  <c r="I1212" i="2"/>
  <c r="K1211" i="2"/>
  <c r="J1211" i="2"/>
  <c r="J1210" i="2" s="1"/>
  <c r="J1209" i="2" s="1"/>
  <c r="J1208" i="2" s="1"/>
  <c r="J1202" i="2" s="1"/>
  <c r="I1200" i="2"/>
  <c r="K1199" i="2"/>
  <c r="K1196" i="2" s="1"/>
  <c r="J1199" i="2"/>
  <c r="J1196" i="2" s="1"/>
  <c r="I1195" i="2"/>
  <c r="I1194" i="2"/>
  <c r="I1193" i="2"/>
  <c r="K1192" i="2"/>
  <c r="K1189" i="2" s="1"/>
  <c r="J1192" i="2"/>
  <c r="I1186" i="2"/>
  <c r="I1185" i="2"/>
  <c r="I1184" i="2"/>
  <c r="K1183" i="2"/>
  <c r="K1174" i="2" s="1"/>
  <c r="J1183" i="2"/>
  <c r="J1182" i="2" s="1"/>
  <c r="J1181" i="2" s="1"/>
  <c r="I1172" i="2"/>
  <c r="K1171" i="2"/>
  <c r="K1170" i="2" s="1"/>
  <c r="K1169" i="2" s="1"/>
  <c r="K1168" i="2" s="1"/>
  <c r="J1171" i="2"/>
  <c r="J1170" i="2" s="1"/>
  <c r="J1169" i="2" s="1"/>
  <c r="I1167" i="2"/>
  <c r="I1166" i="2"/>
  <c r="I1165" i="2"/>
  <c r="K1164" i="2"/>
  <c r="K1163" i="2" s="1"/>
  <c r="K1162" i="2" s="1"/>
  <c r="K1161" i="2" s="1"/>
  <c r="J1164" i="2"/>
  <c r="J1163" i="2" s="1"/>
  <c r="J1162" i="2" s="1"/>
  <c r="J1161" i="2" s="1"/>
  <c r="I1158" i="2"/>
  <c r="I1157" i="2"/>
  <c r="K1155" i="2"/>
  <c r="J1155" i="2"/>
  <c r="J1154" i="2" s="1"/>
  <c r="J1153" i="2" s="1"/>
  <c r="I1144" i="2"/>
  <c r="I1143" i="2"/>
  <c r="J1142" i="2"/>
  <c r="I1142" i="2" s="1"/>
  <c r="K1141" i="2"/>
  <c r="K1140" i="2" s="1"/>
  <c r="K1139" i="2" s="1"/>
  <c r="I1138" i="2"/>
  <c r="I1137" i="2"/>
  <c r="I1136" i="2"/>
  <c r="K1135" i="2"/>
  <c r="K1134" i="2" s="1"/>
  <c r="K1133" i="2" s="1"/>
  <c r="K1132" i="2" s="1"/>
  <c r="J1135" i="2"/>
  <c r="J1134" i="2" s="1"/>
  <c r="J1133" i="2" s="1"/>
  <c r="J1132" i="2" s="1"/>
  <c r="K1126" i="2"/>
  <c r="J1126" i="2"/>
  <c r="J1125" i="2" s="1"/>
  <c r="J1124" i="2" s="1"/>
  <c r="J1123" i="2" s="1"/>
  <c r="J1117" i="2" s="1"/>
  <c r="K1114" i="2"/>
  <c r="K1113" i="2" s="1"/>
  <c r="K1112" i="2" s="1"/>
  <c r="J1114" i="2"/>
  <c r="J1111" i="2" s="1"/>
  <c r="K1107" i="2"/>
  <c r="K1104" i="2" s="1"/>
  <c r="J1107" i="2"/>
  <c r="I1095" i="2"/>
  <c r="I1094" i="2"/>
  <c r="I1088" i="2"/>
  <c r="I1087" i="2"/>
  <c r="I1086" i="2"/>
  <c r="K1085" i="2"/>
  <c r="K1083" i="2" s="1"/>
  <c r="K1082" i="2" s="1"/>
  <c r="J1085" i="2"/>
  <c r="J1083" i="2" s="1"/>
  <c r="J1082" i="2" s="1"/>
  <c r="J1081" i="2" s="1"/>
  <c r="I1078" i="2"/>
  <c r="K1077" i="2"/>
  <c r="K1076" i="2" s="1"/>
  <c r="J1077" i="2"/>
  <c r="I1075" i="2"/>
  <c r="I1074" i="2"/>
  <c r="K1073" i="2"/>
  <c r="K1072" i="2" s="1"/>
  <c r="J1073" i="2"/>
  <c r="J1072" i="2" s="1"/>
  <c r="I1071" i="2"/>
  <c r="K1070" i="2"/>
  <c r="K1069" i="2" s="1"/>
  <c r="J1070" i="2"/>
  <c r="J1069" i="2" s="1"/>
  <c r="I1067" i="2"/>
  <c r="K1066" i="2"/>
  <c r="K1065" i="2" s="1"/>
  <c r="J1066" i="2"/>
  <c r="I1064" i="2"/>
  <c r="K1063" i="2"/>
  <c r="J1063" i="2"/>
  <c r="J1062" i="2" s="1"/>
  <c r="I1061" i="2"/>
  <c r="K1060" i="2"/>
  <c r="K1059" i="2" s="1"/>
  <c r="J1060" i="2"/>
  <c r="J1059" i="2" s="1"/>
  <c r="K1056" i="2"/>
  <c r="K1055" i="2" s="1"/>
  <c r="J1056" i="2"/>
  <c r="J1055" i="2" s="1"/>
  <c r="I1054" i="2"/>
  <c r="K1053" i="2"/>
  <c r="J1053" i="2"/>
  <c r="I1052" i="2"/>
  <c r="K1051" i="2"/>
  <c r="J1051" i="2"/>
  <c r="I1050" i="2"/>
  <c r="K1049" i="2"/>
  <c r="J1049" i="2"/>
  <c r="I1047" i="2"/>
  <c r="K1046" i="2"/>
  <c r="J1046" i="2"/>
  <c r="J1045" i="2" s="1"/>
  <c r="K1043" i="2"/>
  <c r="K1042" i="2" s="1"/>
  <c r="J1043" i="2"/>
  <c r="J1042" i="2" s="1"/>
  <c r="I1041" i="2"/>
  <c r="K1040" i="2"/>
  <c r="K1039" i="2" s="1"/>
  <c r="J1040" i="2"/>
  <c r="J1039" i="2" s="1"/>
  <c r="I1036" i="2"/>
  <c r="K1035" i="2"/>
  <c r="K1034" i="2" s="1"/>
  <c r="J1035" i="2"/>
  <c r="J1034" i="2" s="1"/>
  <c r="K1032" i="2"/>
  <c r="K1031" i="2" s="1"/>
  <c r="J1032" i="2"/>
  <c r="J1031" i="2" s="1"/>
  <c r="I1030" i="2"/>
  <c r="K1029" i="2"/>
  <c r="K1028" i="2" s="1"/>
  <c r="J1029" i="2"/>
  <c r="I1022" i="2"/>
  <c r="I1021" i="2"/>
  <c r="K1020" i="2"/>
  <c r="K1019" i="2" s="1"/>
  <c r="J1020" i="2"/>
  <c r="J1019" i="2" s="1"/>
  <c r="I1018" i="2"/>
  <c r="I1017" i="2"/>
  <c r="I1016" i="2"/>
  <c r="K1015" i="2"/>
  <c r="K1014" i="2" s="1"/>
  <c r="J1015" i="2"/>
  <c r="J1014" i="2" s="1"/>
  <c r="I976" i="2"/>
  <c r="I975" i="2"/>
  <c r="K974" i="2"/>
  <c r="K973" i="2" s="1"/>
  <c r="J974" i="2"/>
  <c r="J973" i="2" s="1"/>
  <c r="I971" i="2"/>
  <c r="I968" i="2"/>
  <c r="I967" i="2"/>
  <c r="K966" i="2"/>
  <c r="K965" i="2" s="1"/>
  <c r="J966" i="2"/>
  <c r="J965" i="2" s="1"/>
  <c r="I964" i="2"/>
  <c r="K962" i="2"/>
  <c r="J962" i="2"/>
  <c r="I956" i="2"/>
  <c r="I955" i="2"/>
  <c r="I952" i="2"/>
  <c r="K951" i="2"/>
  <c r="K950" i="2" s="1"/>
  <c r="J951" i="2"/>
  <c r="J950" i="2" s="1"/>
  <c r="I948" i="2"/>
  <c r="K947" i="2"/>
  <c r="K946" i="2" s="1"/>
  <c r="K945" i="2" s="1"/>
  <c r="J947" i="2"/>
  <c r="J946" i="2" s="1"/>
  <c r="J945" i="2" s="1"/>
  <c r="I944" i="2"/>
  <c r="K943" i="2"/>
  <c r="K942" i="2" s="1"/>
  <c r="J943" i="2"/>
  <c r="J942" i="2" s="1"/>
  <c r="J941" i="2" s="1"/>
  <c r="I938" i="2"/>
  <c r="K937" i="2"/>
  <c r="K936" i="2" s="1"/>
  <c r="J937" i="2"/>
  <c r="J936" i="2" s="1"/>
  <c r="J934" i="2"/>
  <c r="J933" i="2" s="1"/>
  <c r="I932" i="2"/>
  <c r="K930" i="2"/>
  <c r="J931" i="2"/>
  <c r="J930" i="2" s="1"/>
  <c r="I929" i="2"/>
  <c r="J928" i="2"/>
  <c r="J927" i="2" s="1"/>
  <c r="I926" i="2"/>
  <c r="K925" i="2"/>
  <c r="K924" i="2" s="1"/>
  <c r="J925" i="2"/>
  <c r="J924" i="2" s="1"/>
  <c r="I922" i="2"/>
  <c r="I921" i="2"/>
  <c r="K920" i="2"/>
  <c r="K919" i="2" s="1"/>
  <c r="J920" i="2"/>
  <c r="J919" i="2" s="1"/>
  <c r="K916" i="2"/>
  <c r="K915" i="2" s="1"/>
  <c r="J916" i="2"/>
  <c r="J915" i="2" s="1"/>
  <c r="I911" i="2"/>
  <c r="K910" i="2"/>
  <c r="K909" i="2" s="1"/>
  <c r="J910" i="2"/>
  <c r="J909" i="2" s="1"/>
  <c r="I908" i="2"/>
  <c r="K907" i="2"/>
  <c r="J907" i="2"/>
  <c r="J906" i="2" s="1"/>
  <c r="I904" i="2"/>
  <c r="K903" i="2"/>
  <c r="K902" i="2" s="1"/>
  <c r="J903" i="2"/>
  <c r="J902" i="2" s="1"/>
  <c r="I901" i="2"/>
  <c r="I900" i="2"/>
  <c r="K899" i="2"/>
  <c r="K898" i="2" s="1"/>
  <c r="J899" i="2"/>
  <c r="J898" i="2" s="1"/>
  <c r="I897" i="2"/>
  <c r="K896" i="2"/>
  <c r="J896" i="2"/>
  <c r="J895" i="2" s="1"/>
  <c r="I894" i="2"/>
  <c r="K893" i="2"/>
  <c r="J893" i="2"/>
  <c r="I889" i="2"/>
  <c r="K888" i="2"/>
  <c r="J888" i="2"/>
  <c r="I887" i="2"/>
  <c r="K886" i="2"/>
  <c r="J886" i="2"/>
  <c r="I884" i="2"/>
  <c r="K883" i="2"/>
  <c r="J883" i="2"/>
  <c r="I882" i="2"/>
  <c r="K881" i="2"/>
  <c r="J881" i="2"/>
  <c r="I879" i="2"/>
  <c r="K878" i="2"/>
  <c r="J878" i="2"/>
  <c r="J877" i="2" s="1"/>
  <c r="I876" i="2"/>
  <c r="K875" i="2"/>
  <c r="J875" i="2"/>
  <c r="I874" i="2"/>
  <c r="K873" i="2"/>
  <c r="J873" i="2"/>
  <c r="I870" i="2"/>
  <c r="K869" i="2"/>
  <c r="K868" i="2" s="1"/>
  <c r="J869" i="2"/>
  <c r="J868" i="2" s="1"/>
  <c r="I867" i="2"/>
  <c r="J866" i="2"/>
  <c r="I866" i="2" s="1"/>
  <c r="I865" i="2"/>
  <c r="K864" i="2"/>
  <c r="J864" i="2"/>
  <c r="I863" i="2"/>
  <c r="K862" i="2"/>
  <c r="J862" i="2"/>
  <c r="I852" i="2"/>
  <c r="K851" i="2"/>
  <c r="K850" i="2" s="1"/>
  <c r="J851" i="2"/>
  <c r="J850" i="2" s="1"/>
  <c r="I849" i="2"/>
  <c r="I848" i="2"/>
  <c r="K847" i="2"/>
  <c r="K846" i="2" s="1"/>
  <c r="J847" i="2"/>
  <c r="J846" i="2" s="1"/>
  <c r="I845" i="2"/>
  <c r="K844" i="2"/>
  <c r="K843" i="2" s="1"/>
  <c r="J844" i="2"/>
  <c r="J840" i="2"/>
  <c r="J839" i="2" s="1"/>
  <c r="I837" i="2"/>
  <c r="J836" i="2"/>
  <c r="J835" i="2" s="1"/>
  <c r="I834" i="2"/>
  <c r="I833" i="2"/>
  <c r="K832" i="2"/>
  <c r="K831" i="2" s="1"/>
  <c r="J832" i="2"/>
  <c r="J831" i="2" s="1"/>
  <c r="I830" i="2"/>
  <c r="I829" i="2"/>
  <c r="K828" i="2"/>
  <c r="K827" i="2" s="1"/>
  <c r="J828" i="2"/>
  <c r="J827" i="2" s="1"/>
  <c r="I826" i="2"/>
  <c r="I825" i="2"/>
  <c r="K824" i="2"/>
  <c r="K823" i="2" s="1"/>
  <c r="J824" i="2"/>
  <c r="J823" i="2" s="1"/>
  <c r="I822" i="2"/>
  <c r="K821" i="2"/>
  <c r="K820" i="2" s="1"/>
  <c r="J821" i="2"/>
  <c r="J820" i="2" s="1"/>
  <c r="I819" i="2"/>
  <c r="K818" i="2"/>
  <c r="K817" i="2" s="1"/>
  <c r="J818" i="2"/>
  <c r="J817" i="2" s="1"/>
  <c r="I815" i="2"/>
  <c r="J814" i="2"/>
  <c r="J813" i="2" s="1"/>
  <c r="J810" i="2"/>
  <c r="J809" i="2" s="1"/>
  <c r="I807" i="2"/>
  <c r="J806" i="2"/>
  <c r="J805" i="2" s="1"/>
  <c r="I804" i="2"/>
  <c r="I803" i="2"/>
  <c r="K802" i="2"/>
  <c r="K801" i="2" s="1"/>
  <c r="J802" i="2"/>
  <c r="J801" i="2" s="1"/>
  <c r="I799" i="2"/>
  <c r="J798" i="2"/>
  <c r="J797" i="2" s="1"/>
  <c r="I795" i="2"/>
  <c r="J794" i="2"/>
  <c r="J793" i="2" s="1"/>
  <c r="I792" i="2"/>
  <c r="J790" i="2"/>
  <c r="J789" i="2" s="1"/>
  <c r="I788" i="2"/>
  <c r="I787" i="2"/>
  <c r="K786" i="2"/>
  <c r="J786" i="2"/>
  <c r="J785" i="2" s="1"/>
  <c r="I784" i="2"/>
  <c r="I783" i="2"/>
  <c r="K782" i="2"/>
  <c r="J782" i="2"/>
  <c r="J781" i="2" s="1"/>
  <c r="I780" i="2"/>
  <c r="I779" i="2"/>
  <c r="K778" i="2"/>
  <c r="J778" i="2"/>
  <c r="J777" i="2" s="1"/>
  <c r="I776" i="2"/>
  <c r="I775" i="2"/>
  <c r="K774" i="2"/>
  <c r="K773" i="2" s="1"/>
  <c r="J774" i="2"/>
  <c r="J773" i="2" s="1"/>
  <c r="I772" i="2"/>
  <c r="I771" i="2"/>
  <c r="K770" i="2"/>
  <c r="J770" i="2"/>
  <c r="J769" i="2" s="1"/>
  <c r="I768" i="2"/>
  <c r="I767" i="2"/>
  <c r="K766" i="2"/>
  <c r="K765" i="2" s="1"/>
  <c r="J766" i="2"/>
  <c r="J765" i="2" s="1"/>
  <c r="I764" i="2"/>
  <c r="I763" i="2"/>
  <c r="K762" i="2"/>
  <c r="K761" i="2" s="1"/>
  <c r="J762" i="2"/>
  <c r="J761" i="2" s="1"/>
  <c r="I760" i="2"/>
  <c r="K759" i="2"/>
  <c r="K758" i="2" s="1"/>
  <c r="J759" i="2"/>
  <c r="I757" i="2"/>
  <c r="K756" i="2"/>
  <c r="J756" i="2"/>
  <c r="J755" i="2" s="1"/>
  <c r="I752" i="2"/>
  <c r="K751" i="2"/>
  <c r="J751" i="2"/>
  <c r="I749" i="2"/>
  <c r="K748" i="2"/>
  <c r="J748" i="2"/>
  <c r="I747" i="2"/>
  <c r="K746" i="2"/>
  <c r="J746" i="2"/>
  <c r="I744" i="2"/>
  <c r="I743" i="2"/>
  <c r="K742" i="2"/>
  <c r="K741" i="2" s="1"/>
  <c r="J742" i="2"/>
  <c r="I740" i="2"/>
  <c r="K739" i="2"/>
  <c r="J739" i="2"/>
  <c r="I738" i="2"/>
  <c r="K737" i="2"/>
  <c r="J737" i="2"/>
  <c r="I735" i="2"/>
  <c r="K734" i="2"/>
  <c r="J734" i="2"/>
  <c r="I733" i="2"/>
  <c r="K732" i="2"/>
  <c r="J732" i="2"/>
  <c r="I726" i="2"/>
  <c r="K725" i="2"/>
  <c r="K724" i="2" s="1"/>
  <c r="J725" i="2"/>
  <c r="J724" i="2" s="1"/>
  <c r="J723" i="2" s="1"/>
  <c r="J722" i="2" s="1"/>
  <c r="I721" i="2"/>
  <c r="K720" i="2"/>
  <c r="K719" i="2" s="1"/>
  <c r="K718" i="2" s="1"/>
  <c r="J720" i="2"/>
  <c r="I715" i="2"/>
  <c r="K714" i="2"/>
  <c r="K713" i="2" s="1"/>
  <c r="J714" i="2"/>
  <c r="J713" i="2" s="1"/>
  <c r="J712" i="2" s="1"/>
  <c r="I711" i="2"/>
  <c r="K710" i="2"/>
  <c r="K709" i="2" s="1"/>
  <c r="K703" i="2" s="1"/>
  <c r="J710" i="2"/>
  <c r="I706" i="2"/>
  <c r="I700" i="2"/>
  <c r="K699" i="2"/>
  <c r="J699" i="2"/>
  <c r="I698" i="2"/>
  <c r="K697" i="2"/>
  <c r="J697" i="2"/>
  <c r="I677" i="2"/>
  <c r="I676" i="2"/>
  <c r="K674" i="2"/>
  <c r="I672" i="2"/>
  <c r="I661" i="2"/>
  <c r="K660" i="2"/>
  <c r="K659" i="2" s="1"/>
  <c r="K658" i="2" s="1"/>
  <c r="J660" i="2"/>
  <c r="J659" i="2" s="1"/>
  <c r="J658" i="2" s="1"/>
  <c r="I657" i="2"/>
  <c r="K656" i="2"/>
  <c r="K655" i="2" s="1"/>
  <c r="J656" i="2"/>
  <c r="I654" i="2"/>
  <c r="I653" i="2"/>
  <c r="I652" i="2"/>
  <c r="I651" i="2"/>
  <c r="K650" i="2"/>
  <c r="K649" i="2" s="1"/>
  <c r="J650" i="2"/>
  <c r="J649" i="2" s="1"/>
  <c r="I646" i="2"/>
  <c r="I645" i="2"/>
  <c r="I644" i="2"/>
  <c r="K642" i="2"/>
  <c r="J642" i="2"/>
  <c r="J641" i="2" s="1"/>
  <c r="I633" i="2"/>
  <c r="I628" i="2"/>
  <c r="K627" i="2"/>
  <c r="J627" i="2"/>
  <c r="J626" i="2" s="1"/>
  <c r="J625" i="2" s="1"/>
  <c r="J624" i="2" s="1"/>
  <c r="K620" i="2"/>
  <c r="K619" i="2" s="1"/>
  <c r="K618" i="2" s="1"/>
  <c r="J620" i="2"/>
  <c r="I613" i="2"/>
  <c r="K612" i="2"/>
  <c r="J612" i="2"/>
  <c r="J611" i="2" s="1"/>
  <c r="J610" i="2" s="1"/>
  <c r="J609" i="2" s="1"/>
  <c r="J608" i="2" s="1"/>
  <c r="J606" i="2"/>
  <c r="J605" i="2" s="1"/>
  <c r="I604" i="2"/>
  <c r="K603" i="2"/>
  <c r="K602" i="2" s="1"/>
  <c r="J603" i="2"/>
  <c r="J602" i="2" s="1"/>
  <c r="I601" i="2"/>
  <c r="K600" i="2"/>
  <c r="K599" i="2" s="1"/>
  <c r="J600" i="2"/>
  <c r="I566" i="2"/>
  <c r="I565" i="2"/>
  <c r="K564" i="2"/>
  <c r="K563" i="2" s="1"/>
  <c r="K562" i="2" s="1"/>
  <c r="K561" i="2" s="1"/>
  <c r="J564" i="2"/>
  <c r="J563" i="2" s="1"/>
  <c r="I560" i="2"/>
  <c r="I559" i="2"/>
  <c r="I558" i="2"/>
  <c r="K557" i="2"/>
  <c r="J557" i="2"/>
  <c r="J556" i="2" s="1"/>
  <c r="I555" i="2"/>
  <c r="I554" i="2"/>
  <c r="I553" i="2"/>
  <c r="K552" i="2"/>
  <c r="K551" i="2" s="1"/>
  <c r="J552" i="2"/>
  <c r="I549" i="2"/>
  <c r="J548" i="2"/>
  <c r="K547" i="2"/>
  <c r="I546" i="2"/>
  <c r="K545" i="2"/>
  <c r="K544" i="2" s="1"/>
  <c r="J545" i="2"/>
  <c r="J544" i="2" s="1"/>
  <c r="I542" i="2"/>
  <c r="K541" i="2"/>
  <c r="K540" i="2" s="1"/>
  <c r="K539" i="2" s="1"/>
  <c r="J541" i="2"/>
  <c r="J540" i="2" s="1"/>
  <c r="I536" i="2"/>
  <c r="K535" i="2"/>
  <c r="K534" i="2" s="1"/>
  <c r="J535" i="2"/>
  <c r="J534" i="2" s="1"/>
  <c r="I533" i="2"/>
  <c r="K532" i="2"/>
  <c r="J532" i="2"/>
  <c r="I531" i="2"/>
  <c r="K530" i="2"/>
  <c r="J530" i="2"/>
  <c r="I528" i="2"/>
  <c r="K527" i="2"/>
  <c r="J527" i="2"/>
  <c r="J526" i="2" s="1"/>
  <c r="I525" i="2"/>
  <c r="K524" i="2"/>
  <c r="K523" i="2" s="1"/>
  <c r="J524" i="2"/>
  <c r="I514" i="2"/>
  <c r="K513" i="2"/>
  <c r="K512" i="2" s="1"/>
  <c r="J513" i="2"/>
  <c r="J512" i="2" s="1"/>
  <c r="I511" i="2"/>
  <c r="K510" i="2"/>
  <c r="K509" i="2" s="1"/>
  <c r="J510" i="2"/>
  <c r="I508" i="2"/>
  <c r="K507" i="2"/>
  <c r="J507" i="2"/>
  <c r="J506" i="2" s="1"/>
  <c r="I502" i="2"/>
  <c r="K501" i="2"/>
  <c r="K500" i="2" s="1"/>
  <c r="K499" i="2" s="1"/>
  <c r="K498" i="2" s="1"/>
  <c r="J501" i="2"/>
  <c r="K496" i="2"/>
  <c r="K495" i="2" s="1"/>
  <c r="I494" i="2"/>
  <c r="K493" i="2"/>
  <c r="K492" i="2" s="1"/>
  <c r="J493" i="2"/>
  <c r="J492" i="2" s="1"/>
  <c r="K490" i="2"/>
  <c r="K489" i="2" s="1"/>
  <c r="I480" i="2"/>
  <c r="K479" i="2"/>
  <c r="K478" i="2" s="1"/>
  <c r="J479" i="2"/>
  <c r="J478" i="2" s="1"/>
  <c r="I477" i="2"/>
  <c r="K476" i="2"/>
  <c r="K475" i="2" s="1"/>
  <c r="J476" i="2"/>
  <c r="J475" i="2" s="1"/>
  <c r="I474" i="2"/>
  <c r="K473" i="2"/>
  <c r="K472" i="2" s="1"/>
  <c r="J473" i="2"/>
  <c r="J472" i="2" s="1"/>
  <c r="I471" i="2"/>
  <c r="K470" i="2"/>
  <c r="K469" i="2" s="1"/>
  <c r="J470" i="2"/>
  <c r="J469" i="2" s="1"/>
  <c r="I468" i="2"/>
  <c r="K467" i="2"/>
  <c r="J467" i="2"/>
  <c r="I466" i="2"/>
  <c r="K465" i="2"/>
  <c r="I464" i="2"/>
  <c r="K463" i="2"/>
  <c r="J463" i="2"/>
  <c r="I461" i="2"/>
  <c r="K460" i="2"/>
  <c r="K459" i="2" s="1"/>
  <c r="J460" i="2"/>
  <c r="J459" i="2" s="1"/>
  <c r="I456" i="2"/>
  <c r="K455" i="2"/>
  <c r="K454" i="2" s="1"/>
  <c r="K453" i="2" s="1"/>
  <c r="K452" i="2" s="1"/>
  <c r="J455" i="2"/>
  <c r="J454" i="2" s="1"/>
  <c r="J453" i="2" s="1"/>
  <c r="J452" i="2" s="1"/>
  <c r="I450" i="2"/>
  <c r="K449" i="2"/>
  <c r="K448" i="2" s="1"/>
  <c r="J449" i="2"/>
  <c r="J448" i="2" s="1"/>
  <c r="J447" i="2" s="1"/>
  <c r="J446" i="2" s="1"/>
  <c r="I438" i="2"/>
  <c r="K437" i="2"/>
  <c r="K436" i="2" s="1"/>
  <c r="J437" i="2"/>
  <c r="J436" i="2" s="1"/>
  <c r="I435" i="2"/>
  <c r="K434" i="2"/>
  <c r="K433" i="2" s="1"/>
  <c r="J434" i="2"/>
  <c r="J433" i="2" s="1"/>
  <c r="I430" i="2"/>
  <c r="K429" i="2"/>
  <c r="J429" i="2"/>
  <c r="J428" i="2" s="1"/>
  <c r="I422" i="2"/>
  <c r="I421" i="2"/>
  <c r="I420" i="2"/>
  <c r="K419" i="2"/>
  <c r="K418" i="2" s="1"/>
  <c r="K417" i="2" s="1"/>
  <c r="K416" i="2" s="1"/>
  <c r="K415" i="2" s="1"/>
  <c r="J419" i="2"/>
  <c r="J418" i="2" s="1"/>
  <c r="J417" i="2" s="1"/>
  <c r="J416" i="2" s="1"/>
  <c r="J415" i="2" s="1"/>
  <c r="I414" i="2"/>
  <c r="K413" i="2"/>
  <c r="J413" i="2"/>
  <c r="J412" i="2" s="1"/>
  <c r="J411" i="2" s="1"/>
  <c r="I409" i="2"/>
  <c r="K408" i="2"/>
  <c r="J408" i="2"/>
  <c r="I407" i="2"/>
  <c r="K406" i="2"/>
  <c r="J406" i="2"/>
  <c r="I404" i="2"/>
  <c r="K403" i="2"/>
  <c r="K402" i="2" s="1"/>
  <c r="J403" i="2"/>
  <c r="J402" i="2" s="1"/>
  <c r="I401" i="2"/>
  <c r="K400" i="2"/>
  <c r="J400" i="2"/>
  <c r="J399" i="2" s="1"/>
  <c r="I398" i="2"/>
  <c r="K397" i="2"/>
  <c r="K396" i="2" s="1"/>
  <c r="J397" i="2"/>
  <c r="J396" i="2" s="1"/>
  <c r="I395" i="2"/>
  <c r="K394" i="2"/>
  <c r="J394" i="2"/>
  <c r="J393" i="2" s="1"/>
  <c r="I389" i="2"/>
  <c r="K388" i="2"/>
  <c r="J388" i="2"/>
  <c r="J387" i="2" s="1"/>
  <c r="I386" i="2"/>
  <c r="K385" i="2"/>
  <c r="K384" i="2" s="1"/>
  <c r="J385" i="2"/>
  <c r="I383" i="2"/>
  <c r="J382" i="2"/>
  <c r="K381" i="2"/>
  <c r="I372" i="2"/>
  <c r="K371" i="2"/>
  <c r="K370" i="2" s="1"/>
  <c r="J371" i="2"/>
  <c r="I369" i="2"/>
  <c r="K368" i="2"/>
  <c r="K367" i="2" s="1"/>
  <c r="J368" i="2"/>
  <c r="J367" i="2" s="1"/>
  <c r="K360" i="2"/>
  <c r="K359" i="2" s="1"/>
  <c r="K358" i="2" s="1"/>
  <c r="K357" i="2" s="1"/>
  <c r="I356" i="2"/>
  <c r="I355" i="2"/>
  <c r="I354" i="2"/>
  <c r="K353" i="2"/>
  <c r="K352" i="2" s="1"/>
  <c r="K351" i="2" s="1"/>
  <c r="K350" i="2" s="1"/>
  <c r="J353" i="2"/>
  <c r="J352" i="2" s="1"/>
  <c r="I347" i="2"/>
  <c r="J346" i="2"/>
  <c r="I340" i="2"/>
  <c r="I339" i="2"/>
  <c r="I338" i="2"/>
  <c r="K337" i="2"/>
  <c r="J337" i="2"/>
  <c r="J336" i="2" s="1"/>
  <c r="I331" i="2"/>
  <c r="K330" i="2"/>
  <c r="K329" i="2" s="1"/>
  <c r="J330" i="2"/>
  <c r="J329" i="2" s="1"/>
  <c r="I328" i="2"/>
  <c r="I327" i="2"/>
  <c r="K326" i="2"/>
  <c r="K324" i="2" s="1"/>
  <c r="J326" i="2"/>
  <c r="I322" i="2"/>
  <c r="I319" i="2"/>
  <c r="K318" i="2"/>
  <c r="K317" i="2" s="1"/>
  <c r="J318" i="2"/>
  <c r="J317" i="2" s="1"/>
  <c r="I316" i="2"/>
  <c r="K315" i="2"/>
  <c r="J315" i="2"/>
  <c r="J314" i="2" s="1"/>
  <c r="I313" i="2"/>
  <c r="K312" i="2"/>
  <c r="K311" i="2" s="1"/>
  <c r="J312" i="2"/>
  <c r="J311" i="2" s="1"/>
  <c r="I310" i="2"/>
  <c r="K309" i="2"/>
  <c r="K308" i="2" s="1"/>
  <c r="J309" i="2"/>
  <c r="J308" i="2" s="1"/>
  <c r="I297" i="2"/>
  <c r="K296" i="2"/>
  <c r="K294" i="2" s="1"/>
  <c r="K293" i="2" s="1"/>
  <c r="J296" i="2"/>
  <c r="I286" i="2"/>
  <c r="K285" i="2"/>
  <c r="K283" i="2" s="1"/>
  <c r="K282" i="2" s="1"/>
  <c r="K281" i="2" s="1"/>
  <c r="J285" i="2"/>
  <c r="J283" i="2" s="1"/>
  <c r="I280" i="2"/>
  <c r="K279" i="2"/>
  <c r="K278" i="2" s="1"/>
  <c r="J279" i="2"/>
  <c r="J278" i="2" s="1"/>
  <c r="I277" i="2"/>
  <c r="K276" i="2"/>
  <c r="J276" i="2"/>
  <c r="J275" i="2" s="1"/>
  <c r="I274" i="2"/>
  <c r="K273" i="2"/>
  <c r="K272" i="2" s="1"/>
  <c r="J273" i="2"/>
  <c r="J272" i="2" s="1"/>
  <c r="I266" i="2"/>
  <c r="I265" i="2"/>
  <c r="K264" i="2"/>
  <c r="K263" i="2" s="1"/>
  <c r="K262" i="2" s="1"/>
  <c r="K261" i="2" s="1"/>
  <c r="K260" i="2" s="1"/>
  <c r="K259" i="2" s="1"/>
  <c r="J264" i="2"/>
  <c r="I258" i="2"/>
  <c r="I257" i="2"/>
  <c r="I256" i="2"/>
  <c r="K255" i="2"/>
  <c r="J255" i="2"/>
  <c r="I254" i="2"/>
  <c r="K253" i="2"/>
  <c r="J253" i="2"/>
  <c r="I242" i="2"/>
  <c r="I241" i="2"/>
  <c r="I240" i="2"/>
  <c r="K239" i="2"/>
  <c r="J239" i="2"/>
  <c r="I238" i="2"/>
  <c r="K237" i="2"/>
  <c r="J237" i="2"/>
  <c r="I231" i="2"/>
  <c r="I230" i="2"/>
  <c r="I226" i="2"/>
  <c r="I225" i="2"/>
  <c r="K224" i="2"/>
  <c r="K223" i="2" s="1"/>
  <c r="J224" i="2"/>
  <c r="J223" i="2" s="1"/>
  <c r="J222" i="2" s="1"/>
  <c r="K217" i="2"/>
  <c r="K216" i="2" s="1"/>
  <c r="K215" i="2" s="1"/>
  <c r="K214" i="2" s="1"/>
  <c r="K213" i="2" s="1"/>
  <c r="I205" i="2"/>
  <c r="K204" i="2"/>
  <c r="K203" i="2" s="1"/>
  <c r="K202" i="2" s="1"/>
  <c r="K201" i="2" s="1"/>
  <c r="K200" i="2" s="1"/>
  <c r="J204" i="2"/>
  <c r="J203" i="2" s="1"/>
  <c r="J202" i="2" s="1"/>
  <c r="J201" i="2" s="1"/>
  <c r="J200" i="2" s="1"/>
  <c r="I198" i="2"/>
  <c r="K197" i="2"/>
  <c r="J197" i="2"/>
  <c r="J196" i="2" s="1"/>
  <c r="J195" i="2" s="1"/>
  <c r="I194" i="2"/>
  <c r="K193" i="2"/>
  <c r="K192" i="2" s="1"/>
  <c r="K191" i="2" s="1"/>
  <c r="K190" i="2" s="1"/>
  <c r="J193" i="2"/>
  <c r="J192" i="2" s="1"/>
  <c r="J191" i="2" s="1"/>
  <c r="I188" i="2"/>
  <c r="K187" i="2"/>
  <c r="J187" i="2"/>
  <c r="J186" i="2" s="1"/>
  <c r="J185" i="2" s="1"/>
  <c r="J184" i="2" s="1"/>
  <c r="J183" i="2" s="1"/>
  <c r="I182" i="2"/>
  <c r="K181" i="2"/>
  <c r="K180" i="2" s="1"/>
  <c r="K179" i="2" s="1"/>
  <c r="K178" i="2" s="1"/>
  <c r="K177" i="2" s="1"/>
  <c r="J181" i="2"/>
  <c r="I176" i="2"/>
  <c r="K175" i="2"/>
  <c r="J175" i="2"/>
  <c r="J174" i="2" s="1"/>
  <c r="I169" i="2"/>
  <c r="K168" i="2"/>
  <c r="K167" i="2" s="1"/>
  <c r="K166" i="2" s="1"/>
  <c r="K165" i="2" s="1"/>
  <c r="K164" i="2" s="1"/>
  <c r="J168" i="2"/>
  <c r="J167" i="2" s="1"/>
  <c r="I158" i="2"/>
  <c r="K157" i="2"/>
  <c r="J157" i="2"/>
  <c r="J156" i="2" s="1"/>
  <c r="I147" i="2"/>
  <c r="I146" i="2"/>
  <c r="K145" i="2"/>
  <c r="J145" i="2"/>
  <c r="I144" i="2"/>
  <c r="I143" i="2"/>
  <c r="I142" i="2"/>
  <c r="K141" i="2"/>
  <c r="J141" i="2"/>
  <c r="I133" i="2"/>
  <c r="K132" i="2"/>
  <c r="K131" i="2" s="1"/>
  <c r="K130" i="2" s="1"/>
  <c r="K129" i="2" s="1"/>
  <c r="J132" i="2"/>
  <c r="J131" i="2" s="1"/>
  <c r="J130" i="2" s="1"/>
  <c r="J129" i="2" s="1"/>
  <c r="I128" i="2"/>
  <c r="I127" i="2"/>
  <c r="K126" i="2"/>
  <c r="J126" i="2"/>
  <c r="I125" i="2"/>
  <c r="K124" i="2"/>
  <c r="J124" i="2"/>
  <c r="I116" i="2"/>
  <c r="I115" i="2"/>
  <c r="I112" i="2"/>
  <c r="I94" i="2"/>
  <c r="K93" i="2"/>
  <c r="K92" i="2" s="1"/>
  <c r="J93" i="2"/>
  <c r="J92" i="2" s="1"/>
  <c r="I82" i="2"/>
  <c r="K81" i="2"/>
  <c r="J81" i="2"/>
  <c r="I76" i="2"/>
  <c r="K75" i="2"/>
  <c r="J75" i="2"/>
  <c r="I74" i="2"/>
  <c r="K73" i="2"/>
  <c r="J73" i="2"/>
  <c r="I54" i="2"/>
  <c r="K53" i="2"/>
  <c r="J53" i="2"/>
  <c r="I52" i="2"/>
  <c r="K51" i="2"/>
  <c r="J51" i="2"/>
  <c r="I42" i="2"/>
  <c r="K41" i="2"/>
  <c r="J41" i="2"/>
  <c r="J40" i="2" s="1"/>
  <c r="I35" i="2"/>
  <c r="K34" i="2"/>
  <c r="J34" i="2"/>
  <c r="I28" i="2"/>
  <c r="I27" i="2"/>
  <c r="I26" i="2"/>
  <c r="K25" i="2"/>
  <c r="K24" i="2" s="1"/>
  <c r="K23" i="2" s="1"/>
  <c r="K22" i="2" s="1"/>
  <c r="J25" i="2"/>
  <c r="J24" i="2" s="1"/>
  <c r="I20" i="2"/>
  <c r="K19" i="2"/>
  <c r="K18" i="2" s="1"/>
  <c r="J19" i="2"/>
  <c r="I17" i="2"/>
  <c r="K16" i="2"/>
  <c r="K15" i="2" s="1"/>
  <c r="J16" i="2"/>
  <c r="J15" i="2" s="1"/>
  <c r="H16" i="2"/>
  <c r="H15" i="2" s="1"/>
  <c r="G16" i="2"/>
  <c r="G15" i="2" s="1"/>
  <c r="H19" i="2"/>
  <c r="H18" i="2" s="1"/>
  <c r="G19" i="2"/>
  <c r="G18" i="2" s="1"/>
  <c r="H25" i="2"/>
  <c r="H24" i="2" s="1"/>
  <c r="G25" i="2"/>
  <c r="G24" i="2" s="1"/>
  <c r="G23" i="2" s="1"/>
  <c r="G22" i="2" s="1"/>
  <c r="F27" i="2"/>
  <c r="F28" i="2"/>
  <c r="H34" i="2"/>
  <c r="H31" i="2" s="1"/>
  <c r="G34" i="2"/>
  <c r="H41" i="2"/>
  <c r="H40" i="2" s="1"/>
  <c r="G41" i="2"/>
  <c r="G40" i="2" s="1"/>
  <c r="H51" i="2"/>
  <c r="G51" i="2"/>
  <c r="G53" i="2"/>
  <c r="H53" i="2"/>
  <c r="F54" i="2"/>
  <c r="G73" i="2"/>
  <c r="H73" i="2"/>
  <c r="F74" i="2"/>
  <c r="H75" i="2"/>
  <c r="H72" i="2" s="1"/>
  <c r="G75" i="2"/>
  <c r="G72" i="2" s="1"/>
  <c r="G71" i="2" s="1"/>
  <c r="G70" i="2" s="1"/>
  <c r="G69" i="2" s="1"/>
  <c r="H81" i="2"/>
  <c r="G81" i="2"/>
  <c r="G93" i="2"/>
  <c r="G92" i="2" s="1"/>
  <c r="H93" i="2"/>
  <c r="F94" i="2"/>
  <c r="F112" i="2"/>
  <c r="F115" i="2"/>
  <c r="F116" i="2"/>
  <c r="G124" i="2"/>
  <c r="H124" i="2"/>
  <c r="F125" i="2"/>
  <c r="G126" i="2"/>
  <c r="H126" i="2"/>
  <c r="F127" i="2"/>
  <c r="F128" i="2"/>
  <c r="G132" i="2"/>
  <c r="H132" i="2"/>
  <c r="H131" i="2" s="1"/>
  <c r="H130" i="2" s="1"/>
  <c r="H129" i="2" s="1"/>
  <c r="F133" i="2"/>
  <c r="H141" i="2"/>
  <c r="F142" i="2"/>
  <c r="F143" i="2"/>
  <c r="G145" i="2"/>
  <c r="H145" i="2"/>
  <c r="F146" i="2"/>
  <c r="F147" i="2"/>
  <c r="G157" i="2"/>
  <c r="G156" i="2" s="1"/>
  <c r="H157" i="2"/>
  <c r="H156" i="2" s="1"/>
  <c r="H155" i="2" s="1"/>
  <c r="H154" i="2" s="1"/>
  <c r="H153" i="2" s="1"/>
  <c r="F158" i="2"/>
  <c r="G168" i="2"/>
  <c r="G167" i="2" s="1"/>
  <c r="G166" i="2" s="1"/>
  <c r="G165" i="2" s="1"/>
  <c r="G164" i="2" s="1"/>
  <c r="H168" i="2"/>
  <c r="H167" i="2" s="1"/>
  <c r="F169" i="2"/>
  <c r="G175" i="2"/>
  <c r="G174" i="2" s="1"/>
  <c r="G173" i="2" s="1"/>
  <c r="G172" i="2" s="1"/>
  <c r="G171" i="2" s="1"/>
  <c r="H175" i="2"/>
  <c r="H174" i="2" s="1"/>
  <c r="F176" i="2"/>
  <c r="G181" i="2"/>
  <c r="G180" i="2" s="1"/>
  <c r="G179" i="2" s="1"/>
  <c r="G178" i="2" s="1"/>
  <c r="G177" i="2" s="1"/>
  <c r="H181" i="2"/>
  <c r="H180" i="2" s="1"/>
  <c r="H179" i="2" s="1"/>
  <c r="F182" i="2"/>
  <c r="H187" i="2"/>
  <c r="H186" i="2" s="1"/>
  <c r="H185" i="2" s="1"/>
  <c r="H184" i="2" s="1"/>
  <c r="H183" i="2" s="1"/>
  <c r="G193" i="2"/>
  <c r="G192" i="2" s="1"/>
  <c r="H193" i="2"/>
  <c r="H192" i="2" s="1"/>
  <c r="H191" i="2" s="1"/>
  <c r="H190" i="2" s="1"/>
  <c r="F194" i="2"/>
  <c r="H197" i="2"/>
  <c r="H196" i="2" s="1"/>
  <c r="H195" i="2" s="1"/>
  <c r="G204" i="2"/>
  <c r="G203" i="2" s="1"/>
  <c r="G202" i="2" s="1"/>
  <c r="G201" i="2" s="1"/>
  <c r="G200" i="2" s="1"/>
  <c r="H204" i="2"/>
  <c r="H203" i="2" s="1"/>
  <c r="H202" i="2" s="1"/>
  <c r="H201" i="2" s="1"/>
  <c r="H200" i="2" s="1"/>
  <c r="F205" i="2"/>
  <c r="H217" i="2"/>
  <c r="H216" i="2" s="1"/>
  <c r="H215" i="2" s="1"/>
  <c r="H214" i="2" s="1"/>
  <c r="H213" i="2" s="1"/>
  <c r="G224" i="2"/>
  <c r="G223" i="2" s="1"/>
  <c r="G222" i="2" s="1"/>
  <c r="H224" i="2"/>
  <c r="H223" i="2" s="1"/>
  <c r="H222" i="2" s="1"/>
  <c r="F225" i="2"/>
  <c r="F226" i="2"/>
  <c r="F230" i="2"/>
  <c r="F231" i="2"/>
  <c r="G237" i="2"/>
  <c r="H237" i="2"/>
  <c r="F238" i="2"/>
  <c r="G239" i="2"/>
  <c r="H239" i="2"/>
  <c r="F240" i="2"/>
  <c r="F241" i="2"/>
  <c r="F242" i="2"/>
  <c r="G253" i="2"/>
  <c r="H253" i="2"/>
  <c r="F254" i="2"/>
  <c r="G255" i="2"/>
  <c r="H255" i="2"/>
  <c r="F256" i="2"/>
  <c r="F257" i="2"/>
  <c r="F258" i="2"/>
  <c r="H264" i="2"/>
  <c r="H263" i="2" s="1"/>
  <c r="H262" i="2" s="1"/>
  <c r="H261" i="2" s="1"/>
  <c r="H260" i="2" s="1"/>
  <c r="F266" i="2"/>
  <c r="H273" i="2"/>
  <c r="H272" i="2" s="1"/>
  <c r="G276" i="2"/>
  <c r="G275" i="2" s="1"/>
  <c r="H276" i="2"/>
  <c r="H275" i="2" s="1"/>
  <c r="F277" i="2"/>
  <c r="G279" i="2"/>
  <c r="G278" i="2" s="1"/>
  <c r="H279" i="2"/>
  <c r="F280" i="2"/>
  <c r="G285" i="2"/>
  <c r="G283" i="2" s="1"/>
  <c r="G282" i="2" s="1"/>
  <c r="G281" i="2" s="1"/>
  <c r="H285" i="2"/>
  <c r="H284" i="2" s="1"/>
  <c r="F286" i="2"/>
  <c r="G296" i="2"/>
  <c r="G294" i="2" s="1"/>
  <c r="G293" i="2" s="1"/>
  <c r="H296" i="2"/>
  <c r="F297" i="2"/>
  <c r="G309" i="2"/>
  <c r="G308" i="2" s="1"/>
  <c r="H309" i="2"/>
  <c r="F310" i="2"/>
  <c r="G312" i="2"/>
  <c r="G311" i="2" s="1"/>
  <c r="H312" i="2"/>
  <c r="H311" i="2" s="1"/>
  <c r="F313" i="2"/>
  <c r="G315" i="2"/>
  <c r="G314" i="2" s="1"/>
  <c r="H315" i="2"/>
  <c r="H314" i="2" s="1"/>
  <c r="F316" i="2"/>
  <c r="G318" i="2"/>
  <c r="G317" i="2" s="1"/>
  <c r="H318" i="2"/>
  <c r="H317" i="2" s="1"/>
  <c r="F319" i="2"/>
  <c r="F322" i="2"/>
  <c r="H326" i="2"/>
  <c r="F328" i="2"/>
  <c r="G330" i="2"/>
  <c r="G329" i="2" s="1"/>
  <c r="H330" i="2"/>
  <c r="F331" i="2"/>
  <c r="H337" i="2"/>
  <c r="H336" i="2" s="1"/>
  <c r="H335" i="2" s="1"/>
  <c r="F339" i="2"/>
  <c r="F340" i="2"/>
  <c r="G346" i="2"/>
  <c r="G345" i="2" s="1"/>
  <c r="G353" i="2"/>
  <c r="G352" i="2" s="1"/>
  <c r="G351" i="2" s="1"/>
  <c r="G350" i="2" s="1"/>
  <c r="H353" i="2"/>
  <c r="F354" i="2"/>
  <c r="F355" i="2"/>
  <c r="F356" i="2"/>
  <c r="H360" i="2"/>
  <c r="H359" i="2" s="1"/>
  <c r="H358" i="2" s="1"/>
  <c r="H357" i="2" s="1"/>
  <c r="H368" i="2"/>
  <c r="H364" i="2" s="1"/>
  <c r="H363" i="2" s="1"/>
  <c r="H371" i="2"/>
  <c r="H370" i="2" s="1"/>
  <c r="H381" i="2"/>
  <c r="F383" i="2"/>
  <c r="G382" i="2"/>
  <c r="G385" i="2"/>
  <c r="G384" i="2" s="1"/>
  <c r="H385" i="2"/>
  <c r="H384" i="2" s="1"/>
  <c r="F386" i="2"/>
  <c r="G388" i="2"/>
  <c r="G387" i="2" s="1"/>
  <c r="H388" i="2"/>
  <c r="H387" i="2" s="1"/>
  <c r="F389" i="2"/>
  <c r="G394" i="2"/>
  <c r="G393" i="2" s="1"/>
  <c r="H394" i="2"/>
  <c r="H393" i="2" s="1"/>
  <c r="F395" i="2"/>
  <c r="G397" i="2"/>
  <c r="G396" i="2" s="1"/>
  <c r="H397" i="2"/>
  <c r="H396" i="2" s="1"/>
  <c r="F398" i="2"/>
  <c r="G400" i="2"/>
  <c r="G399" i="2" s="1"/>
  <c r="H400" i="2"/>
  <c r="H399" i="2" s="1"/>
  <c r="F401" i="2"/>
  <c r="G403" i="2"/>
  <c r="G402" i="2" s="1"/>
  <c r="H403" i="2"/>
  <c r="H402" i="2" s="1"/>
  <c r="F404" i="2"/>
  <c r="G406" i="2"/>
  <c r="H406" i="2"/>
  <c r="F407" i="2"/>
  <c r="G408" i="2"/>
  <c r="F409" i="2"/>
  <c r="H413" i="2"/>
  <c r="H412" i="2" s="1"/>
  <c r="H411" i="2" s="1"/>
  <c r="H410" i="2" s="1"/>
  <c r="G413" i="2"/>
  <c r="G412" i="2" s="1"/>
  <c r="G411" i="2" s="1"/>
  <c r="G410" i="2" s="1"/>
  <c r="G419" i="2"/>
  <c r="G418" i="2" s="1"/>
  <c r="G417" i="2" s="1"/>
  <c r="G416" i="2" s="1"/>
  <c r="G415" i="2" s="1"/>
  <c r="H419" i="2"/>
  <c r="H418" i="2" s="1"/>
  <c r="F420" i="2"/>
  <c r="F421" i="2"/>
  <c r="F422" i="2"/>
  <c r="G429" i="2"/>
  <c r="H429" i="2"/>
  <c r="H428" i="2" s="1"/>
  <c r="H427" i="2" s="1"/>
  <c r="H426" i="2" s="1"/>
  <c r="F430" i="2"/>
  <c r="G434" i="2"/>
  <c r="G433" i="2" s="1"/>
  <c r="H434" i="2"/>
  <c r="H433" i="2" s="1"/>
  <c r="F435" i="2"/>
  <c r="G437" i="2"/>
  <c r="H437" i="2"/>
  <c r="H436" i="2" s="1"/>
  <c r="F438" i="2"/>
  <c r="G449" i="2"/>
  <c r="G448" i="2" s="1"/>
  <c r="H449" i="2"/>
  <c r="H448" i="2" s="1"/>
  <c r="H447" i="2" s="1"/>
  <c r="H446" i="2" s="1"/>
  <c r="F450" i="2"/>
  <c r="G455" i="2"/>
  <c r="G454" i="2" s="1"/>
  <c r="H455" i="2"/>
  <c r="H454" i="2" s="1"/>
  <c r="H453" i="2" s="1"/>
  <c r="H452" i="2" s="1"/>
  <c r="F456" i="2"/>
  <c r="G460" i="2"/>
  <c r="G459" i="2" s="1"/>
  <c r="H460" i="2"/>
  <c r="H459" i="2" s="1"/>
  <c r="F461" i="2"/>
  <c r="G463" i="2"/>
  <c r="H463" i="2"/>
  <c r="F464" i="2"/>
  <c r="H465" i="2"/>
  <c r="F466" i="2"/>
  <c r="G467" i="2"/>
  <c r="H467" i="2"/>
  <c r="F468" i="2"/>
  <c r="G470" i="2"/>
  <c r="H470" i="2"/>
  <c r="H469" i="2" s="1"/>
  <c r="F471" i="2"/>
  <c r="G473" i="2"/>
  <c r="G472" i="2" s="1"/>
  <c r="H473" i="2"/>
  <c r="H472" i="2" s="1"/>
  <c r="F474" i="2"/>
  <c r="G476" i="2"/>
  <c r="G475" i="2" s="1"/>
  <c r="H476" i="2"/>
  <c r="H475" i="2" s="1"/>
  <c r="F477" i="2"/>
  <c r="G479" i="2"/>
  <c r="G478" i="2" s="1"/>
  <c r="H479" i="2"/>
  <c r="H478" i="2" s="1"/>
  <c r="F480" i="2"/>
  <c r="G490" i="2"/>
  <c r="G489" i="2" s="1"/>
  <c r="H490" i="2"/>
  <c r="H489" i="2" s="1"/>
  <c r="F491" i="2"/>
  <c r="G493" i="2"/>
  <c r="G492" i="2" s="1"/>
  <c r="H493" i="2"/>
  <c r="H492" i="2" s="1"/>
  <c r="F494" i="2"/>
  <c r="H496" i="2"/>
  <c r="H495" i="2" s="1"/>
  <c r="G501" i="2"/>
  <c r="G500" i="2" s="1"/>
  <c r="G499" i="2" s="1"/>
  <c r="G498" i="2" s="1"/>
  <c r="H501" i="2"/>
  <c r="H500" i="2" s="1"/>
  <c r="F502" i="2"/>
  <c r="G507" i="2"/>
  <c r="H507" i="2"/>
  <c r="H506" i="2" s="1"/>
  <c r="F508" i="2"/>
  <c r="G510" i="2"/>
  <c r="G509" i="2" s="1"/>
  <c r="H510" i="2"/>
  <c r="H509" i="2" s="1"/>
  <c r="F511" i="2"/>
  <c r="G513" i="2"/>
  <c r="G512" i="2" s="1"/>
  <c r="H513" i="2"/>
  <c r="H512" i="2" s="1"/>
  <c r="F514" i="2"/>
  <c r="G524" i="2"/>
  <c r="G523" i="2" s="1"/>
  <c r="H524" i="2"/>
  <c r="F525" i="2"/>
  <c r="G527" i="2"/>
  <c r="G526" i="2" s="1"/>
  <c r="H527" i="2"/>
  <c r="H526" i="2" s="1"/>
  <c r="F528" i="2"/>
  <c r="G530" i="2"/>
  <c r="H530" i="2"/>
  <c r="F531" i="2"/>
  <c r="G532" i="2"/>
  <c r="H532" i="2"/>
  <c r="F533" i="2"/>
  <c r="G535" i="2"/>
  <c r="H535" i="2"/>
  <c r="H534" i="2" s="1"/>
  <c r="F536" i="2"/>
  <c r="G541" i="2"/>
  <c r="G540" i="2" s="1"/>
  <c r="G539" i="2" s="1"/>
  <c r="H541" i="2"/>
  <c r="F542" i="2"/>
  <c r="G545" i="2"/>
  <c r="G544" i="2" s="1"/>
  <c r="H545" i="2"/>
  <c r="H544" i="2" s="1"/>
  <c r="F546" i="2"/>
  <c r="H547" i="2"/>
  <c r="G548" i="2"/>
  <c r="G547" i="2" s="1"/>
  <c r="F549" i="2"/>
  <c r="G552" i="2"/>
  <c r="G551" i="2" s="1"/>
  <c r="H552" i="2"/>
  <c r="H551" i="2" s="1"/>
  <c r="F553" i="2"/>
  <c r="F554" i="2"/>
  <c r="F555" i="2"/>
  <c r="G557" i="2"/>
  <c r="G556" i="2" s="1"/>
  <c r="H557" i="2"/>
  <c r="H556" i="2" s="1"/>
  <c r="F558" i="2"/>
  <c r="F559" i="2"/>
  <c r="F560" i="2"/>
  <c r="G564" i="2"/>
  <c r="G563" i="2" s="1"/>
  <c r="G562" i="2" s="1"/>
  <c r="G561" i="2" s="1"/>
  <c r="H564" i="2"/>
  <c r="H563" i="2" s="1"/>
  <c r="H562" i="2" s="1"/>
  <c r="F565" i="2"/>
  <c r="F566" i="2"/>
  <c r="G600" i="2"/>
  <c r="G599" i="2" s="1"/>
  <c r="H600" i="2"/>
  <c r="H599" i="2" s="1"/>
  <c r="F601" i="2"/>
  <c r="G603" i="2"/>
  <c r="G602" i="2" s="1"/>
  <c r="H603" i="2"/>
  <c r="F604" i="2"/>
  <c r="G606" i="2"/>
  <c r="G605" i="2" s="1"/>
  <c r="G612" i="2"/>
  <c r="G611" i="2" s="1"/>
  <c r="H612" i="2"/>
  <c r="H611" i="2" s="1"/>
  <c r="H610" i="2" s="1"/>
  <c r="H609" i="2" s="1"/>
  <c r="H608" i="2" s="1"/>
  <c r="F613" i="2"/>
  <c r="G620" i="2"/>
  <c r="H620" i="2"/>
  <c r="H619" i="2" s="1"/>
  <c r="H618" i="2" s="1"/>
  <c r="H617" i="2" s="1"/>
  <c r="H616" i="2" s="1"/>
  <c r="H615" i="2" s="1"/>
  <c r="F621" i="2"/>
  <c r="G627" i="2"/>
  <c r="G626" i="2" s="1"/>
  <c r="G625" i="2" s="1"/>
  <c r="G624" i="2" s="1"/>
  <c r="H627" i="2"/>
  <c r="H626" i="2" s="1"/>
  <c r="H625" i="2" s="1"/>
  <c r="H624" i="2" s="1"/>
  <c r="F628" i="2"/>
  <c r="F633" i="2"/>
  <c r="H642" i="2"/>
  <c r="G642" i="2"/>
  <c r="G641" i="2" s="1"/>
  <c r="F645" i="2"/>
  <c r="F646" i="2"/>
  <c r="H650" i="2"/>
  <c r="H649" i="2" s="1"/>
  <c r="G649" i="2"/>
  <c r="F652" i="2"/>
  <c r="F653" i="2"/>
  <c r="F654" i="2"/>
  <c r="H656" i="2"/>
  <c r="H655" i="2" s="1"/>
  <c r="G656" i="2"/>
  <c r="G655" i="2" s="1"/>
  <c r="G660" i="2"/>
  <c r="H660" i="2"/>
  <c r="H659" i="2" s="1"/>
  <c r="H658" i="2" s="1"/>
  <c r="F661" i="2"/>
  <c r="H674" i="2"/>
  <c r="G674" i="2"/>
  <c r="F677" i="2"/>
  <c r="G697" i="2"/>
  <c r="H697" i="2"/>
  <c r="F698" i="2"/>
  <c r="G699" i="2"/>
  <c r="H699" i="2"/>
  <c r="F700" i="2"/>
  <c r="F706" i="2"/>
  <c r="G710" i="2"/>
  <c r="G709" i="2" s="1"/>
  <c r="G703" i="2" s="1"/>
  <c r="H710" i="2"/>
  <c r="H709" i="2" s="1"/>
  <c r="H703" i="2" s="1"/>
  <c r="F711" i="2"/>
  <c r="G714" i="2"/>
  <c r="G713" i="2" s="1"/>
  <c r="G712" i="2" s="1"/>
  <c r="H714" i="2"/>
  <c r="H713" i="2" s="1"/>
  <c r="H712" i="2" s="1"/>
  <c r="F715" i="2"/>
  <c r="G720" i="2"/>
  <c r="G719" i="2" s="1"/>
  <c r="G718" i="2" s="1"/>
  <c r="G717" i="2" s="1"/>
  <c r="H720" i="2"/>
  <c r="H719" i="2" s="1"/>
  <c r="H718" i="2" s="1"/>
  <c r="F721" i="2"/>
  <c r="G725" i="2"/>
  <c r="H725" i="2"/>
  <c r="H724" i="2" s="1"/>
  <c r="F726" i="2"/>
  <c r="G732" i="2"/>
  <c r="H732" i="2"/>
  <c r="F733" i="2"/>
  <c r="G734" i="2"/>
  <c r="H734" i="2"/>
  <c r="F735" i="2"/>
  <c r="G737" i="2"/>
  <c r="H737" i="2"/>
  <c r="F738" i="2"/>
  <c r="G739" i="2"/>
  <c r="H739" i="2"/>
  <c r="F740" i="2"/>
  <c r="G742" i="2"/>
  <c r="G741" i="2" s="1"/>
  <c r="H742" i="2"/>
  <c r="H741" i="2" s="1"/>
  <c r="F743" i="2"/>
  <c r="F744" i="2"/>
  <c r="G746" i="2"/>
  <c r="H746" i="2"/>
  <c r="F747" i="2"/>
  <c r="G748" i="2"/>
  <c r="H748" i="2"/>
  <c r="F749" i="2"/>
  <c r="G751" i="2"/>
  <c r="H751" i="2"/>
  <c r="F752" i="2"/>
  <c r="G756" i="2"/>
  <c r="H756" i="2"/>
  <c r="H755" i="2" s="1"/>
  <c r="F757" i="2"/>
  <c r="G759" i="2"/>
  <c r="G758" i="2" s="1"/>
  <c r="H759" i="2"/>
  <c r="H758" i="2" s="1"/>
  <c r="F760" i="2"/>
  <c r="G762" i="2"/>
  <c r="H762" i="2"/>
  <c r="H761" i="2" s="1"/>
  <c r="F763" i="2"/>
  <c r="F764" i="2"/>
  <c r="G766" i="2"/>
  <c r="G765" i="2" s="1"/>
  <c r="H766" i="2"/>
  <c r="H765" i="2" s="1"/>
  <c r="F767" i="2"/>
  <c r="F768" i="2"/>
  <c r="G770" i="2"/>
  <c r="H770" i="2"/>
  <c r="H769" i="2" s="1"/>
  <c r="F771" i="2"/>
  <c r="F772" i="2"/>
  <c r="G774" i="2"/>
  <c r="H774" i="2"/>
  <c r="H773" i="2" s="1"/>
  <c r="F775" i="2"/>
  <c r="F776" i="2"/>
  <c r="G778" i="2"/>
  <c r="G777" i="2" s="1"/>
  <c r="H778" i="2"/>
  <c r="H777" i="2" s="1"/>
  <c r="F779" i="2"/>
  <c r="F780" i="2"/>
  <c r="G782" i="2"/>
  <c r="G781" i="2" s="1"/>
  <c r="H782" i="2"/>
  <c r="F783" i="2"/>
  <c r="F784" i="2"/>
  <c r="G786" i="2"/>
  <c r="G785" i="2" s="1"/>
  <c r="H786" i="2"/>
  <c r="H785" i="2" s="1"/>
  <c r="F787" i="2"/>
  <c r="F788" i="2"/>
  <c r="G790" i="2"/>
  <c r="G789" i="2" s="1"/>
  <c r="F792" i="2"/>
  <c r="G794" i="2"/>
  <c r="G793" i="2" s="1"/>
  <c r="H794" i="2"/>
  <c r="H793" i="2" s="1"/>
  <c r="F795" i="2"/>
  <c r="F796" i="2"/>
  <c r="G798" i="2"/>
  <c r="H798" i="2"/>
  <c r="H797" i="2" s="1"/>
  <c r="F799" i="2"/>
  <c r="F800" i="2"/>
  <c r="G802" i="2"/>
  <c r="G801" i="2" s="1"/>
  <c r="H802" i="2"/>
  <c r="H801" i="2" s="1"/>
  <c r="F803" i="2"/>
  <c r="G806" i="2"/>
  <c r="G805" i="2" s="1"/>
  <c r="F807" i="2"/>
  <c r="G810" i="2"/>
  <c r="G809" i="2" s="1"/>
  <c r="F811" i="2"/>
  <c r="F812" i="2"/>
  <c r="G814" i="2"/>
  <c r="G813" i="2" s="1"/>
  <c r="F815" i="2"/>
  <c r="G818" i="2"/>
  <c r="G817" i="2" s="1"/>
  <c r="H818" i="2"/>
  <c r="H817" i="2" s="1"/>
  <c r="F819" i="2"/>
  <c r="G821" i="2"/>
  <c r="G820" i="2" s="1"/>
  <c r="H821" i="2"/>
  <c r="F822" i="2"/>
  <c r="G824" i="2"/>
  <c r="H824" i="2"/>
  <c r="H823" i="2" s="1"/>
  <c r="F825" i="2"/>
  <c r="F826" i="2"/>
  <c r="G828" i="2"/>
  <c r="H828" i="2"/>
  <c r="H827" i="2" s="1"/>
  <c r="F829" i="2"/>
  <c r="F830" i="2"/>
  <c r="G832" i="2"/>
  <c r="G831" i="2" s="1"/>
  <c r="H832" i="2"/>
  <c r="H831" i="2" s="1"/>
  <c r="F833" i="2"/>
  <c r="F834" i="2"/>
  <c r="G836" i="2"/>
  <c r="G835" i="2" s="1"/>
  <c r="H836" i="2"/>
  <c r="H835" i="2" s="1"/>
  <c r="F837" i="2"/>
  <c r="F838" i="2"/>
  <c r="G840" i="2"/>
  <c r="G839" i="2" s="1"/>
  <c r="F842" i="2"/>
  <c r="G844" i="2"/>
  <c r="G843" i="2" s="1"/>
  <c r="H844" i="2"/>
  <c r="H843" i="2" s="1"/>
  <c r="F845" i="2"/>
  <c r="G847" i="2"/>
  <c r="G846" i="2" s="1"/>
  <c r="H847" i="2"/>
  <c r="H846" i="2" s="1"/>
  <c r="F848" i="2"/>
  <c r="F849" i="2"/>
  <c r="G851" i="2"/>
  <c r="G850" i="2" s="1"/>
  <c r="H851" i="2"/>
  <c r="H850" i="2" s="1"/>
  <c r="F852" i="2"/>
  <c r="G862" i="2"/>
  <c r="H862" i="2"/>
  <c r="F863" i="2"/>
  <c r="G864" i="2"/>
  <c r="H864" i="2"/>
  <c r="F865" i="2"/>
  <c r="G866" i="2"/>
  <c r="F866" i="2" s="1"/>
  <c r="F867" i="2"/>
  <c r="G869" i="2"/>
  <c r="G868" i="2" s="1"/>
  <c r="H869" i="2"/>
  <c r="H868" i="2" s="1"/>
  <c r="F870" i="2"/>
  <c r="G873" i="2"/>
  <c r="H873" i="2"/>
  <c r="F874" i="2"/>
  <c r="G875" i="2"/>
  <c r="H875" i="2"/>
  <c r="F876" i="2"/>
  <c r="G878" i="2"/>
  <c r="G877" i="2" s="1"/>
  <c r="H878" i="2"/>
  <c r="H877" i="2" s="1"/>
  <c r="F879" i="2"/>
  <c r="G881" i="2"/>
  <c r="H881" i="2"/>
  <c r="F882" i="2"/>
  <c r="G883" i="2"/>
  <c r="H883" i="2"/>
  <c r="F884" i="2"/>
  <c r="G886" i="2"/>
  <c r="H886" i="2"/>
  <c r="F887" i="2"/>
  <c r="G888" i="2"/>
  <c r="H888" i="2"/>
  <c r="F889" i="2"/>
  <c r="G893" i="2"/>
  <c r="H893" i="2"/>
  <c r="F894" i="2"/>
  <c r="G896" i="2"/>
  <c r="G895" i="2" s="1"/>
  <c r="H896" i="2"/>
  <c r="H895" i="2" s="1"/>
  <c r="F897" i="2"/>
  <c r="G899" i="2"/>
  <c r="G898" i="2" s="1"/>
  <c r="H899" i="2"/>
  <c r="H898" i="2" s="1"/>
  <c r="F900" i="2"/>
  <c r="F901" i="2"/>
  <c r="H903" i="2"/>
  <c r="H902" i="2" s="1"/>
  <c r="G903" i="2"/>
  <c r="G902" i="2" s="1"/>
  <c r="G907" i="2"/>
  <c r="H907" i="2"/>
  <c r="H906" i="2" s="1"/>
  <c r="F908" i="2"/>
  <c r="G910" i="2"/>
  <c r="G909" i="2" s="1"/>
  <c r="H910" i="2"/>
  <c r="H909" i="2" s="1"/>
  <c r="F911" i="2"/>
  <c r="G916" i="2"/>
  <c r="G915" i="2" s="1"/>
  <c r="H916" i="2"/>
  <c r="H915" i="2" s="1"/>
  <c r="F917" i="2"/>
  <c r="F918" i="2"/>
  <c r="G920" i="2"/>
  <c r="G919" i="2" s="1"/>
  <c r="H920" i="2"/>
  <c r="H919" i="2" s="1"/>
  <c r="F922" i="2"/>
  <c r="G925" i="2"/>
  <c r="H925" i="2"/>
  <c r="H924" i="2" s="1"/>
  <c r="F926" i="2"/>
  <c r="G928" i="2"/>
  <c r="G931" i="2"/>
  <c r="G930" i="2" s="1"/>
  <c r="F932" i="2"/>
  <c r="G934" i="2"/>
  <c r="G933" i="2" s="1"/>
  <c r="F935" i="2"/>
  <c r="H934" i="2"/>
  <c r="H933" i="2" s="1"/>
  <c r="G937" i="2"/>
  <c r="G936" i="2" s="1"/>
  <c r="F938" i="2"/>
  <c r="H937" i="2"/>
  <c r="H936" i="2" s="1"/>
  <c r="G943" i="2"/>
  <c r="H943" i="2"/>
  <c r="H942" i="2" s="1"/>
  <c r="F944" i="2"/>
  <c r="H947" i="2"/>
  <c r="H946" i="2" s="1"/>
  <c r="H945" i="2" s="1"/>
  <c r="G947" i="2"/>
  <c r="G946" i="2" s="1"/>
  <c r="G945" i="2" s="1"/>
  <c r="G951" i="2"/>
  <c r="G950" i="2" s="1"/>
  <c r="H951" i="2"/>
  <c r="H950" i="2" s="1"/>
  <c r="F952" i="2"/>
  <c r="F955" i="2"/>
  <c r="F956" i="2"/>
  <c r="G962" i="2"/>
  <c r="H962" i="2"/>
  <c r="F964" i="2"/>
  <c r="G966" i="2"/>
  <c r="G965" i="2" s="1"/>
  <c r="H966" i="2"/>
  <c r="H965" i="2" s="1"/>
  <c r="F967" i="2"/>
  <c r="F968" i="2"/>
  <c r="F971" i="2"/>
  <c r="G974" i="2"/>
  <c r="G973" i="2" s="1"/>
  <c r="H974" i="2"/>
  <c r="H973" i="2" s="1"/>
  <c r="F975" i="2"/>
  <c r="F976" i="2"/>
  <c r="G1015" i="2"/>
  <c r="G1014" i="2" s="1"/>
  <c r="H1015" i="2"/>
  <c r="H1014" i="2" s="1"/>
  <c r="F1016" i="2"/>
  <c r="F1017" i="2"/>
  <c r="F1018" i="2"/>
  <c r="G1020" i="2"/>
  <c r="G1019" i="2" s="1"/>
  <c r="H1020" i="2"/>
  <c r="H1019" i="2" s="1"/>
  <c r="F1021" i="2"/>
  <c r="F1022" i="2"/>
  <c r="G1029" i="2"/>
  <c r="G1028" i="2" s="1"/>
  <c r="H1029" i="2"/>
  <c r="H1028" i="2" s="1"/>
  <c r="F1030" i="2"/>
  <c r="G1032" i="2"/>
  <c r="G1031" i="2" s="1"/>
  <c r="H1032" i="2"/>
  <c r="H1031" i="2" s="1"/>
  <c r="F1033" i="2"/>
  <c r="G1035" i="2"/>
  <c r="G1034" i="2" s="1"/>
  <c r="H1035" i="2"/>
  <c r="H1034" i="2" s="1"/>
  <c r="F1036" i="2"/>
  <c r="G1040" i="2"/>
  <c r="G1039" i="2" s="1"/>
  <c r="H1040" i="2"/>
  <c r="H1039" i="2" s="1"/>
  <c r="F1041" i="2"/>
  <c r="G1043" i="2"/>
  <c r="H1043" i="2"/>
  <c r="H1042" i="2" s="1"/>
  <c r="F1044" i="2"/>
  <c r="G1046" i="2"/>
  <c r="G1045" i="2" s="1"/>
  <c r="H1046" i="2"/>
  <c r="H1045" i="2" s="1"/>
  <c r="F1047" i="2"/>
  <c r="H1049" i="2"/>
  <c r="G1049" i="2"/>
  <c r="G1051" i="2"/>
  <c r="H1051" i="2"/>
  <c r="F1052" i="2"/>
  <c r="G1053" i="2"/>
  <c r="H1053" i="2"/>
  <c r="F1054" i="2"/>
  <c r="G1056" i="2"/>
  <c r="G1055" i="2" s="1"/>
  <c r="H1056" i="2"/>
  <c r="H1055" i="2" s="1"/>
  <c r="F1057" i="2"/>
  <c r="G1060" i="2"/>
  <c r="G1059" i="2" s="1"/>
  <c r="H1060" i="2"/>
  <c r="F1061" i="2"/>
  <c r="G1063" i="2"/>
  <c r="G1062" i="2" s="1"/>
  <c r="H1063" i="2"/>
  <c r="H1062" i="2" s="1"/>
  <c r="F1064" i="2"/>
  <c r="G1066" i="2"/>
  <c r="G1065" i="2" s="1"/>
  <c r="H1066" i="2"/>
  <c r="H1065" i="2" s="1"/>
  <c r="F1067" i="2"/>
  <c r="G1070" i="2"/>
  <c r="H1070" i="2"/>
  <c r="H1069" i="2" s="1"/>
  <c r="F1071" i="2"/>
  <c r="G1073" i="2"/>
  <c r="G1072" i="2" s="1"/>
  <c r="H1073" i="2"/>
  <c r="H1072" i="2" s="1"/>
  <c r="F1074" i="2"/>
  <c r="F1075" i="2"/>
  <c r="G1077" i="2"/>
  <c r="G1076" i="2" s="1"/>
  <c r="H1077" i="2"/>
  <c r="H1076" i="2" s="1"/>
  <c r="F1078" i="2"/>
  <c r="G1085" i="2"/>
  <c r="H1085" i="2"/>
  <c r="F1086" i="2"/>
  <c r="F1087" i="2"/>
  <c r="F1088" i="2"/>
  <c r="F1094" i="2"/>
  <c r="F1095" i="2"/>
  <c r="H1107" i="2"/>
  <c r="H1106" i="2" s="1"/>
  <c r="G1107" i="2"/>
  <c r="G1106" i="2" s="1"/>
  <c r="G1105" i="2" s="1"/>
  <c r="F1109" i="2"/>
  <c r="F1110" i="2"/>
  <c r="G1114" i="2"/>
  <c r="G1113" i="2" s="1"/>
  <c r="G1112" i="2" s="1"/>
  <c r="H1114" i="2"/>
  <c r="H1111" i="2" s="1"/>
  <c r="F1115" i="2"/>
  <c r="G1126" i="2"/>
  <c r="G1125" i="2" s="1"/>
  <c r="H1126" i="2"/>
  <c r="H1125" i="2" s="1"/>
  <c r="F1127" i="2"/>
  <c r="F1128" i="2"/>
  <c r="F1129" i="2"/>
  <c r="G1135" i="2"/>
  <c r="H1141" i="2"/>
  <c r="H1140" i="2" s="1"/>
  <c r="H1139" i="2" s="1"/>
  <c r="F1143" i="2"/>
  <c r="G1142" i="2"/>
  <c r="F1142" i="2" s="1"/>
  <c r="F1144" i="2"/>
  <c r="H1155" i="2"/>
  <c r="H1154" i="2" s="1"/>
  <c r="G1155" i="2"/>
  <c r="G1154" i="2" s="1"/>
  <c r="G1153" i="2" s="1"/>
  <c r="G1152" i="2" s="1"/>
  <c r="F1157" i="2"/>
  <c r="F1158" i="2"/>
  <c r="G1164" i="2"/>
  <c r="G1163" i="2" s="1"/>
  <c r="G1162" i="2" s="1"/>
  <c r="G1161" i="2" s="1"/>
  <c r="G1171" i="2"/>
  <c r="G1170" i="2" s="1"/>
  <c r="H1171" i="2"/>
  <c r="F1172" i="2"/>
  <c r="G1183" i="2"/>
  <c r="G1182" i="2" s="1"/>
  <c r="H1183" i="2"/>
  <c r="H1182" i="2" s="1"/>
  <c r="H1181" i="2" s="1"/>
  <c r="H1180" i="2" s="1"/>
  <c r="H1174" i="2" s="1"/>
  <c r="F1184" i="2"/>
  <c r="F1185" i="2"/>
  <c r="F1186" i="2"/>
  <c r="G1192" i="2"/>
  <c r="G1189" i="2" s="1"/>
  <c r="H1192" i="2"/>
  <c r="H1189" i="2" s="1"/>
  <c r="F1193" i="2"/>
  <c r="F1194" i="2"/>
  <c r="F1195" i="2"/>
  <c r="H1199" i="2"/>
  <c r="H1196" i="2" s="1"/>
  <c r="G1199" i="2"/>
  <c r="H1211" i="2"/>
  <c r="G1211" i="2"/>
  <c r="G1210" i="2" s="1"/>
  <c r="G1209" i="2" s="1"/>
  <c r="G1208" i="2" s="1"/>
  <c r="G1202" i="2" s="1"/>
  <c r="F1213" i="2"/>
  <c r="F1214" i="2"/>
  <c r="G1220" i="2"/>
  <c r="G1219" i="2" s="1"/>
  <c r="G1218" i="2" s="1"/>
  <c r="H1226" i="2"/>
  <c r="H1225" i="2" s="1"/>
  <c r="H1224" i="2" s="1"/>
  <c r="H1239" i="2"/>
  <c r="H1238" i="2" s="1"/>
  <c r="H1237" i="2" s="1"/>
  <c r="H1236" i="2" s="1"/>
  <c r="F1240" i="2"/>
  <c r="G1239" i="2"/>
  <c r="G1238" i="2" s="1"/>
  <c r="F1242" i="2"/>
  <c r="G1248" i="2"/>
  <c r="G1247" i="2" s="1"/>
  <c r="G1246" i="2" s="1"/>
  <c r="G1245" i="2" s="1"/>
  <c r="G1255" i="2"/>
  <c r="G1254" i="2" s="1"/>
  <c r="G1253" i="2" s="1"/>
  <c r="G1252" i="2" s="1"/>
  <c r="H1255" i="2"/>
  <c r="F1256" i="2"/>
  <c r="G1267" i="2"/>
  <c r="G1266" i="2" s="1"/>
  <c r="G1265" i="2" s="1"/>
  <c r="H1267" i="2"/>
  <c r="H1266" i="2" s="1"/>
  <c r="H1265" i="2" s="1"/>
  <c r="H1264" i="2" s="1"/>
  <c r="F1268" i="2"/>
  <c r="F1269" i="2"/>
  <c r="F1270" i="2"/>
  <c r="G1283" i="2"/>
  <c r="G1282" i="2" s="1"/>
  <c r="F1284" i="2"/>
  <c r="G1295" i="2"/>
  <c r="G1294" i="2" s="1"/>
  <c r="G1293" i="2" s="1"/>
  <c r="G1292" i="2" s="1"/>
  <c r="G1286" i="2" s="1"/>
  <c r="H1295" i="2"/>
  <c r="H1294" i="2" s="1"/>
  <c r="H1293" i="2" s="1"/>
  <c r="F1296" i="2"/>
  <c r="F1297" i="2"/>
  <c r="F1298" i="2"/>
  <c r="G1304" i="2"/>
  <c r="G1301" i="2" s="1"/>
  <c r="H1304" i="2"/>
  <c r="F1305" i="2"/>
  <c r="F1306" i="2"/>
  <c r="F1307" i="2"/>
  <c r="G1311" i="2"/>
  <c r="G1308" i="2" s="1"/>
  <c r="H1311" i="2"/>
  <c r="H1308" i="2" s="1"/>
  <c r="F1312" i="2"/>
  <c r="G1323" i="2"/>
  <c r="G1322" i="2" s="1"/>
  <c r="H1323" i="2"/>
  <c r="H1321" i="2" s="1"/>
  <c r="H1320" i="2" s="1"/>
  <c r="H1314" i="2" s="1"/>
  <c r="F1324" i="2"/>
  <c r="F1325" i="2"/>
  <c r="F1326" i="2"/>
  <c r="H1332" i="2"/>
  <c r="H1331" i="2" s="1"/>
  <c r="F1334" i="2"/>
  <c r="F1335" i="2"/>
  <c r="G1352" i="2"/>
  <c r="G1351" i="2" s="1"/>
  <c r="H1352" i="2"/>
  <c r="H1351" i="2" s="1"/>
  <c r="H1350" i="2" s="1"/>
  <c r="H1349" i="2" s="1"/>
  <c r="F1353" i="2"/>
  <c r="F1354" i="2"/>
  <c r="F1355" i="2"/>
  <c r="H1361" i="2"/>
  <c r="H1360" i="2" s="1"/>
  <c r="G1361" i="2"/>
  <c r="G1360" i="2" s="1"/>
  <c r="G1359" i="2" s="1"/>
  <c r="F1363" i="2"/>
  <c r="F1364" i="2"/>
  <c r="H1368" i="2"/>
  <c r="H1367" i="2" s="1"/>
  <c r="G1368" i="2"/>
  <c r="G1367" i="2" s="1"/>
  <c r="G1366" i="2" s="1"/>
  <c r="H1380" i="2"/>
  <c r="F1381" i="2"/>
  <c r="F1382" i="2"/>
  <c r="G1380" i="2"/>
  <c r="G1379" i="2" s="1"/>
  <c r="G1378" i="2" s="1"/>
  <c r="G1377" i="2" s="1"/>
  <c r="F1383" i="2"/>
  <c r="H1389" i="2"/>
  <c r="H1388" i="2" s="1"/>
  <c r="H1387" i="2" s="1"/>
  <c r="H1386" i="2" s="1"/>
  <c r="G1389" i="2"/>
  <c r="F1391" i="2"/>
  <c r="F1392" i="2"/>
  <c r="H1395" i="2"/>
  <c r="H1394" i="2" s="1"/>
  <c r="G1395" i="2"/>
  <c r="H1409" i="2"/>
  <c r="H1408" i="2" s="1"/>
  <c r="H1407" i="2" s="1"/>
  <c r="H1406" i="2" s="1"/>
  <c r="G1409" i="2"/>
  <c r="G1408" i="2" s="1"/>
  <c r="F1411" i="2"/>
  <c r="F1412" i="2"/>
  <c r="H1418" i="2"/>
  <c r="G1418" i="2"/>
  <c r="G1415" i="2" s="1"/>
  <c r="F1420" i="2"/>
  <c r="F1421" i="2"/>
  <c r="H1425" i="2"/>
  <c r="H1422" i="2" s="1"/>
  <c r="G1425" i="2"/>
  <c r="G1422" i="2" s="1"/>
  <c r="G1437" i="2"/>
  <c r="G1436" i="2" s="1"/>
  <c r="H1437" i="2"/>
  <c r="F1438" i="2"/>
  <c r="F1439" i="2"/>
  <c r="F1440" i="2"/>
  <c r="G1446" i="2"/>
  <c r="G1445" i="2" s="1"/>
  <c r="H1446" i="2"/>
  <c r="H1445" i="2" s="1"/>
  <c r="H1444" i="2" s="1"/>
  <c r="H1443" i="2" s="1"/>
  <c r="F1447" i="2"/>
  <c r="F1448" i="2"/>
  <c r="F1449" i="2"/>
  <c r="H1453" i="2"/>
  <c r="H1452" i="2" s="1"/>
  <c r="H1451" i="2" s="1"/>
  <c r="H1450" i="2" s="1"/>
  <c r="G1453" i="2"/>
  <c r="G1452" i="2" s="1"/>
  <c r="G1451" i="2" s="1"/>
  <c r="H1465" i="2"/>
  <c r="G1465" i="2"/>
  <c r="G1464" i="2" s="1"/>
  <c r="F1467" i="2"/>
  <c r="F1468" i="2"/>
  <c r="H1474" i="2"/>
  <c r="H1473" i="2" s="1"/>
  <c r="H1472" i="2" s="1"/>
  <c r="H1471" i="2" s="1"/>
  <c r="G1474" i="2"/>
  <c r="G1473" i="2" s="1"/>
  <c r="G1472" i="2" s="1"/>
  <c r="F1476" i="2"/>
  <c r="F1477" i="2"/>
  <c r="G1481" i="2"/>
  <c r="G1480" i="2" s="1"/>
  <c r="G1479" i="2" s="1"/>
  <c r="H1481" i="2"/>
  <c r="H1480" i="2" s="1"/>
  <c r="H1479" i="2" s="1"/>
  <c r="H1478" i="2" s="1"/>
  <c r="F1482" i="2"/>
  <c r="G1493" i="2"/>
  <c r="G1492" i="2" s="1"/>
  <c r="G1491" i="2" s="1"/>
  <c r="G1490" i="2" s="1"/>
  <c r="H1493" i="2"/>
  <c r="H1492" i="2" s="1"/>
  <c r="F1494" i="2"/>
  <c r="F1495" i="2"/>
  <c r="F1496" i="2"/>
  <c r="G1502" i="2"/>
  <c r="G1501" i="2" s="1"/>
  <c r="G1500" i="2" s="1"/>
  <c r="G1499" i="2" s="1"/>
  <c r="H1502" i="2"/>
  <c r="H1501" i="2" s="1"/>
  <c r="H1500" i="2" s="1"/>
  <c r="F1503" i="2"/>
  <c r="F1504" i="2"/>
  <c r="F1505" i="2"/>
  <c r="G1509" i="2"/>
  <c r="H1509" i="2"/>
  <c r="H1508" i="2" s="1"/>
  <c r="H1507" i="2" s="1"/>
  <c r="H1506" i="2" s="1"/>
  <c r="F1510" i="2"/>
  <c r="G1521" i="2"/>
  <c r="G1520" i="2" s="1"/>
  <c r="G1519" i="2" s="1"/>
  <c r="G1518" i="2" s="1"/>
  <c r="H1521" i="2"/>
  <c r="F1522" i="2"/>
  <c r="F1523" i="2"/>
  <c r="F1524" i="2"/>
  <c r="G1530" i="2"/>
  <c r="H1530" i="2"/>
  <c r="H1527" i="2" s="1"/>
  <c r="F1531" i="2"/>
  <c r="F1532" i="2"/>
  <c r="F1533" i="2"/>
  <c r="G1537" i="2"/>
  <c r="H1537" i="2"/>
  <c r="F1538" i="2"/>
  <c r="H1549" i="2"/>
  <c r="H1548" i="2" s="1"/>
  <c r="F1550" i="2"/>
  <c r="G1549" i="2"/>
  <c r="F1552" i="2"/>
  <c r="H1558" i="2"/>
  <c r="H1555" i="2" s="1"/>
  <c r="G1558" i="2"/>
  <c r="G1557" i="2" s="1"/>
  <c r="G1556" i="2" s="1"/>
  <c r="F1560" i="2"/>
  <c r="F1561" i="2"/>
  <c r="G1565" i="2"/>
  <c r="H1565" i="2"/>
  <c r="H1562" i="2" s="1"/>
  <c r="F1566" i="2"/>
  <c r="H1577" i="2"/>
  <c r="H1576" i="2" s="1"/>
  <c r="F1578" i="2"/>
  <c r="G1577" i="2"/>
  <c r="F1580" i="2"/>
  <c r="H1586" i="2"/>
  <c r="H1585" i="2" s="1"/>
  <c r="H1584" i="2" s="1"/>
  <c r="G1586" i="2"/>
  <c r="G1585" i="2" s="1"/>
  <c r="G1584" i="2" s="1"/>
  <c r="F1588" i="2"/>
  <c r="F1589" i="2"/>
  <c r="H1593" i="2"/>
  <c r="H1592" i="2" s="1"/>
  <c r="H1591" i="2" s="1"/>
  <c r="G1593" i="2"/>
  <c r="G1590" i="2" s="1"/>
  <c r="H1605" i="2"/>
  <c r="F1606" i="2"/>
  <c r="F1607" i="2"/>
  <c r="G1605" i="2"/>
  <c r="F1608" i="2"/>
  <c r="H1614" i="2"/>
  <c r="G1614" i="2"/>
  <c r="G1611" i="2" s="1"/>
  <c r="F1616" i="2"/>
  <c r="F1617" i="2"/>
  <c r="G1621" i="2"/>
  <c r="G1620" i="2" s="1"/>
  <c r="G1619" i="2" s="1"/>
  <c r="H1621" i="2"/>
  <c r="H1618" i="2" s="1"/>
  <c r="F1622" i="2"/>
  <c r="G1633" i="2"/>
  <c r="G1632" i="2" s="1"/>
  <c r="G1631" i="2" s="1"/>
  <c r="G1630" i="2" s="1"/>
  <c r="G1624" i="2" s="1"/>
  <c r="H1633" i="2"/>
  <c r="F1634" i="2"/>
  <c r="F1635" i="2"/>
  <c r="F1636" i="2"/>
  <c r="F42" i="2"/>
  <c r="F35" i="2"/>
  <c r="F26" i="2"/>
  <c r="F20" i="2"/>
  <c r="F17" i="2"/>
  <c r="H1276" i="2"/>
  <c r="H1275" i="2" s="1"/>
  <c r="H1274" i="2" s="1"/>
  <c r="H1273" i="2" s="1"/>
  <c r="F1278" i="2"/>
  <c r="F1340" i="2"/>
  <c r="G1276" i="2"/>
  <c r="G1275" i="2" s="1"/>
  <c r="F1277" i="2"/>
  <c r="F1223" i="2"/>
  <c r="F1615" i="2"/>
  <c r="F1594" i="2"/>
  <c r="F1587" i="2"/>
  <c r="F1579" i="2"/>
  <c r="F1559" i="2"/>
  <c r="F1551" i="2"/>
  <c r="F1475" i="2"/>
  <c r="F1466" i="2"/>
  <c r="F1454" i="2"/>
  <c r="F1426" i="2"/>
  <c r="F1419" i="2"/>
  <c r="F1410" i="2"/>
  <c r="F1397" i="2"/>
  <c r="F1390" i="2"/>
  <c r="F1369" i="2"/>
  <c r="F1362" i="2"/>
  <c r="F1279" i="2"/>
  <c r="G1332" i="2"/>
  <c r="G1331" i="2" s="1"/>
  <c r="G1330" i="2" s="1"/>
  <c r="G1329" i="2" s="1"/>
  <c r="F1333" i="2"/>
  <c r="F1251" i="2"/>
  <c r="F1166" i="2"/>
  <c r="F1138" i="2"/>
  <c r="F1250" i="2"/>
  <c r="F1241" i="2"/>
  <c r="F1228" i="2"/>
  <c r="F1222" i="2"/>
  <c r="F1212" i="2"/>
  <c r="F1200" i="2"/>
  <c r="F1167" i="2"/>
  <c r="F1156" i="2"/>
  <c r="F1137" i="2"/>
  <c r="F1108" i="2"/>
  <c r="F1050" i="2"/>
  <c r="F948" i="2"/>
  <c r="F921" i="2"/>
  <c r="F904" i="2"/>
  <c r="F372" i="2"/>
  <c r="G368" i="2"/>
  <c r="G367" i="2" s="1"/>
  <c r="F369" i="2"/>
  <c r="G337" i="2"/>
  <c r="G336" i="2" s="1"/>
  <c r="G335" i="2" s="1"/>
  <c r="F338" i="2"/>
  <c r="H408" i="2"/>
  <c r="G360" i="2"/>
  <c r="G359" i="2" s="1"/>
  <c r="G273" i="2"/>
  <c r="G272" i="2" s="1"/>
  <c r="F274" i="2"/>
  <c r="G264" i="2"/>
  <c r="G263" i="2" s="1"/>
  <c r="G262" i="2" s="1"/>
  <c r="G261" i="2" s="1"/>
  <c r="G260" i="2" s="1"/>
  <c r="G259" i="2" s="1"/>
  <c r="F265" i="2"/>
  <c r="G197" i="2"/>
  <c r="G196" i="2" s="1"/>
  <c r="G195" i="2" s="1"/>
  <c r="F198" i="2"/>
  <c r="F676" i="2"/>
  <c r="F672" i="2"/>
  <c r="F657" i="2"/>
  <c r="F651" i="2"/>
  <c r="F644" i="2"/>
  <c r="F414" i="2"/>
  <c r="G187" i="2"/>
  <c r="G186" i="2" s="1"/>
  <c r="F188" i="2"/>
  <c r="F82" i="2"/>
  <c r="F76" i="2"/>
  <c r="F52" i="2"/>
  <c r="F1165" i="2"/>
  <c r="H1164" i="2"/>
  <c r="H1163" i="2" s="1"/>
  <c r="H1162" i="2" s="1"/>
  <c r="F1249" i="2"/>
  <c r="H1248" i="2"/>
  <c r="H1247" i="2" s="1"/>
  <c r="F1221" i="2"/>
  <c r="H1220" i="2"/>
  <c r="H1219" i="2" s="1"/>
  <c r="H1218" i="2" s="1"/>
  <c r="H1217" i="2" s="1"/>
  <c r="F1136" i="2"/>
  <c r="H1135" i="2"/>
  <c r="H1134" i="2" s="1"/>
  <c r="H1133" i="2" s="1"/>
  <c r="H1132" i="2" s="1"/>
  <c r="J217" i="2"/>
  <c r="I218" i="2"/>
  <c r="I361" i="2"/>
  <c r="F327" i="2"/>
  <c r="J1338" i="2"/>
  <c r="J1337" i="2" s="1"/>
  <c r="I491" i="2"/>
  <c r="J490" i="2"/>
  <c r="J489" i="2" s="1"/>
  <c r="H790" i="2"/>
  <c r="H957" i="2"/>
  <c r="F959" i="2"/>
  <c r="I959" i="2"/>
  <c r="H606" i="2"/>
  <c r="H605" i="2" s="1"/>
  <c r="F607" i="2"/>
  <c r="I816" i="2"/>
  <c r="K814" i="2"/>
  <c r="I838" i="2"/>
  <c r="K836" i="2"/>
  <c r="K840" i="2"/>
  <c r="K839" i="2" s="1"/>
  <c r="I841" i="2"/>
  <c r="I935" i="2"/>
  <c r="K934" i="2"/>
  <c r="I791" i="2"/>
  <c r="K790" i="2"/>
  <c r="K789" i="2" s="1"/>
  <c r="I796" i="2"/>
  <c r="K794" i="2"/>
  <c r="K793" i="2" s="1"/>
  <c r="I800" i="2"/>
  <c r="K798" i="2"/>
  <c r="K806" i="2"/>
  <c r="K805" i="2" s="1"/>
  <c r="I808" i="2"/>
  <c r="K810" i="2"/>
  <c r="K809" i="2" s="1"/>
  <c r="F929" i="2"/>
  <c r="H840" i="2"/>
  <c r="H839" i="2" s="1"/>
  <c r="F808" i="2"/>
  <c r="F791" i="2"/>
  <c r="I811" i="2"/>
  <c r="H930" i="2"/>
  <c r="G217" i="2"/>
  <c r="F218" i="2"/>
  <c r="G496" i="2"/>
  <c r="G495" i="2" s="1"/>
  <c r="F497" i="2"/>
  <c r="I497" i="2"/>
  <c r="J496" i="2"/>
  <c r="I607" i="2"/>
  <c r="K606" i="2"/>
  <c r="K605" i="2" s="1"/>
  <c r="F347" i="2"/>
  <c r="H346" i="2"/>
  <c r="H345" i="2" s="1"/>
  <c r="H344" i="2" s="1"/>
  <c r="H806" i="2"/>
  <c r="H805" i="2" s="1"/>
  <c r="H80" i="2" l="1"/>
  <c r="H14" i="2"/>
  <c r="H13" i="2" s="1"/>
  <c r="H12" i="2" s="1"/>
  <c r="I181" i="2"/>
  <c r="J325" i="2"/>
  <c r="J324" i="2"/>
  <c r="I324" i="2" s="1"/>
  <c r="H325" i="2"/>
  <c r="G325" i="2"/>
  <c r="G324" i="2"/>
  <c r="J1080" i="2"/>
  <c r="J1079" i="2" s="1"/>
  <c r="K1131" i="2"/>
  <c r="J80" i="2"/>
  <c r="K80" i="2"/>
  <c r="K79" i="2" s="1"/>
  <c r="K78" i="2" s="1"/>
  <c r="K77" i="2" s="1"/>
  <c r="G80" i="2"/>
  <c r="G79" i="2" s="1"/>
  <c r="G78" i="2" s="1"/>
  <c r="G88" i="2"/>
  <c r="J88" i="2"/>
  <c r="K88" i="2"/>
  <c r="K87" i="2" s="1"/>
  <c r="K86" i="2" s="1"/>
  <c r="I1371" i="2"/>
  <c r="I1624" i="2"/>
  <c r="H1400" i="2"/>
  <c r="H1399" i="2" s="1"/>
  <c r="G1371" i="2"/>
  <c r="G1370" i="2" s="1"/>
  <c r="H1230" i="2"/>
  <c r="H1229" i="2" s="1"/>
  <c r="K1210" i="2"/>
  <c r="I1210" i="2" s="1"/>
  <c r="K1202" i="2"/>
  <c r="I1202" i="2" s="1"/>
  <c r="K1238" i="2"/>
  <c r="I1238" i="2" s="1"/>
  <c r="K1230" i="2"/>
  <c r="J1258" i="2"/>
  <c r="K1294" i="2"/>
  <c r="K1293" i="2" s="1"/>
  <c r="K1292" i="2" s="1"/>
  <c r="I1292" i="2" s="1"/>
  <c r="K1286" i="2"/>
  <c r="I1286" i="2" s="1"/>
  <c r="J1314" i="2"/>
  <c r="J1313" i="2" s="1"/>
  <c r="K1351" i="2"/>
  <c r="K1350" i="2" s="1"/>
  <c r="K1349" i="2" s="1"/>
  <c r="K1343" i="2"/>
  <c r="K1436" i="2"/>
  <c r="I1436" i="2" s="1"/>
  <c r="K1428" i="2"/>
  <c r="I1428" i="2" s="1"/>
  <c r="K1492" i="2"/>
  <c r="I1492" i="2" s="1"/>
  <c r="K1484" i="2"/>
  <c r="K1547" i="2"/>
  <c r="K1546" i="2" s="1"/>
  <c r="I1546" i="2" s="1"/>
  <c r="K1540" i="2"/>
  <c r="I1540" i="2" s="1"/>
  <c r="K1603" i="2"/>
  <c r="K1602" i="2" s="1"/>
  <c r="I1602" i="2" s="1"/>
  <c r="K1596" i="2"/>
  <c r="I1596" i="2" s="1"/>
  <c r="G1512" i="2"/>
  <c r="G1511" i="2" s="1"/>
  <c r="G1484" i="2"/>
  <c r="G1483" i="2" s="1"/>
  <c r="H1343" i="2"/>
  <c r="H1342" i="2" s="1"/>
  <c r="H1258" i="2"/>
  <c r="H1257" i="2" s="1"/>
  <c r="G1146" i="2"/>
  <c r="G1145" i="2" s="1"/>
  <c r="K1154" i="2"/>
  <c r="K1153" i="2" s="1"/>
  <c r="K1152" i="2" s="1"/>
  <c r="K1146" i="2"/>
  <c r="K1266" i="2"/>
  <c r="I1266" i="2" s="1"/>
  <c r="K1258" i="2"/>
  <c r="K1314" i="2"/>
  <c r="K1313" i="2" s="1"/>
  <c r="K1408" i="2"/>
  <c r="K1407" i="2" s="1"/>
  <c r="K1406" i="2" s="1"/>
  <c r="K1400" i="2"/>
  <c r="K1464" i="2"/>
  <c r="K1463" i="2" s="1"/>
  <c r="K1462" i="2" s="1"/>
  <c r="I1462" i="2" s="1"/>
  <c r="K1456" i="2"/>
  <c r="I1456" i="2" s="1"/>
  <c r="K1520" i="2"/>
  <c r="K1519" i="2" s="1"/>
  <c r="K1518" i="2" s="1"/>
  <c r="I1518" i="2" s="1"/>
  <c r="K1512" i="2"/>
  <c r="I1512" i="2" s="1"/>
  <c r="K1576" i="2"/>
  <c r="K1568" i="2"/>
  <c r="K1567" i="2" s="1"/>
  <c r="K669" i="2"/>
  <c r="K668" i="2" s="1"/>
  <c r="K667" i="2" s="1"/>
  <c r="J1623" i="2"/>
  <c r="H189" i="2"/>
  <c r="K50" i="2"/>
  <c r="K49" i="2" s="1"/>
  <c r="K48" i="2" s="1"/>
  <c r="K47" i="2" s="1"/>
  <c r="J31" i="2"/>
  <c r="J30" i="2" s="1"/>
  <c r="K31" i="2"/>
  <c r="K30" i="2" s="1"/>
  <c r="K29" i="2" s="1"/>
  <c r="G50" i="2"/>
  <c r="H50" i="2"/>
  <c r="H49" i="2" s="1"/>
  <c r="H48" i="2" s="1"/>
  <c r="H47" i="2" s="1"/>
  <c r="K40" i="2"/>
  <c r="K39" i="2" s="1"/>
  <c r="K38" i="2" s="1"/>
  <c r="K37" i="2" s="1"/>
  <c r="J50" i="2"/>
  <c r="J49" i="2" s="1"/>
  <c r="H39" i="2"/>
  <c r="H38" i="2" s="1"/>
  <c r="H37" i="2" s="1"/>
  <c r="J39" i="2"/>
  <c r="G31" i="2"/>
  <c r="F31" i="2" s="1"/>
  <c r="G221" i="2"/>
  <c r="G220" i="2" s="1"/>
  <c r="G219" i="2" s="1"/>
  <c r="F219" i="2" s="1"/>
  <c r="I217" i="2"/>
  <c r="I439" i="2"/>
  <c r="I836" i="2"/>
  <c r="I814" i="2"/>
  <c r="J890" i="2"/>
  <c r="G659" i="2"/>
  <c r="G658" i="2" s="1"/>
  <c r="I75" i="2"/>
  <c r="G110" i="2"/>
  <c r="G109" i="2" s="1"/>
  <c r="G108" i="2" s="1"/>
  <c r="G107" i="2" s="1"/>
  <c r="G106" i="2" s="1"/>
  <c r="G105" i="2" s="1"/>
  <c r="J1013" i="2"/>
  <c r="J1012" i="2" s="1"/>
  <c r="F928" i="2"/>
  <c r="G750" i="2"/>
  <c r="F1577" i="2"/>
  <c r="K696" i="2"/>
  <c r="K695" i="2" s="1"/>
  <c r="K694" i="2" s="1"/>
  <c r="K693" i="2" s="1"/>
  <c r="K543" i="2"/>
  <c r="I577" i="2"/>
  <c r="G1096" i="2"/>
  <c r="F1096" i="2" s="1"/>
  <c r="I1220" i="2"/>
  <c r="F931" i="2"/>
  <c r="G284" i="2"/>
  <c r="F284" i="2" s="1"/>
  <c r="H1620" i="2"/>
  <c r="H1619" i="2" s="1"/>
  <c r="F1619" i="2" s="1"/>
  <c r="I798" i="2"/>
  <c r="I793" i="2"/>
  <c r="I934" i="2"/>
  <c r="F990" i="2"/>
  <c r="F957" i="2"/>
  <c r="J1415" i="2"/>
  <c r="K1590" i="2"/>
  <c r="K1632" i="2"/>
  <c r="I1632" i="2" s="1"/>
  <c r="K1310" i="2"/>
  <c r="K1309" i="2" s="1"/>
  <c r="G1417" i="2"/>
  <c r="G1416" i="2" s="1"/>
  <c r="F1308" i="2"/>
  <c r="J110" i="2"/>
  <c r="J109" i="2" s="1"/>
  <c r="J108" i="2" s="1"/>
  <c r="J284" i="2"/>
  <c r="G1358" i="2"/>
  <c r="K1536" i="2"/>
  <c r="K1535" i="2" s="1"/>
  <c r="I1535" i="2" s="1"/>
  <c r="I966" i="2"/>
  <c r="I1248" i="2"/>
  <c r="K1575" i="2"/>
  <c r="K1574" i="2" s="1"/>
  <c r="K1106" i="2"/>
  <c r="K1105" i="2" s="1"/>
  <c r="H999" i="2"/>
  <c r="H998" i="2" s="1"/>
  <c r="I969" i="2"/>
  <c r="H1378" i="2"/>
  <c r="H1377" i="2" s="1"/>
  <c r="F1227" i="2"/>
  <c r="H986" i="2"/>
  <c r="F1248" i="2"/>
  <c r="I470" i="2"/>
  <c r="I1020" i="2"/>
  <c r="I492" i="2"/>
  <c r="H1470" i="2"/>
  <c r="F1039" i="2"/>
  <c r="F873" i="2"/>
  <c r="F846" i="2"/>
  <c r="G696" i="2"/>
  <c r="G695" i="2" s="1"/>
  <c r="G694" i="2" s="1"/>
  <c r="G693" i="2" s="1"/>
  <c r="F547" i="2"/>
  <c r="I129" i="2"/>
  <c r="J140" i="2"/>
  <c r="J139" i="2" s="1"/>
  <c r="H696" i="2"/>
  <c r="H695" i="2" s="1"/>
  <c r="H694" i="2" s="1"/>
  <c r="H693" i="2" s="1"/>
  <c r="F396" i="2"/>
  <c r="J72" i="2"/>
  <c r="J71" i="2" s="1"/>
  <c r="J70" i="2" s="1"/>
  <c r="J69" i="2" s="1"/>
  <c r="I746" i="2"/>
  <c r="I748" i="2"/>
  <c r="K1188" i="2"/>
  <c r="K1470" i="2"/>
  <c r="I753" i="2"/>
  <c r="I484" i="2"/>
  <c r="F1009" i="2"/>
  <c r="J988" i="2"/>
  <c r="J987" i="2" s="1"/>
  <c r="F953" i="2"/>
  <c r="F574" i="2"/>
  <c r="H571" i="2"/>
  <c r="H576" i="2"/>
  <c r="F583" i="2"/>
  <c r="F548" i="2"/>
  <c r="H1529" i="2"/>
  <c r="H1528" i="2" s="1"/>
  <c r="F1098" i="2"/>
  <c r="F1001" i="2"/>
  <c r="H1124" i="2"/>
  <c r="H1123" i="2" s="1"/>
  <c r="H1117" i="2" s="1"/>
  <c r="H1116" i="2" s="1"/>
  <c r="I1537" i="2"/>
  <c r="H1564" i="2"/>
  <c r="H1563" i="2" s="1"/>
  <c r="G1338" i="2"/>
  <c r="F1338" i="2" s="1"/>
  <c r="F937" i="2"/>
  <c r="I1409" i="2"/>
  <c r="I714" i="2"/>
  <c r="I1283" i="2"/>
  <c r="K1613" i="2"/>
  <c r="K1612" i="2" s="1"/>
  <c r="I1211" i="2"/>
  <c r="G1008" i="2"/>
  <c r="F1008" i="2" s="1"/>
  <c r="J1585" i="2"/>
  <c r="J1584" i="2" s="1"/>
  <c r="K1557" i="2"/>
  <c r="K1556" i="2" s="1"/>
  <c r="J1226" i="2"/>
  <c r="J1225" i="2" s="1"/>
  <c r="I1225" i="2" s="1"/>
  <c r="J1198" i="2"/>
  <c r="J1197" i="2" s="1"/>
  <c r="K380" i="2"/>
  <c r="K379" i="2" s="1"/>
  <c r="K378" i="2" s="1"/>
  <c r="K488" i="2"/>
  <c r="K487" i="2" s="1"/>
  <c r="K486" i="2" s="1"/>
  <c r="K648" i="2"/>
  <c r="I916" i="2"/>
  <c r="I1633" i="2"/>
  <c r="F136" i="2"/>
  <c r="K571" i="2"/>
  <c r="K576" i="2"/>
  <c r="H462" i="2"/>
  <c r="H458" i="2" s="1"/>
  <c r="H405" i="2"/>
  <c r="H392" i="2" s="1"/>
  <c r="H391" i="2" s="1"/>
  <c r="H390" i="2" s="1"/>
  <c r="I606" i="2"/>
  <c r="H1104" i="2"/>
  <c r="H1103" i="2" s="1"/>
  <c r="K325" i="2"/>
  <c r="F1295" i="2"/>
  <c r="F878" i="2"/>
  <c r="I840" i="2"/>
  <c r="F312" i="2"/>
  <c r="H1424" i="2"/>
  <c r="H1423" i="2" s="1"/>
  <c r="G1576" i="2"/>
  <c r="G1575" i="2" s="1"/>
  <c r="G1613" i="2"/>
  <c r="G1612" i="2" s="1"/>
  <c r="F403" i="2"/>
  <c r="F196" i="2"/>
  <c r="F966" i="2"/>
  <c r="H1590" i="2"/>
  <c r="F1590" i="2" s="1"/>
  <c r="G1365" i="2"/>
  <c r="F264" i="2"/>
  <c r="I309" i="2"/>
  <c r="H1603" i="2"/>
  <c r="H1602" i="2" s="1"/>
  <c r="H1596" i="2" s="1"/>
  <c r="H1595" i="2" s="1"/>
  <c r="K1117" i="2"/>
  <c r="K1116" i="2" s="1"/>
  <c r="K1125" i="2"/>
  <c r="I1125" i="2" s="1"/>
  <c r="K1424" i="2"/>
  <c r="K1423" i="2" s="1"/>
  <c r="K1422" i="2"/>
  <c r="J1508" i="2"/>
  <c r="I1508" i="2" s="1"/>
  <c r="I1509" i="2"/>
  <c r="H670" i="2"/>
  <c r="H669" i="2" s="1"/>
  <c r="H668" i="2" s="1"/>
  <c r="H667" i="2" s="1"/>
  <c r="F671" i="2"/>
  <c r="G992" i="2"/>
  <c r="F992" i="2" s="1"/>
  <c r="F993" i="2"/>
  <c r="I585" i="2"/>
  <c r="F179" i="2"/>
  <c r="I821" i="2"/>
  <c r="F263" i="2"/>
  <c r="I320" i="2"/>
  <c r="I496" i="2"/>
  <c r="F217" i="2"/>
  <c r="I828" i="2"/>
  <c r="F1063" i="2"/>
  <c r="F777" i="2"/>
  <c r="F273" i="2"/>
  <c r="I805" i="2"/>
  <c r="F605" i="2"/>
  <c r="I632" i="2"/>
  <c r="F1099" i="2"/>
  <c r="F1493" i="2"/>
  <c r="F1006" i="2"/>
  <c r="F134" i="2"/>
  <c r="I489" i="2"/>
  <c r="J1084" i="2"/>
  <c r="G927" i="2"/>
  <c r="F927" i="2" s="1"/>
  <c r="G1111" i="2"/>
  <c r="F1111" i="2" s="1"/>
  <c r="J1618" i="2"/>
  <c r="I1352" i="2"/>
  <c r="K1631" i="2"/>
  <c r="K1630" i="2" s="1"/>
  <c r="G1191" i="2"/>
  <c r="G1190" i="2" s="1"/>
  <c r="G1303" i="2"/>
  <c r="G1302" i="2" s="1"/>
  <c r="G1555" i="2"/>
  <c r="F1555" i="2" s="1"/>
  <c r="K1209" i="2"/>
  <c r="K1208" i="2" s="1"/>
  <c r="I1208" i="2" s="1"/>
  <c r="F954" i="2"/>
  <c r="I671" i="2"/>
  <c r="J1564" i="2"/>
  <c r="J1563" i="2" s="1"/>
  <c r="I1563" i="2" s="1"/>
  <c r="J1529" i="2"/>
  <c r="J1528" i="2" s="1"/>
  <c r="J1303" i="2"/>
  <c r="J1302" i="2" s="1"/>
  <c r="I1302" i="2" s="1"/>
  <c r="K1111" i="2"/>
  <c r="K1103" i="2" s="1"/>
  <c r="K1367" i="2"/>
  <c r="K1366" i="2" s="1"/>
  <c r="I1366" i="2" s="1"/>
  <c r="J1358" i="2"/>
  <c r="K1191" i="2"/>
  <c r="K1190" i="2" s="1"/>
  <c r="F1100" i="2"/>
  <c r="F1614" i="2"/>
  <c r="F1565" i="2"/>
  <c r="F1509" i="2"/>
  <c r="F1446" i="2"/>
  <c r="F1395" i="2"/>
  <c r="F1304" i="2"/>
  <c r="F1283" i="2"/>
  <c r="F1189" i="2"/>
  <c r="F1171" i="2"/>
  <c r="F1154" i="2"/>
  <c r="H1131" i="2"/>
  <c r="F1051" i="2"/>
  <c r="F1049" i="2"/>
  <c r="H1027" i="2"/>
  <c r="H1026" i="2" s="1"/>
  <c r="F1028" i="2"/>
  <c r="G1013" i="2"/>
  <c r="G1012" i="2" s="1"/>
  <c r="G1011" i="2" s="1"/>
  <c r="F1014" i="2"/>
  <c r="F962" i="2"/>
  <c r="F925" i="2"/>
  <c r="F920" i="2"/>
  <c r="F916" i="2"/>
  <c r="F898" i="2"/>
  <c r="F895" i="2"/>
  <c r="F893" i="2"/>
  <c r="H885" i="2"/>
  <c r="F883" i="2"/>
  <c r="H880" i="2"/>
  <c r="F875" i="2"/>
  <c r="G872" i="2"/>
  <c r="F864" i="2"/>
  <c r="H861" i="2"/>
  <c r="H860" i="2" s="1"/>
  <c r="F793" i="2"/>
  <c r="F778" i="2"/>
  <c r="F774" i="2"/>
  <c r="F770" i="2"/>
  <c r="F756" i="2"/>
  <c r="G745" i="2"/>
  <c r="F746" i="2"/>
  <c r="G736" i="2"/>
  <c r="F734" i="2"/>
  <c r="F712" i="2"/>
  <c r="F699" i="2"/>
  <c r="F697" i="2"/>
  <c r="F624" i="2"/>
  <c r="G550" i="2"/>
  <c r="F532" i="2"/>
  <c r="H529" i="2"/>
  <c r="F526" i="2"/>
  <c r="F509" i="2"/>
  <c r="G488" i="2"/>
  <c r="G487" i="2" s="1"/>
  <c r="G486" i="2" s="1"/>
  <c r="F478" i="2"/>
  <c r="F472" i="2"/>
  <c r="F470" i="2"/>
  <c r="F467" i="2"/>
  <c r="F437" i="2"/>
  <c r="H432" i="2"/>
  <c r="H431" i="2" s="1"/>
  <c r="H425" i="2" s="1"/>
  <c r="F406" i="2"/>
  <c r="F402" i="2"/>
  <c r="F399" i="2"/>
  <c r="H380" i="2"/>
  <c r="H379" i="2" s="1"/>
  <c r="H378" i="2" s="1"/>
  <c r="F314" i="2"/>
  <c r="F311" i="2"/>
  <c r="F296" i="2"/>
  <c r="G271" i="2"/>
  <c r="G270" i="2" s="1"/>
  <c r="G269" i="2" s="1"/>
  <c r="F255" i="2"/>
  <c r="H252" i="2"/>
  <c r="H251" i="2" s="1"/>
  <c r="H245" i="2" s="1"/>
  <c r="H244" i="2" s="1"/>
  <c r="H243" i="2" s="1"/>
  <c r="F239" i="2"/>
  <c r="F201" i="2"/>
  <c r="F180" i="2"/>
  <c r="F126" i="2"/>
  <c r="F124" i="2"/>
  <c r="F34" i="2"/>
  <c r="F24" i="2"/>
  <c r="I15" i="2"/>
  <c r="I19" i="2"/>
  <c r="I51" i="2"/>
  <c r="I53" i="2"/>
  <c r="I73" i="2"/>
  <c r="K72" i="2"/>
  <c r="K71" i="2" s="1"/>
  <c r="K70" i="2" s="1"/>
  <c r="K69" i="2" s="1"/>
  <c r="I81" i="2"/>
  <c r="I92" i="2"/>
  <c r="J123" i="2"/>
  <c r="J122" i="2" s="1"/>
  <c r="J121" i="2" s="1"/>
  <c r="I126" i="2"/>
  <c r="I141" i="2"/>
  <c r="I145" i="2"/>
  <c r="I223" i="2"/>
  <c r="K227" i="2"/>
  <c r="K221" i="2" s="1"/>
  <c r="K220" i="2" s="1"/>
  <c r="K219" i="2" s="1"/>
  <c r="I237" i="2"/>
  <c r="I239" i="2"/>
  <c r="I255" i="2"/>
  <c r="I308" i="2"/>
  <c r="I315" i="2"/>
  <c r="I317" i="2"/>
  <c r="I329" i="2"/>
  <c r="K366" i="2"/>
  <c r="K365" i="2" s="1"/>
  <c r="I396" i="2"/>
  <c r="I400" i="2"/>
  <c r="I402" i="2"/>
  <c r="I406" i="2"/>
  <c r="J405" i="2"/>
  <c r="J392" i="2" s="1"/>
  <c r="J391" i="2" s="1"/>
  <c r="I413" i="2"/>
  <c r="I415" i="2"/>
  <c r="I473" i="2"/>
  <c r="K529" i="2"/>
  <c r="I564" i="2"/>
  <c r="I627" i="2"/>
  <c r="I626" i="2" s="1"/>
  <c r="I625" i="2" s="1"/>
  <c r="K641" i="2"/>
  <c r="I641" i="2" s="1"/>
  <c r="I649" i="2"/>
  <c r="I697" i="2"/>
  <c r="I699" i="2"/>
  <c r="I705" i="2"/>
  <c r="I710" i="2"/>
  <c r="I713" i="2"/>
  <c r="I720" i="2"/>
  <c r="I732" i="2"/>
  <c r="I734" i="2"/>
  <c r="J736" i="2"/>
  <c r="K736" i="2"/>
  <c r="I742" i="2"/>
  <c r="J745" i="2"/>
  <c r="K745" i="2"/>
  <c r="I751" i="2"/>
  <c r="I756" i="2"/>
  <c r="I759" i="2"/>
  <c r="I770" i="2"/>
  <c r="I773" i="2"/>
  <c r="I817" i="2"/>
  <c r="I831" i="2"/>
  <c r="I862" i="2"/>
  <c r="I864" i="2"/>
  <c r="K872" i="2"/>
  <c r="I875" i="2"/>
  <c r="I881" i="2"/>
  <c r="I883" i="2"/>
  <c r="I886" i="2"/>
  <c r="K885" i="2"/>
  <c r="I896" i="2"/>
  <c r="I919" i="2"/>
  <c r="I924" i="2"/>
  <c r="J923" i="2"/>
  <c r="I930" i="2"/>
  <c r="I936" i="2"/>
  <c r="I945" i="2"/>
  <c r="I950" i="2"/>
  <c r="I965" i="2"/>
  <c r="I1034" i="2"/>
  <c r="K1048" i="2"/>
  <c r="K1038" i="2" s="1"/>
  <c r="I1053" i="2"/>
  <c r="I1066" i="2"/>
  <c r="K1068" i="2"/>
  <c r="I1072" i="2"/>
  <c r="I1183" i="2"/>
  <c r="I1311" i="2"/>
  <c r="I1332" i="2"/>
  <c r="I1389" i="2"/>
  <c r="I1396" i="2"/>
  <c r="I1418" i="2"/>
  <c r="I1446" i="2"/>
  <c r="I1465" i="2"/>
  <c r="I1555" i="2"/>
  <c r="I1621" i="2"/>
  <c r="F83" i="2"/>
  <c r="I83" i="2"/>
  <c r="F229" i="2"/>
  <c r="G669" i="2"/>
  <c r="G668" i="2" s="1"/>
  <c r="G667" i="2" s="1"/>
  <c r="I670" i="2"/>
  <c r="F753" i="2"/>
  <c r="F891" i="2"/>
  <c r="I891" i="2"/>
  <c r="F320" i="2"/>
  <c r="I321" i="2"/>
  <c r="I483" i="2"/>
  <c r="F111" i="2"/>
  <c r="I111" i="2"/>
  <c r="F1005" i="2"/>
  <c r="I995" i="2"/>
  <c r="F995" i="2"/>
  <c r="I989" i="2"/>
  <c r="F1226" i="2"/>
  <c r="F970" i="2"/>
  <c r="I970" i="2"/>
  <c r="F853" i="2"/>
  <c r="I853" i="2"/>
  <c r="I574" i="2"/>
  <c r="I572" i="2"/>
  <c r="F579" i="2"/>
  <c r="I579" i="2"/>
  <c r="J576" i="2"/>
  <c r="F585" i="2"/>
  <c r="I586" i="2"/>
  <c r="F589" i="2"/>
  <c r="F591" i="2"/>
  <c r="I591" i="2"/>
  <c r="F683" i="2"/>
  <c r="F1367" i="2"/>
  <c r="F512" i="2"/>
  <c r="F156" i="2"/>
  <c r="I850" i="2"/>
  <c r="I902" i="2"/>
  <c r="K1160" i="2"/>
  <c r="J1595" i="2"/>
  <c r="F168" i="2"/>
  <c r="F1055" i="2"/>
  <c r="H1557" i="2"/>
  <c r="F1557" i="2" s="1"/>
  <c r="I352" i="2"/>
  <c r="K314" i="2"/>
  <c r="I314" i="2" s="1"/>
  <c r="G123" i="2"/>
  <c r="G122" i="2" s="1"/>
  <c r="F448" i="2"/>
  <c r="F643" i="2"/>
  <c r="F337" i="2"/>
  <c r="F1164" i="2"/>
  <c r="J482" i="2"/>
  <c r="J481" i="2" s="1"/>
  <c r="I481" i="2" s="1"/>
  <c r="I603" i="2"/>
  <c r="F253" i="2"/>
  <c r="K712" i="2"/>
  <c r="I712" i="2" s="1"/>
  <c r="I1558" i="2"/>
  <c r="J696" i="2"/>
  <c r="J695" i="2" s="1"/>
  <c r="F1114" i="2"/>
  <c r="I408" i="2"/>
  <c r="I132" i="2"/>
  <c r="I1070" i="2"/>
  <c r="I951" i="2"/>
  <c r="I124" i="2"/>
  <c r="H872" i="2"/>
  <c r="H1282" i="2"/>
  <c r="H1281" i="2" s="1"/>
  <c r="H1280" i="2" s="1"/>
  <c r="H1272" i="2" s="1"/>
  <c r="G1618" i="2"/>
  <c r="F1618" i="2" s="1"/>
  <c r="F419" i="2"/>
  <c r="J1557" i="2"/>
  <c r="J1556" i="2" s="1"/>
  <c r="I224" i="2"/>
  <c r="F18" i="2"/>
  <c r="G769" i="2"/>
  <c r="F769" i="2" s="1"/>
  <c r="H1435" i="2"/>
  <c r="H1434" i="2" s="1"/>
  <c r="H1428" i="2" s="1"/>
  <c r="H1427" i="2" s="1"/>
  <c r="J880" i="2"/>
  <c r="I490" i="2"/>
  <c r="F790" i="2"/>
  <c r="I1073" i="2"/>
  <c r="F248" i="2"/>
  <c r="I1051" i="2"/>
  <c r="I737" i="2"/>
  <c r="J1113" i="2"/>
  <c r="J1112" i="2" s="1"/>
  <c r="I1112" i="2" s="1"/>
  <c r="K769" i="2"/>
  <c r="I769" i="2" s="1"/>
  <c r="I455" i="2"/>
  <c r="H505" i="2"/>
  <c r="H504" i="2" s="1"/>
  <c r="I1521" i="2"/>
  <c r="K1084" i="2"/>
  <c r="I802" i="2"/>
  <c r="I397" i="2"/>
  <c r="I1199" i="2"/>
  <c r="K1395" i="2"/>
  <c r="I1395" i="2" s="1"/>
  <c r="F1472" i="2"/>
  <c r="F1451" i="2"/>
  <c r="F1265" i="2"/>
  <c r="F228" i="2"/>
  <c r="I278" i="2"/>
  <c r="K349" i="2"/>
  <c r="K348" i="2" s="1"/>
  <c r="I827" i="2"/>
  <c r="I909" i="2"/>
  <c r="I1019" i="2"/>
  <c r="I1055" i="2"/>
  <c r="I1196" i="2"/>
  <c r="I1247" i="2"/>
  <c r="I465" i="2"/>
  <c r="G571" i="2"/>
  <c r="G576" i="2"/>
  <c r="G140" i="2"/>
  <c r="G139" i="2" s="1"/>
  <c r="F688" i="2"/>
  <c r="K1498" i="2"/>
  <c r="I416" i="2"/>
  <c r="F141" i="2"/>
  <c r="F193" i="2"/>
  <c r="G755" i="2"/>
  <c r="F755" i="2" s="1"/>
  <c r="G924" i="2"/>
  <c r="F924" i="2" s="1"/>
  <c r="K399" i="2"/>
  <c r="I399" i="2" s="1"/>
  <c r="H30" i="2"/>
  <c r="H29" i="2" s="1"/>
  <c r="F490" i="2"/>
  <c r="F545" i="2"/>
  <c r="H1365" i="2"/>
  <c r="G1592" i="2"/>
  <c r="G1591" i="2" s="1"/>
  <c r="F1591" i="2" s="1"/>
  <c r="I192" i="2"/>
  <c r="G155" i="2"/>
  <c r="F155" i="2" s="1"/>
  <c r="F496" i="2"/>
  <c r="H1153" i="2"/>
  <c r="H1152" i="2" s="1"/>
  <c r="H1146" i="2" s="1"/>
  <c r="F318" i="2"/>
  <c r="F563" i="2"/>
  <c r="I594" i="2"/>
  <c r="I1254" i="2"/>
  <c r="F222" i="2"/>
  <c r="F748" i="2"/>
  <c r="G1264" i="2"/>
  <c r="G1258" i="2" s="1"/>
  <c r="F1479" i="2"/>
  <c r="F595" i="2"/>
  <c r="I915" i="2"/>
  <c r="K252" i="2"/>
  <c r="K251" i="2" s="1"/>
  <c r="J571" i="2"/>
  <c r="F1474" i="2"/>
  <c r="I367" i="2"/>
  <c r="G1450" i="2"/>
  <c r="F1450" i="2" s="1"/>
  <c r="K933" i="2"/>
  <c r="I933" i="2" s="1"/>
  <c r="F713" i="2"/>
  <c r="I1032" i="2"/>
  <c r="F484" i="2"/>
  <c r="I1093" i="2"/>
  <c r="K1618" i="2"/>
  <c r="I928" i="2"/>
  <c r="F75" i="2"/>
  <c r="F656" i="2"/>
  <c r="F862" i="2"/>
  <c r="F899" i="2"/>
  <c r="F1073" i="2"/>
  <c r="H1358" i="2"/>
  <c r="G1583" i="2"/>
  <c r="G1582" i="2" s="1"/>
  <c r="F360" i="2"/>
  <c r="J216" i="2"/>
  <c r="J215" i="2" s="1"/>
  <c r="J214" i="2" s="1"/>
  <c r="J213" i="2" s="1"/>
  <c r="I213" i="2" s="1"/>
  <c r="I1565" i="2"/>
  <c r="K1548" i="2"/>
  <c r="I1548" i="2" s="1"/>
  <c r="I643" i="2"/>
  <c r="I1155" i="2"/>
  <c r="F854" i="2"/>
  <c r="I660" i="2"/>
  <c r="I1338" i="2"/>
  <c r="J18" i="2"/>
  <c r="J14" i="2" s="1"/>
  <c r="J13" i="2" s="1"/>
  <c r="J12" i="2" s="1"/>
  <c r="H23" i="2"/>
  <c r="H22" i="2" s="1"/>
  <c r="F22" i="2" s="1"/>
  <c r="G469" i="2"/>
  <c r="F469" i="2" s="1"/>
  <c r="F758" i="2"/>
  <c r="G773" i="2"/>
  <c r="F773" i="2" s="1"/>
  <c r="F817" i="2"/>
  <c r="H1191" i="2"/>
  <c r="G1394" i="2"/>
  <c r="G1393" i="2" s="1"/>
  <c r="F1425" i="2"/>
  <c r="F1437" i="2"/>
  <c r="F714" i="2"/>
  <c r="F1032" i="2"/>
  <c r="F1035" i="2"/>
  <c r="F1453" i="2"/>
  <c r="F1593" i="2"/>
  <c r="F1332" i="2"/>
  <c r="I418" i="2"/>
  <c r="J905" i="2"/>
  <c r="I899" i="2"/>
  <c r="J709" i="2"/>
  <c r="K412" i="2"/>
  <c r="H1170" i="2"/>
  <c r="H1169" i="2" s="1"/>
  <c r="H1168" i="2" s="1"/>
  <c r="J462" i="2"/>
  <c r="J458" i="2" s="1"/>
  <c r="J457" i="2" s="1"/>
  <c r="F742" i="2"/>
  <c r="I920" i="2"/>
  <c r="G1104" i="2"/>
  <c r="F996" i="2"/>
  <c r="K1198" i="2"/>
  <c r="K1197" i="2" s="1"/>
  <c r="I532" i="2"/>
  <c r="K1182" i="2"/>
  <c r="K1181" i="2" s="1"/>
  <c r="K1180" i="2" s="1"/>
  <c r="K1173" i="2" s="1"/>
  <c r="F455" i="2"/>
  <c r="I279" i="2"/>
  <c r="F315" i="2"/>
  <c r="I1267" i="2"/>
  <c r="I1135" i="2"/>
  <c r="I1060" i="2"/>
  <c r="I1056" i="2"/>
  <c r="I1043" i="2"/>
  <c r="I974" i="2"/>
  <c r="K755" i="2"/>
  <c r="I755" i="2" s="1"/>
  <c r="J719" i="2"/>
  <c r="J1534" i="2"/>
  <c r="J1526" i="2" s="1"/>
  <c r="I1295" i="2"/>
  <c r="I1164" i="2"/>
  <c r="K284" i="2"/>
  <c r="F181" i="2"/>
  <c r="I903" i="2"/>
  <c r="I1015" i="2"/>
  <c r="G1141" i="2"/>
  <c r="F1141" i="2" s="1"/>
  <c r="G436" i="2"/>
  <c r="G432" i="2" s="1"/>
  <c r="G431" i="2" s="1"/>
  <c r="F384" i="2"/>
  <c r="K1417" i="2"/>
  <c r="K1416" i="2" s="1"/>
  <c r="I1416" i="2" s="1"/>
  <c r="K1435" i="2"/>
  <c r="K1434" i="2" s="1"/>
  <c r="I1434" i="2" s="1"/>
  <c r="I925" i="2"/>
  <c r="F359" i="2"/>
  <c r="G358" i="2"/>
  <c r="F358" i="2" s="1"/>
  <c r="H1359" i="2"/>
  <c r="F1359" i="2" s="1"/>
  <c r="F1360" i="2"/>
  <c r="H71" i="2"/>
  <c r="H70" i="2" s="1"/>
  <c r="H69" i="2" s="1"/>
  <c r="F72" i="2"/>
  <c r="G1529" i="2"/>
  <c r="G1528" i="2" s="1"/>
  <c r="F1530" i="2"/>
  <c r="G1083" i="2"/>
  <c r="G1082" i="2" s="1"/>
  <c r="G1081" i="2" s="1"/>
  <c r="G1084" i="2"/>
  <c r="H1059" i="2"/>
  <c r="F1059" i="2" s="1"/>
  <c r="F1060" i="2"/>
  <c r="G761" i="2"/>
  <c r="F761" i="2" s="1"/>
  <c r="F762" i="2"/>
  <c r="H523" i="2"/>
  <c r="F523" i="2" s="1"/>
  <c r="F524" i="2"/>
  <c r="G506" i="2"/>
  <c r="F507" i="2"/>
  <c r="F382" i="2"/>
  <c r="G381" i="2"/>
  <c r="F381" i="2" s="1"/>
  <c r="H329" i="2"/>
  <c r="F329" i="2" s="1"/>
  <c r="F330" i="2"/>
  <c r="K174" i="2"/>
  <c r="K173" i="2" s="1"/>
  <c r="K172" i="2" s="1"/>
  <c r="K171" i="2" s="1"/>
  <c r="I175" i="2"/>
  <c r="J180" i="2"/>
  <c r="J179" i="2" s="1"/>
  <c r="I179" i="2" s="1"/>
  <c r="K186" i="2"/>
  <c r="I186" i="2" s="1"/>
  <c r="I187" i="2"/>
  <c r="K196" i="2"/>
  <c r="K195" i="2" s="1"/>
  <c r="I195" i="2" s="1"/>
  <c r="I197" i="2"/>
  <c r="J263" i="2"/>
  <c r="J262" i="2" s="1"/>
  <c r="I264" i="2"/>
  <c r="K275" i="2"/>
  <c r="I275" i="2" s="1"/>
  <c r="I276" i="2"/>
  <c r="J294" i="2"/>
  <c r="I294" i="2" s="1"/>
  <c r="J295" i="2"/>
  <c r="I296" i="2"/>
  <c r="K336" i="2"/>
  <c r="K335" i="2" s="1"/>
  <c r="I337" i="2"/>
  <c r="J345" i="2"/>
  <c r="I346" i="2"/>
  <c r="I382" i="2"/>
  <c r="J381" i="2"/>
  <c r="J384" i="2"/>
  <c r="I384" i="2" s="1"/>
  <c r="I385" i="2"/>
  <c r="K387" i="2"/>
  <c r="I387" i="2" s="1"/>
  <c r="I388" i="2"/>
  <c r="K428" i="2"/>
  <c r="K427" i="2" s="1"/>
  <c r="K426" i="2" s="1"/>
  <c r="I429" i="2"/>
  <c r="K462" i="2"/>
  <c r="I463" i="2"/>
  <c r="J500" i="2"/>
  <c r="I501" i="2"/>
  <c r="K506" i="2"/>
  <c r="K505" i="2" s="1"/>
  <c r="K504" i="2" s="1"/>
  <c r="I507" i="2"/>
  <c r="J509" i="2"/>
  <c r="J505" i="2" s="1"/>
  <c r="J504" i="2" s="1"/>
  <c r="I510" i="2"/>
  <c r="J529" i="2"/>
  <c r="I530" i="2"/>
  <c r="J551" i="2"/>
  <c r="I551" i="2" s="1"/>
  <c r="I552" i="2"/>
  <c r="J599" i="2"/>
  <c r="J598" i="2" s="1"/>
  <c r="J597" i="2" s="1"/>
  <c r="I600" i="2"/>
  <c r="K611" i="2"/>
  <c r="I611" i="2" s="1"/>
  <c r="I612" i="2"/>
  <c r="J619" i="2"/>
  <c r="J618" i="2" s="1"/>
  <c r="J617" i="2" s="1"/>
  <c r="J616" i="2" s="1"/>
  <c r="J615" i="2" s="1"/>
  <c r="I620" i="2"/>
  <c r="J655" i="2"/>
  <c r="J648" i="2" s="1"/>
  <c r="I656" i="2"/>
  <c r="J674" i="2"/>
  <c r="J669" i="2" s="1"/>
  <c r="I675" i="2"/>
  <c r="I674" i="2" s="1"/>
  <c r="K777" i="2"/>
  <c r="I777" i="2" s="1"/>
  <c r="I778" i="2"/>
  <c r="K781" i="2"/>
  <c r="I781" i="2" s="1"/>
  <c r="I782" i="2"/>
  <c r="K785" i="2"/>
  <c r="I785" i="2" s="1"/>
  <c r="I786" i="2"/>
  <c r="J843" i="2"/>
  <c r="I843" i="2" s="1"/>
  <c r="I844" i="2"/>
  <c r="K877" i="2"/>
  <c r="I877" i="2" s="1"/>
  <c r="I878" i="2"/>
  <c r="K906" i="2"/>
  <c r="I907" i="2"/>
  <c r="K941" i="2"/>
  <c r="I941" i="2" s="1"/>
  <c r="I942" i="2"/>
  <c r="J1028" i="2"/>
  <c r="J1027" i="2" s="1"/>
  <c r="I1029" i="2"/>
  <c r="K1045" i="2"/>
  <c r="I1045" i="2" s="1"/>
  <c r="I1046" i="2"/>
  <c r="I1049" i="2"/>
  <c r="J1048" i="2"/>
  <c r="J1038" i="2" s="1"/>
  <c r="K1062" i="2"/>
  <c r="I1063" i="2"/>
  <c r="J1076" i="2"/>
  <c r="I1076" i="2" s="1"/>
  <c r="I1077" i="2"/>
  <c r="J1106" i="2"/>
  <c r="J1104" i="2"/>
  <c r="I1104" i="2" s="1"/>
  <c r="J1189" i="2"/>
  <c r="I1189" i="2" s="1"/>
  <c r="I1192" i="2"/>
  <c r="J1275" i="2"/>
  <c r="I1276" i="2"/>
  <c r="K1301" i="2"/>
  <c r="I1304" i="2"/>
  <c r="J1310" i="2"/>
  <c r="J1308" i="2"/>
  <c r="I1323" i="2"/>
  <c r="K1322" i="2"/>
  <c r="I1322" i="2" s="1"/>
  <c r="K1360" i="2"/>
  <c r="K1358" i="2"/>
  <c r="K1378" i="2"/>
  <c r="K1379" i="2"/>
  <c r="I1379" i="2" s="1"/>
  <c r="I1380" i="2"/>
  <c r="J1424" i="2"/>
  <c r="J1423" i="2" s="1"/>
  <c r="I1425" i="2"/>
  <c r="K1452" i="2"/>
  <c r="I1453" i="2"/>
  <c r="J1480" i="2"/>
  <c r="I1481" i="2"/>
  <c r="J1501" i="2"/>
  <c r="J1500" i="2" s="1"/>
  <c r="I1502" i="2"/>
  <c r="K1527" i="2"/>
  <c r="K1526" i="2" s="1"/>
  <c r="I1530" i="2"/>
  <c r="J1576" i="2"/>
  <c r="J1575" i="2" s="1"/>
  <c r="J1574" i="2" s="1"/>
  <c r="I1577" i="2"/>
  <c r="K1585" i="2"/>
  <c r="K1584" i="2" s="1"/>
  <c r="K1583" i="2"/>
  <c r="I1583" i="2" s="1"/>
  <c r="I1586" i="2"/>
  <c r="J1590" i="2"/>
  <c r="J1592" i="2"/>
  <c r="K1604" i="2"/>
  <c r="I1604" i="2" s="1"/>
  <c r="J1611" i="2"/>
  <c r="J1613" i="2"/>
  <c r="J1612" i="2" s="1"/>
  <c r="I1614" i="2"/>
  <c r="K247" i="2"/>
  <c r="K246" i="2" s="1"/>
  <c r="I246" i="2" s="1"/>
  <c r="I248" i="2"/>
  <c r="I229" i="2"/>
  <c r="G1092" i="2"/>
  <c r="F1093" i="2"/>
  <c r="J135" i="2"/>
  <c r="J134" i="2" s="1"/>
  <c r="I136" i="2"/>
  <c r="G517" i="2"/>
  <c r="G516" i="2" s="1"/>
  <c r="G515" i="2" s="1"/>
  <c r="F518" i="2"/>
  <c r="J517" i="2"/>
  <c r="I518" i="2"/>
  <c r="K1099" i="2"/>
  <c r="I1100" i="2"/>
  <c r="H110" i="2"/>
  <c r="F114" i="2"/>
  <c r="K1005" i="2"/>
  <c r="I1005" i="2" s="1"/>
  <c r="I1006" i="2"/>
  <c r="K992" i="2"/>
  <c r="I992" i="2" s="1"/>
  <c r="I993" i="2"/>
  <c r="G980" i="2"/>
  <c r="F981" i="2"/>
  <c r="J982" i="2"/>
  <c r="J981" i="2" s="1"/>
  <c r="J980" i="2" s="1"/>
  <c r="J979" i="2" s="1"/>
  <c r="J978" i="2" s="1"/>
  <c r="I983" i="2"/>
  <c r="K110" i="2"/>
  <c r="F989" i="2"/>
  <c r="I1219" i="2"/>
  <c r="F192" i="2"/>
  <c r="F844" i="2"/>
  <c r="F910" i="2"/>
  <c r="F1056" i="2"/>
  <c r="F1323" i="2"/>
  <c r="F1558" i="2"/>
  <c r="I545" i="2"/>
  <c r="I541" i="2"/>
  <c r="I535" i="2"/>
  <c r="I513" i="2"/>
  <c r="I476" i="2"/>
  <c r="I437" i="2"/>
  <c r="I353" i="2"/>
  <c r="I326" i="2"/>
  <c r="I283" i="2"/>
  <c r="F175" i="2"/>
  <c r="F449" i="2"/>
  <c r="F476" i="2"/>
  <c r="F489" i="2"/>
  <c r="H641" i="2"/>
  <c r="F641" i="2" s="1"/>
  <c r="H1379" i="2"/>
  <c r="F1379" i="2" s="1"/>
  <c r="F335" i="2"/>
  <c r="I454" i="2"/>
  <c r="F411" i="2"/>
  <c r="I493" i="2"/>
  <c r="F224" i="2"/>
  <c r="F1066" i="2"/>
  <c r="I1473" i="2"/>
  <c r="I927" i="2"/>
  <c r="I1253" i="2"/>
  <c r="G236" i="2"/>
  <c r="G235" i="2" s="1"/>
  <c r="G234" i="2" s="1"/>
  <c r="G233" i="2" s="1"/>
  <c r="G232" i="2" s="1"/>
  <c r="F223" i="2"/>
  <c r="G861" i="2"/>
  <c r="G860" i="2" s="1"/>
  <c r="J1201" i="2"/>
  <c r="I1134" i="2"/>
  <c r="F1480" i="2"/>
  <c r="F577" i="2"/>
  <c r="I583" i="2"/>
  <c r="I589" i="2"/>
  <c r="I595" i="2"/>
  <c r="F582" i="2"/>
  <c r="F572" i="2"/>
  <c r="F675" i="2"/>
  <c r="F674" i="2" s="1"/>
  <c r="G880" i="2"/>
  <c r="I854" i="2"/>
  <c r="I1163" i="2"/>
  <c r="I114" i="2"/>
  <c r="F400" i="2"/>
  <c r="F1352" i="2"/>
  <c r="K14" i="2"/>
  <c r="K13" i="2" s="1"/>
  <c r="K12" i="2" s="1"/>
  <c r="I888" i="2"/>
  <c r="I419" i="2"/>
  <c r="K405" i="2"/>
  <c r="F1219" i="2"/>
  <c r="J1244" i="2"/>
  <c r="F903" i="2"/>
  <c r="F495" i="2"/>
  <c r="I1092" i="2"/>
  <c r="K1620" i="2"/>
  <c r="K123" i="2"/>
  <c r="K122" i="2" s="1"/>
  <c r="K121" i="2" s="1"/>
  <c r="G648" i="2"/>
  <c r="F1072" i="2"/>
  <c r="F1586" i="2"/>
  <c r="F187" i="2"/>
  <c r="F1396" i="2"/>
  <c r="K861" i="2"/>
  <c r="K860" i="2" s="1"/>
  <c r="I1493" i="2"/>
  <c r="F397" i="2"/>
  <c r="F1015" i="2"/>
  <c r="F600" i="2"/>
  <c r="I602" i="2"/>
  <c r="K1562" i="2"/>
  <c r="I1562" i="2" s="1"/>
  <c r="G529" i="2"/>
  <c r="F501" i="2"/>
  <c r="F951" i="2"/>
  <c r="I1001" i="2"/>
  <c r="I851" i="2"/>
  <c r="F203" i="2"/>
  <c r="F19" i="2"/>
  <c r="F759" i="2"/>
  <c r="F818" i="2"/>
  <c r="F847" i="2"/>
  <c r="F896" i="2"/>
  <c r="F1267" i="2"/>
  <c r="G1424" i="2"/>
  <c r="H1436" i="2"/>
  <c r="F1436" i="2" s="1"/>
  <c r="F195" i="2"/>
  <c r="F1247" i="2"/>
  <c r="F556" i="2"/>
  <c r="F934" i="2"/>
  <c r="F974" i="2"/>
  <c r="F1040" i="2"/>
  <c r="F1155" i="2"/>
  <c r="I1083" i="2"/>
  <c r="I990" i="2"/>
  <c r="I1549" i="2"/>
  <c r="K1415" i="2"/>
  <c r="K895" i="2"/>
  <c r="I895" i="2" s="1"/>
  <c r="K880" i="2"/>
  <c r="K626" i="2"/>
  <c r="K625" i="2" s="1"/>
  <c r="K624" i="2" s="1"/>
  <c r="I624" i="2" s="1"/>
  <c r="F709" i="2"/>
  <c r="G1527" i="2"/>
  <c r="F1527" i="2" s="1"/>
  <c r="H1554" i="2"/>
  <c r="K1246" i="2"/>
  <c r="F982" i="2"/>
  <c r="F983" i="2"/>
  <c r="I963" i="2"/>
  <c r="I449" i="2"/>
  <c r="F1020" i="2"/>
  <c r="F1501" i="2"/>
  <c r="F1502" i="2"/>
  <c r="I1009" i="2"/>
  <c r="I1085" i="2"/>
  <c r="I947" i="2"/>
  <c r="I832" i="2"/>
  <c r="G969" i="2"/>
  <c r="F969" i="2" s="1"/>
  <c r="J1388" i="2"/>
  <c r="J1387" i="2" s="1"/>
  <c r="J1191" i="2"/>
  <c r="J1190" i="2" s="1"/>
  <c r="F1239" i="2"/>
  <c r="I762" i="2"/>
  <c r="I954" i="2"/>
  <c r="F321" i="2"/>
  <c r="I943" i="2"/>
  <c r="I818" i="2"/>
  <c r="F1183" i="2"/>
  <c r="G1508" i="2"/>
  <c r="J731" i="2"/>
  <c r="I1361" i="2"/>
  <c r="I820" i="2"/>
  <c r="F434" i="2"/>
  <c r="I318" i="2"/>
  <c r="I368" i="2"/>
  <c r="K1370" i="2"/>
  <c r="J1331" i="2"/>
  <c r="J1330" i="2" s="1"/>
  <c r="J1329" i="2" s="1"/>
  <c r="I1329" i="2" s="1"/>
  <c r="K1321" i="2"/>
  <c r="K1320" i="2" s="1"/>
  <c r="I1320" i="2" s="1"/>
  <c r="I1255" i="2"/>
  <c r="J1141" i="2"/>
  <c r="J1140" i="2" s="1"/>
  <c r="J1139" i="2" s="1"/>
  <c r="I1139" i="2" s="1"/>
  <c r="I1114" i="2"/>
  <c r="I1107" i="2"/>
  <c r="I774" i="2"/>
  <c r="J758" i="2"/>
  <c r="I758" i="2" s="1"/>
  <c r="J750" i="2"/>
  <c r="J741" i="2"/>
  <c r="I741" i="2" s="1"/>
  <c r="I650" i="2"/>
  <c r="I312" i="2"/>
  <c r="F552" i="2"/>
  <c r="I1605" i="2"/>
  <c r="I1593" i="2"/>
  <c r="K1529" i="2"/>
  <c r="K1528" i="2" s="1"/>
  <c r="J1365" i="2"/>
  <c r="I1365" i="2" s="1"/>
  <c r="I1239" i="2"/>
  <c r="I1171" i="2"/>
  <c r="I1126" i="2"/>
  <c r="I1040" i="2"/>
  <c r="I910" i="2"/>
  <c r="I766" i="2"/>
  <c r="I479" i="2"/>
  <c r="K364" i="2"/>
  <c r="K363" i="2" s="1"/>
  <c r="H367" i="2"/>
  <c r="H366" i="2" s="1"/>
  <c r="H365" i="2" s="1"/>
  <c r="I869" i="2"/>
  <c r="H1113" i="2"/>
  <c r="H1112" i="2" s="1"/>
  <c r="F1112" i="2" s="1"/>
  <c r="I24" i="2"/>
  <c r="F15" i="2"/>
  <c r="F1380" i="2"/>
  <c r="I1368" i="2"/>
  <c r="I1437" i="2"/>
  <c r="I1474" i="2"/>
  <c r="J1445" i="2"/>
  <c r="J1422" i="2"/>
  <c r="J1065" i="2"/>
  <c r="I1065" i="2" s="1"/>
  <c r="I996" i="2"/>
  <c r="I1014" i="2"/>
  <c r="K526" i="2"/>
  <c r="I526" i="2" s="1"/>
  <c r="I527" i="2"/>
  <c r="I839" i="2"/>
  <c r="H949" i="2"/>
  <c r="F393" i="2"/>
  <c r="F704" i="2"/>
  <c r="I1000" i="2"/>
  <c r="I1008" i="2"/>
  <c r="I953" i="2"/>
  <c r="F246" i="2"/>
  <c r="I1039" i="2"/>
  <c r="K1013" i="2"/>
  <c r="K1012" i="2" s="1"/>
  <c r="I868" i="2"/>
  <c r="G890" i="2"/>
  <c r="G447" i="2"/>
  <c r="G446" i="2" s="1"/>
  <c r="F446" i="2" s="1"/>
  <c r="J351" i="2"/>
  <c r="F479" i="2"/>
  <c r="F459" i="2"/>
  <c r="I311" i="2"/>
  <c r="I330" i="2"/>
  <c r="J861" i="2"/>
  <c r="J860" i="2" s="1"/>
  <c r="J885" i="2"/>
  <c r="I893" i="2"/>
  <c r="J208" i="2"/>
  <c r="I209" i="2"/>
  <c r="G208" i="2"/>
  <c r="F209" i="2"/>
  <c r="F739" i="2"/>
  <c r="F632" i="2"/>
  <c r="I873" i="2"/>
  <c r="I789" i="2"/>
  <c r="J872" i="2"/>
  <c r="G724" i="2"/>
  <c r="G723" i="2" s="1"/>
  <c r="G722" i="2" s="1"/>
  <c r="H199" i="2"/>
  <c r="H123" i="2"/>
  <c r="H122" i="2" s="1"/>
  <c r="H121" i="2" s="1"/>
  <c r="I253" i="2"/>
  <c r="I434" i="2"/>
  <c r="F1106" i="2"/>
  <c r="I534" i="2"/>
  <c r="F1000" i="2"/>
  <c r="I1069" i="2"/>
  <c r="I631" i="2"/>
  <c r="I958" i="2"/>
  <c r="I810" i="2"/>
  <c r="F945" i="2"/>
  <c r="I946" i="2"/>
  <c r="F881" i="2"/>
  <c r="I937" i="2"/>
  <c r="H810" i="2"/>
  <c r="I725" i="2"/>
  <c r="H259" i="2"/>
  <c r="F259" i="2" s="1"/>
  <c r="F260" i="2"/>
  <c r="H499" i="2"/>
  <c r="H498" i="2" s="1"/>
  <c r="F498" i="2" s="1"/>
  <c r="F500" i="2"/>
  <c r="G1201" i="2"/>
  <c r="G428" i="2"/>
  <c r="F429" i="2"/>
  <c r="H295" i="2"/>
  <c r="H294" i="2"/>
  <c r="H278" i="2"/>
  <c r="F278" i="2" s="1"/>
  <c r="F279" i="2"/>
  <c r="G131" i="2"/>
  <c r="F132" i="2"/>
  <c r="H79" i="2"/>
  <c r="H78" i="2" s="1"/>
  <c r="H77" i="2" s="1"/>
  <c r="F81" i="2"/>
  <c r="K156" i="2"/>
  <c r="K155" i="2" s="1"/>
  <c r="K154" i="2" s="1"/>
  <c r="K153" i="2" s="1"/>
  <c r="I157" i="2"/>
  <c r="J370" i="2"/>
  <c r="I371" i="2"/>
  <c r="K393" i="2"/>
  <c r="I393" i="2" s="1"/>
  <c r="I394" i="2"/>
  <c r="J523" i="2"/>
  <c r="I523" i="2" s="1"/>
  <c r="I524" i="2"/>
  <c r="J547" i="2"/>
  <c r="J543" i="2" s="1"/>
  <c r="I548" i="2"/>
  <c r="K556" i="2"/>
  <c r="I556" i="2" s="1"/>
  <c r="I557" i="2"/>
  <c r="H178" i="2"/>
  <c r="H177" i="2" s="1"/>
  <c r="F177" i="2" s="1"/>
  <c r="J1427" i="2"/>
  <c r="F1163" i="2"/>
  <c r="F227" i="2"/>
  <c r="F1266" i="2"/>
  <c r="K813" i="2"/>
  <c r="I813" i="2" s="1"/>
  <c r="K835" i="2"/>
  <c r="I835" i="2" s="1"/>
  <c r="I417" i="2"/>
  <c r="F786" i="2"/>
  <c r="G1534" i="2"/>
  <c r="G1536" i="2"/>
  <c r="G1535" i="2" s="1"/>
  <c r="H1464" i="2"/>
  <c r="H1463" i="2" s="1"/>
  <c r="H1462" i="2" s="1"/>
  <c r="F1465" i="2"/>
  <c r="H1417" i="2"/>
  <c r="H1416" i="2" s="1"/>
  <c r="H1415" i="2"/>
  <c r="H1414" i="2" s="1"/>
  <c r="G1196" i="2"/>
  <c r="G1188" i="2" s="1"/>
  <c r="G1198" i="2"/>
  <c r="G1197" i="2" s="1"/>
  <c r="H820" i="2"/>
  <c r="F820" i="2" s="1"/>
  <c r="F821" i="2"/>
  <c r="I824" i="2"/>
  <c r="K1124" i="2"/>
  <c r="K1123" i="2" s="1"/>
  <c r="I1123" i="2" s="1"/>
  <c r="I1035" i="2"/>
  <c r="I931" i="2"/>
  <c r="H890" i="2"/>
  <c r="F816" i="2"/>
  <c r="F465" i="2"/>
  <c r="K750" i="2"/>
  <c r="K890" i="2"/>
  <c r="I360" i="2"/>
  <c r="J359" i="2"/>
  <c r="J1539" i="2"/>
  <c r="G191" i="2"/>
  <c r="G190" i="2" s="1"/>
  <c r="G189" i="2" s="1"/>
  <c r="F689" i="2"/>
  <c r="I689" i="2"/>
  <c r="F326" i="2"/>
  <c r="J282" i="2"/>
  <c r="J281" i="2" s="1"/>
  <c r="I281" i="2" s="1"/>
  <c r="H1105" i="2"/>
  <c r="F1105" i="2" s="1"/>
  <c r="G1478" i="2"/>
  <c r="F1478" i="2" s="1"/>
  <c r="F1473" i="2"/>
  <c r="F840" i="2"/>
  <c r="J495" i="2"/>
  <c r="J488" i="2" s="1"/>
  <c r="I794" i="2"/>
  <c r="I130" i="2"/>
  <c r="F1452" i="2"/>
  <c r="K914" i="2"/>
  <c r="I1042" i="2"/>
  <c r="H1322" i="2"/>
  <c r="F1322" i="2" s="1"/>
  <c r="F261" i="2"/>
  <c r="I1162" i="2"/>
  <c r="F1422" i="2"/>
  <c r="I761" i="2"/>
  <c r="I823" i="2"/>
  <c r="I478" i="2"/>
  <c r="I801" i="2"/>
  <c r="J1116" i="2"/>
  <c r="K1081" i="2"/>
  <c r="I1082" i="2"/>
  <c r="J335" i="2"/>
  <c r="J427" i="2"/>
  <c r="K432" i="2"/>
  <c r="K431" i="2" s="1"/>
  <c r="I433" i="2"/>
  <c r="I469" i="2"/>
  <c r="I765" i="2"/>
  <c r="I472" i="2"/>
  <c r="I452" i="2"/>
  <c r="G687" i="2"/>
  <c r="I202" i="2"/>
  <c r="G543" i="2"/>
  <c r="F262" i="2"/>
  <c r="I453" i="2"/>
  <c r="K1328" i="2"/>
  <c r="G1471" i="2"/>
  <c r="J307" i="2"/>
  <c r="I1161" i="2"/>
  <c r="F346" i="2"/>
  <c r="J949" i="2"/>
  <c r="J940" i="2" s="1"/>
  <c r="K222" i="2"/>
  <c r="I222" i="2" s="1"/>
  <c r="H988" i="2"/>
  <c r="H987" i="2" s="1"/>
  <c r="F606" i="2"/>
  <c r="I806" i="2"/>
  <c r="I1133" i="2"/>
  <c r="I131" i="2"/>
  <c r="F247" i="2"/>
  <c r="I1170" i="2"/>
  <c r="F197" i="2"/>
  <c r="H1216" i="2"/>
  <c r="F785" i="2"/>
  <c r="K140" i="2"/>
  <c r="K139" i="2" s="1"/>
  <c r="J236" i="2"/>
  <c r="J235" i="2" s="1"/>
  <c r="J234" i="2" s="1"/>
  <c r="K236" i="2"/>
  <c r="K235" i="2" s="1"/>
  <c r="K234" i="2" s="1"/>
  <c r="K233" i="2" s="1"/>
  <c r="K232" i="2" s="1"/>
  <c r="J252" i="2"/>
  <c r="J251" i="2" s="1"/>
  <c r="J245" i="2" s="1"/>
  <c r="J244" i="2" s="1"/>
  <c r="J243" i="2" s="1"/>
  <c r="I285" i="2"/>
  <c r="I467" i="2"/>
  <c r="F586" i="2"/>
  <c r="I593" i="2"/>
  <c r="I684" i="2"/>
  <c r="I475" i="2"/>
  <c r="J1490" i="2"/>
  <c r="J1484" i="2" s="1"/>
  <c r="G1281" i="2"/>
  <c r="G1169" i="2"/>
  <c r="G1168" i="2" s="1"/>
  <c r="G1160" i="2" s="1"/>
  <c r="H717" i="2"/>
  <c r="F717" i="2" s="1"/>
  <c r="F718" i="2"/>
  <c r="F454" i="2"/>
  <c r="G453" i="2"/>
  <c r="F453" i="2" s="1"/>
  <c r="K199" i="2"/>
  <c r="I201" i="2"/>
  <c r="K598" i="2"/>
  <c r="I605" i="2"/>
  <c r="K980" i="2"/>
  <c r="K979" i="2" s="1"/>
  <c r="J1406" i="2"/>
  <c r="J1400" i="2" s="1"/>
  <c r="G1181" i="2"/>
  <c r="F1182" i="2"/>
  <c r="G344" i="2"/>
  <c r="G343" i="2" s="1"/>
  <c r="G342" i="2" s="1"/>
  <c r="G341" i="2" s="1"/>
  <c r="F345" i="2"/>
  <c r="F272" i="2"/>
  <c r="H1442" i="2"/>
  <c r="F719" i="2"/>
  <c r="I203" i="2"/>
  <c r="I962" i="2"/>
  <c r="J1180" i="2"/>
  <c r="F336" i="2"/>
  <c r="H1366" i="2"/>
  <c r="F1366" i="2" s="1"/>
  <c r="I512" i="2"/>
  <c r="I1472" i="2"/>
  <c r="K1252" i="2"/>
  <c r="J1152" i="2"/>
  <c r="J1146" i="2" s="1"/>
  <c r="K1091" i="2"/>
  <c r="K1090" i="2" s="1"/>
  <c r="G216" i="2"/>
  <c r="F216" i="2" s="1"/>
  <c r="G14" i="2"/>
  <c r="G13" i="2" s="1"/>
  <c r="H1246" i="2"/>
  <c r="F1445" i="2"/>
  <c r="F186" i="2"/>
  <c r="H789" i="2"/>
  <c r="F789" i="2" s="1"/>
  <c r="J1554" i="2"/>
  <c r="H1583" i="2"/>
  <c r="H1575" i="2"/>
  <c r="H1574" i="2" s="1"/>
  <c r="H1568" i="2" s="1"/>
  <c r="H1567" i="2" s="1"/>
  <c r="H1310" i="2"/>
  <c r="H1309" i="2" s="1"/>
  <c r="F1633" i="2"/>
  <c r="F1621" i="2"/>
  <c r="F1418" i="2"/>
  <c r="F1368" i="2"/>
  <c r="F1361" i="2"/>
  <c r="F1294" i="2"/>
  <c r="F1192" i="2"/>
  <c r="F1126" i="2"/>
  <c r="F1107" i="2"/>
  <c r="F1053" i="2"/>
  <c r="G1048" i="2"/>
  <c r="F1046" i="2"/>
  <c r="F1031" i="2"/>
  <c r="F1019" i="2"/>
  <c r="H1013" i="2"/>
  <c r="F973" i="2"/>
  <c r="F947" i="2"/>
  <c r="F888" i="2"/>
  <c r="F831" i="2"/>
  <c r="F766" i="2"/>
  <c r="H745" i="2"/>
  <c r="G731" i="2"/>
  <c r="F725" i="2"/>
  <c r="F720" i="2"/>
  <c r="F710" i="2"/>
  <c r="F705" i="2"/>
  <c r="F599" i="2"/>
  <c r="F557" i="2"/>
  <c r="F530" i="2"/>
  <c r="F513" i="2"/>
  <c r="G462" i="2"/>
  <c r="F463" i="2"/>
  <c r="F394" i="2"/>
  <c r="F385" i="2"/>
  <c r="F353" i="2"/>
  <c r="F309" i="2"/>
  <c r="F285" i="2"/>
  <c r="G252" i="2"/>
  <c r="H236" i="2"/>
  <c r="H235" i="2" s="1"/>
  <c r="F204" i="2"/>
  <c r="F157" i="2"/>
  <c r="H140" i="2"/>
  <c r="H139" i="2" s="1"/>
  <c r="F93" i="2"/>
  <c r="F51" i="2"/>
  <c r="F41" i="2"/>
  <c r="I41" i="2"/>
  <c r="J683" i="2"/>
  <c r="I436" i="2"/>
  <c r="J432" i="2"/>
  <c r="F174" i="2"/>
  <c r="H173" i="2"/>
  <c r="H543" i="2"/>
  <c r="F544" i="2"/>
  <c r="F1162" i="2"/>
  <c r="H1161" i="2"/>
  <c r="J1285" i="2"/>
  <c r="G1217" i="2"/>
  <c r="F1217" i="2" s="1"/>
  <c r="F1218" i="2"/>
  <c r="F167" i="2"/>
  <c r="H166" i="2"/>
  <c r="F919" i="2"/>
  <c r="H914" i="2"/>
  <c r="G1321" i="2"/>
  <c r="G1320" i="2" s="1"/>
  <c r="G1314" i="2" s="1"/>
  <c r="F1314" i="2" s="1"/>
  <c r="I1471" i="2"/>
  <c r="I957" i="2"/>
  <c r="K949" i="2"/>
  <c r="K515" i="2"/>
  <c r="F611" i="2"/>
  <c r="G610" i="2"/>
  <c r="K717" i="2"/>
  <c r="G1244" i="2"/>
  <c r="G1225" i="2"/>
  <c r="K1273" i="2"/>
  <c r="K1272" i="2" s="1"/>
  <c r="I790" i="2"/>
  <c r="K797" i="2"/>
  <c r="I797" i="2" s="1"/>
  <c r="G185" i="2"/>
  <c r="G1444" i="2"/>
  <c r="I809" i="2"/>
  <c r="G1414" i="2"/>
  <c r="F1585" i="2"/>
  <c r="H1547" i="2"/>
  <c r="H1546" i="2" s="1"/>
  <c r="H1540" i="2" s="1"/>
  <c r="H1539" i="2" s="1"/>
  <c r="F1276" i="2"/>
  <c r="J23" i="2"/>
  <c r="F368" i="2"/>
  <c r="H1198" i="2"/>
  <c r="H1197" i="2" s="1"/>
  <c r="F1409" i="2"/>
  <c r="F1311" i="2"/>
  <c r="F902" i="2"/>
  <c r="H516" i="2"/>
  <c r="F371" i="2"/>
  <c r="G370" i="2"/>
  <c r="H1632" i="2"/>
  <c r="F1632" i="2" s="1"/>
  <c r="H1631" i="2"/>
  <c r="H1611" i="2"/>
  <c r="H1610" i="2" s="1"/>
  <c r="H1613" i="2"/>
  <c r="H1612" i="2" s="1"/>
  <c r="G1604" i="2"/>
  <c r="G1603" i="2" s="1"/>
  <c r="F1605" i="2"/>
  <c r="G1562" i="2"/>
  <c r="F1562" i="2" s="1"/>
  <c r="G1564" i="2"/>
  <c r="G1548" i="2"/>
  <c r="G1547" i="2" s="1"/>
  <c r="F1549" i="2"/>
  <c r="H1534" i="2"/>
  <c r="F1537" i="2"/>
  <c r="H1536" i="2"/>
  <c r="H1520" i="2"/>
  <c r="F1521" i="2"/>
  <c r="G1388" i="2"/>
  <c r="F1388" i="2" s="1"/>
  <c r="F1389" i="2"/>
  <c r="H1303" i="2"/>
  <c r="H1301" i="2"/>
  <c r="F1301" i="2" s="1"/>
  <c r="H1254" i="2"/>
  <c r="F1254" i="2" s="1"/>
  <c r="F1255" i="2"/>
  <c r="F1211" i="2"/>
  <c r="H1209" i="2"/>
  <c r="H1210" i="2"/>
  <c r="F1210" i="2" s="1"/>
  <c r="G1134" i="2"/>
  <c r="G1133" i="2" s="1"/>
  <c r="F1135" i="2"/>
  <c r="H1084" i="2"/>
  <c r="F1085" i="2"/>
  <c r="G1069" i="2"/>
  <c r="F1070" i="2"/>
  <c r="G1042" i="2"/>
  <c r="F1042" i="2" s="1"/>
  <c r="F1043" i="2"/>
  <c r="G942" i="2"/>
  <c r="G941" i="2" s="1"/>
  <c r="F943" i="2"/>
  <c r="G906" i="2"/>
  <c r="G905" i="2" s="1"/>
  <c r="F907" i="2"/>
  <c r="G885" i="2"/>
  <c r="F886" i="2"/>
  <c r="G827" i="2"/>
  <c r="F827" i="2" s="1"/>
  <c r="F828" i="2"/>
  <c r="G823" i="2"/>
  <c r="F823" i="2" s="1"/>
  <c r="F824" i="2"/>
  <c r="G797" i="2"/>
  <c r="F797" i="2" s="1"/>
  <c r="F798" i="2"/>
  <c r="H781" i="2"/>
  <c r="F782" i="2"/>
  <c r="H750" i="2"/>
  <c r="F751" i="2"/>
  <c r="F737" i="2"/>
  <c r="H736" i="2"/>
  <c r="H731" i="2"/>
  <c r="F732" i="2"/>
  <c r="H648" i="2"/>
  <c r="F650" i="2"/>
  <c r="G619" i="2"/>
  <c r="G618" i="2" s="1"/>
  <c r="F620" i="2"/>
  <c r="H602" i="2"/>
  <c r="F602" i="2" s="1"/>
  <c r="F603" i="2"/>
  <c r="H540" i="2"/>
  <c r="H539" i="2" s="1"/>
  <c r="F539" i="2" s="1"/>
  <c r="F541" i="2"/>
  <c r="G534" i="2"/>
  <c r="F534" i="2" s="1"/>
  <c r="F535" i="2"/>
  <c r="F781" i="2"/>
  <c r="F1220" i="2"/>
  <c r="H1068" i="2"/>
  <c r="H1048" i="2"/>
  <c r="H1038" i="2" s="1"/>
  <c r="G1027" i="2"/>
  <c r="F408" i="2"/>
  <c r="J271" i="2"/>
  <c r="J270" i="2" s="1"/>
  <c r="J269" i="2" s="1"/>
  <c r="H681" i="2"/>
  <c r="H680" i="2" s="1"/>
  <c r="H679" i="2" s="1"/>
  <c r="F527" i="2"/>
  <c r="I630" i="2"/>
  <c r="F510" i="2"/>
  <c r="F412" i="2"/>
  <c r="I34" i="2"/>
  <c r="F388" i="2"/>
  <c r="F145" i="2"/>
  <c r="H308" i="2"/>
  <c r="F308" i="2" s="1"/>
  <c r="F276" i="2"/>
  <c r="I1059" i="2"/>
  <c r="I973" i="2"/>
  <c r="F413" i="2"/>
  <c r="I460" i="2"/>
  <c r="H283" i="2"/>
  <c r="F460" i="2"/>
  <c r="H92" i="2"/>
  <c r="H88" i="2" s="1"/>
  <c r="F493" i="2"/>
  <c r="I273" i="2"/>
  <c r="I168" i="2"/>
  <c r="G295" i="2"/>
  <c r="H352" i="2"/>
  <c r="F473" i="2"/>
  <c r="I847" i="2"/>
  <c r="I193" i="2"/>
  <c r="F492" i="2"/>
  <c r="G405" i="2"/>
  <c r="F73" i="2"/>
  <c r="F53" i="2"/>
  <c r="K731" i="2"/>
  <c r="I739" i="2"/>
  <c r="I898" i="2"/>
  <c r="F684" i="2"/>
  <c r="J410" i="2"/>
  <c r="I191" i="2"/>
  <c r="J190" i="2"/>
  <c r="J1236" i="2"/>
  <c r="J1230" i="2" s="1"/>
  <c r="F551" i="2"/>
  <c r="H550" i="2"/>
  <c r="H417" i="2"/>
  <c r="F418" i="2"/>
  <c r="J155" i="2"/>
  <c r="J173" i="2"/>
  <c r="G482" i="2"/>
  <c r="G481" i="2" s="1"/>
  <c r="F481" i="2" s="1"/>
  <c r="F483" i="2"/>
  <c r="H343" i="2"/>
  <c r="I540" i="2"/>
  <c r="J539" i="2"/>
  <c r="J1349" i="2"/>
  <c r="J1343" i="2" s="1"/>
  <c r="J1217" i="2"/>
  <c r="I1217" i="2" s="1"/>
  <c r="I1218" i="2"/>
  <c r="G1463" i="2"/>
  <c r="G1462" i="2" s="1"/>
  <c r="G1456" i="2" s="1"/>
  <c r="F933" i="2"/>
  <c r="H923" i="2"/>
  <c r="F317" i="2"/>
  <c r="G307" i="2"/>
  <c r="I272" i="2"/>
  <c r="K447" i="2"/>
  <c r="I448" i="2"/>
  <c r="K1027" i="2"/>
  <c r="K1026" i="2" s="1"/>
  <c r="I1031" i="2"/>
  <c r="J1393" i="2"/>
  <c r="F594" i="2"/>
  <c r="G593" i="2"/>
  <c r="F593" i="2" s="1"/>
  <c r="I582" i="2"/>
  <c r="I588" i="2"/>
  <c r="F1034" i="2"/>
  <c r="F936" i="2"/>
  <c r="F564" i="2"/>
  <c r="F237" i="2"/>
  <c r="F612" i="2"/>
  <c r="F660" i="2"/>
  <c r="F802" i="2"/>
  <c r="K295" i="2"/>
  <c r="I204" i="2"/>
  <c r="F16" i="2"/>
  <c r="F25" i="2"/>
  <c r="I25" i="2"/>
  <c r="F627" i="2"/>
  <c r="F626" i="2" s="1"/>
  <c r="F625" i="2" s="1"/>
  <c r="F794" i="2"/>
  <c r="F814" i="2"/>
  <c r="F836" i="2"/>
  <c r="F1481" i="2"/>
  <c r="H1083" i="2"/>
  <c r="H1313" i="2"/>
  <c r="G1310" i="2"/>
  <c r="H1604" i="2"/>
  <c r="F869" i="2"/>
  <c r="F1077" i="2"/>
  <c r="F963" i="2"/>
  <c r="F1199" i="2"/>
  <c r="F851" i="2"/>
  <c r="F832" i="2"/>
  <c r="I16" i="2"/>
  <c r="F1029" i="2"/>
  <c r="I93" i="2"/>
  <c r="I403" i="2"/>
  <c r="F275" i="2"/>
  <c r="F1065" i="2"/>
  <c r="F433" i="2"/>
  <c r="G581" i="2"/>
  <c r="F475" i="2"/>
  <c r="H488" i="2"/>
  <c r="J914" i="2"/>
  <c r="H581" i="2"/>
  <c r="F588" i="2"/>
  <c r="F946" i="2"/>
  <c r="F930" i="2"/>
  <c r="I459" i="2"/>
  <c r="F135" i="2"/>
  <c r="F843" i="2"/>
  <c r="F909" i="2"/>
  <c r="H905" i="2"/>
  <c r="I563" i="2"/>
  <c r="J562" i="2"/>
  <c r="F805" i="2"/>
  <c r="J581" i="2"/>
  <c r="I581" i="2" s="1"/>
  <c r="F1584" i="2"/>
  <c r="J166" i="2"/>
  <c r="I167" i="2"/>
  <c r="J1281" i="2"/>
  <c r="I1282" i="2"/>
  <c r="F806" i="2"/>
  <c r="F839" i="2"/>
  <c r="F1076" i="2"/>
  <c r="I846" i="2"/>
  <c r="J999" i="2"/>
  <c r="F387" i="2"/>
  <c r="G1300" i="2"/>
  <c r="F950" i="2"/>
  <c r="F877" i="2"/>
  <c r="F868" i="2"/>
  <c r="F850" i="2"/>
  <c r="F835" i="2"/>
  <c r="F813" i="2"/>
  <c r="F765" i="2"/>
  <c r="F655" i="2"/>
  <c r="G598" i="2"/>
  <c r="F410" i="2"/>
  <c r="F202" i="2"/>
  <c r="H1188" i="2"/>
  <c r="F1062" i="2"/>
  <c r="G1058" i="2"/>
  <c r="F1045" i="2"/>
  <c r="F965" i="2"/>
  <c r="F801" i="2"/>
  <c r="F741" i="2"/>
  <c r="G1623" i="2"/>
  <c r="I1337" i="2"/>
  <c r="J1336" i="2"/>
  <c r="I1336" i="2" s="1"/>
  <c r="H1491" i="2"/>
  <c r="F1492" i="2"/>
  <c r="G1407" i="2"/>
  <c r="F1408" i="2"/>
  <c r="G1350" i="2"/>
  <c r="F1351" i="2"/>
  <c r="G1237" i="2"/>
  <c r="F1238" i="2"/>
  <c r="H941" i="2"/>
  <c r="I544" i="2"/>
  <c r="I1132" i="2"/>
  <c r="K617" i="2"/>
  <c r="I1169" i="2"/>
  <c r="J1168" i="2"/>
  <c r="I1168" i="2" s="1"/>
  <c r="H1292" i="2"/>
  <c r="F1293" i="2"/>
  <c r="F1275" i="2"/>
  <c r="G1274" i="2"/>
  <c r="H1499" i="2"/>
  <c r="H1498" i="2" s="1"/>
  <c r="F1500" i="2"/>
  <c r="G1435" i="2"/>
  <c r="H1393" i="2"/>
  <c r="H1330" i="2"/>
  <c r="H1329" i="2" s="1"/>
  <c r="F1331" i="2"/>
  <c r="F1125" i="2"/>
  <c r="G1124" i="2"/>
  <c r="F915" i="2"/>
  <c r="G914" i="2"/>
  <c r="H723" i="2"/>
  <c r="F562" i="2"/>
  <c r="H561" i="2"/>
  <c r="F561" i="2" s="1"/>
  <c r="F958" i="2"/>
  <c r="K1216" i="2"/>
  <c r="K680" i="2"/>
  <c r="K679" i="2" s="1"/>
  <c r="J688" i="2"/>
  <c r="I709" i="2" l="1"/>
  <c r="J703" i="2"/>
  <c r="F325" i="2"/>
  <c r="I325" i="2"/>
  <c r="H324" i="2"/>
  <c r="I1081" i="2"/>
  <c r="I1343" i="2"/>
  <c r="F1620" i="2"/>
  <c r="I1294" i="2"/>
  <c r="I1293" i="2"/>
  <c r="I1574" i="2"/>
  <c r="I80" i="2"/>
  <c r="I1400" i="2"/>
  <c r="I1484" i="2"/>
  <c r="I1154" i="2"/>
  <c r="F1258" i="2"/>
  <c r="G988" i="2"/>
  <c r="G987" i="2" s="1"/>
  <c r="F987" i="2" s="1"/>
  <c r="K1237" i="2"/>
  <c r="K1236" i="2" s="1"/>
  <c r="K1229" i="2" s="1"/>
  <c r="K1215" i="2" s="1"/>
  <c r="H68" i="2"/>
  <c r="K68" i="2"/>
  <c r="F69" i="2"/>
  <c r="I69" i="2"/>
  <c r="I88" i="2"/>
  <c r="J87" i="2"/>
  <c r="F88" i="2"/>
  <c r="G87" i="2"/>
  <c r="G86" i="2" s="1"/>
  <c r="G85" i="2" s="1"/>
  <c r="I1463" i="2"/>
  <c r="I1350" i="2"/>
  <c r="I1407" i="2"/>
  <c r="I1351" i="2"/>
  <c r="I1547" i="2"/>
  <c r="K1491" i="2"/>
  <c r="K1490" i="2" s="1"/>
  <c r="K1483" i="2" s="1"/>
  <c r="K1469" i="2" s="1"/>
  <c r="K1265" i="2"/>
  <c r="I1265" i="2" s="1"/>
  <c r="I1464" i="2"/>
  <c r="I1408" i="2"/>
  <c r="K1427" i="2"/>
  <c r="I1427" i="2" s="1"/>
  <c r="G1574" i="2"/>
  <c r="F1574" i="2" s="1"/>
  <c r="I1230" i="2"/>
  <c r="I1146" i="2"/>
  <c r="K1539" i="2"/>
  <c r="I1539" i="2" s="1"/>
  <c r="K1595" i="2"/>
  <c r="I1595" i="2" s="1"/>
  <c r="G999" i="2"/>
  <c r="G998" i="2" s="1"/>
  <c r="K1201" i="2"/>
  <c r="K1187" i="2" s="1"/>
  <c r="H1215" i="2"/>
  <c r="I1520" i="2"/>
  <c r="I1603" i="2"/>
  <c r="I1153" i="2"/>
  <c r="I1519" i="2"/>
  <c r="K1511" i="2"/>
  <c r="K1455" i="2"/>
  <c r="K1497" i="2"/>
  <c r="I1258" i="2"/>
  <c r="I1313" i="2"/>
  <c r="H1286" i="2"/>
  <c r="F1286" i="2" s="1"/>
  <c r="J1174" i="2"/>
  <c r="I1174" i="2" s="1"/>
  <c r="H1456" i="2"/>
  <c r="H1455" i="2" s="1"/>
  <c r="H1441" i="2" s="1"/>
  <c r="F1377" i="2"/>
  <c r="H1371" i="2"/>
  <c r="H1370" i="2" s="1"/>
  <c r="F1370" i="2" s="1"/>
  <c r="K1399" i="2"/>
  <c r="K1145" i="2"/>
  <c r="K1130" i="2" s="1"/>
  <c r="F1146" i="2"/>
  <c r="K1342" i="2"/>
  <c r="K1327" i="2" s="1"/>
  <c r="K1285" i="2"/>
  <c r="K1271" i="2" s="1"/>
  <c r="J1257" i="2"/>
  <c r="J1243" i="2" s="1"/>
  <c r="I1285" i="2"/>
  <c r="I1117" i="2"/>
  <c r="I1314" i="2"/>
  <c r="F189" i="2"/>
  <c r="I50" i="2"/>
  <c r="I1630" i="2"/>
  <c r="K36" i="2"/>
  <c r="I31" i="2"/>
  <c r="H36" i="2"/>
  <c r="I40" i="2"/>
  <c r="J29" i="2"/>
  <c r="I30" i="2"/>
  <c r="I29" i="2"/>
  <c r="G49" i="2"/>
  <c r="F50" i="2"/>
  <c r="J48" i="2"/>
  <c r="J47" i="2" s="1"/>
  <c r="I47" i="2" s="1"/>
  <c r="I49" i="2"/>
  <c r="J38" i="2"/>
  <c r="I39" i="2"/>
  <c r="G30" i="2"/>
  <c r="G29" i="2" s="1"/>
  <c r="G21" i="2" s="1"/>
  <c r="F750" i="2"/>
  <c r="F571" i="2"/>
  <c r="F220" i="2"/>
  <c r="I1111" i="2"/>
  <c r="F659" i="2"/>
  <c r="I543" i="2"/>
  <c r="F221" i="2"/>
  <c r="I571" i="2"/>
  <c r="I619" i="2"/>
  <c r="I1084" i="2"/>
  <c r="I216" i="2"/>
  <c r="J1414" i="2"/>
  <c r="J1413" i="2" s="1"/>
  <c r="I1197" i="2"/>
  <c r="G730" i="2"/>
  <c r="J730" i="2"/>
  <c r="K730" i="2"/>
  <c r="F1612" i="2"/>
  <c r="H271" i="2"/>
  <c r="H270" i="2" s="1"/>
  <c r="H269" i="2" s="1"/>
  <c r="F269" i="2" s="1"/>
  <c r="F1282" i="2"/>
  <c r="I683" i="2"/>
  <c r="J682" i="2"/>
  <c r="J178" i="2"/>
  <c r="J177" i="2" s="1"/>
  <c r="I177" i="2" s="1"/>
  <c r="F576" i="2"/>
  <c r="I576" i="2"/>
  <c r="F1378" i="2"/>
  <c r="F687" i="2"/>
  <c r="G686" i="2"/>
  <c r="H1357" i="2"/>
  <c r="I890" i="2"/>
  <c r="I1618" i="2"/>
  <c r="I1012" i="2"/>
  <c r="F1394" i="2"/>
  <c r="J1224" i="2"/>
  <c r="I1224" i="2" s="1"/>
  <c r="I215" i="2"/>
  <c r="I214" i="2"/>
  <c r="G357" i="2"/>
  <c r="G349" i="2" s="1"/>
  <c r="G348" i="2" s="1"/>
  <c r="G154" i="2"/>
  <c r="K610" i="2"/>
  <c r="K609" i="2" s="1"/>
  <c r="I609" i="2" s="1"/>
  <c r="I1536" i="2"/>
  <c r="F431" i="2"/>
  <c r="I1209" i="2"/>
  <c r="F1365" i="2"/>
  <c r="F370" i="2"/>
  <c r="G366" i="2"/>
  <c r="G365" i="2" s="1"/>
  <c r="I282" i="2"/>
  <c r="F1321" i="2"/>
  <c r="F731" i="2"/>
  <c r="F1464" i="2"/>
  <c r="I696" i="2"/>
  <c r="I432" i="2"/>
  <c r="F1196" i="2"/>
  <c r="F517" i="2"/>
  <c r="F649" i="2"/>
  <c r="F543" i="2"/>
  <c r="G1038" i="2"/>
  <c r="F1038" i="2" s="1"/>
  <c r="F619" i="2"/>
  <c r="F906" i="2"/>
  <c r="F1611" i="2"/>
  <c r="J431" i="2"/>
  <c r="I1330" i="2"/>
  <c r="F80" i="2"/>
  <c r="I655" i="2"/>
  <c r="I1415" i="2"/>
  <c r="G1554" i="2"/>
  <c r="F1554" i="2" s="1"/>
  <c r="K923" i="2"/>
  <c r="K913" i="2" s="1"/>
  <c r="K912" i="2" s="1"/>
  <c r="I1527" i="2"/>
  <c r="F367" i="2"/>
  <c r="I1576" i="2"/>
  <c r="F1264" i="2"/>
  <c r="I1226" i="2"/>
  <c r="G538" i="2"/>
  <c r="G537" i="2" s="1"/>
  <c r="I750" i="2"/>
  <c r="F1416" i="2"/>
  <c r="I1331" i="2"/>
  <c r="F200" i="2"/>
  <c r="I1529" i="2"/>
  <c r="F1153" i="2"/>
  <c r="I196" i="2"/>
  <c r="I462" i="2"/>
  <c r="I642" i="2"/>
  <c r="F693" i="2"/>
  <c r="I284" i="2"/>
  <c r="F942" i="2"/>
  <c r="F1134" i="2"/>
  <c r="H1300" i="2"/>
  <c r="F1300" i="2" s="1"/>
  <c r="I599" i="2"/>
  <c r="I482" i="2"/>
  <c r="I295" i="2"/>
  <c r="K458" i="2"/>
  <c r="K457" i="2" s="1"/>
  <c r="K451" i="2" s="1"/>
  <c r="F736" i="2"/>
  <c r="I506" i="2"/>
  <c r="G380" i="2"/>
  <c r="G379" i="2" s="1"/>
  <c r="I1124" i="2"/>
  <c r="G199" i="2"/>
  <c r="F199" i="2" s="1"/>
  <c r="I72" i="2"/>
  <c r="G923" i="2"/>
  <c r="F923" i="2" s="1"/>
  <c r="I428" i="2"/>
  <c r="I336" i="2"/>
  <c r="I1028" i="2"/>
  <c r="I880" i="2"/>
  <c r="J120" i="2"/>
  <c r="F1528" i="2"/>
  <c r="F670" i="2"/>
  <c r="F872" i="2"/>
  <c r="H598" i="2"/>
  <c r="H597" i="2" s="1"/>
  <c r="F1604" i="2"/>
  <c r="F447" i="2"/>
  <c r="I1388" i="2"/>
  <c r="J451" i="2"/>
  <c r="I1613" i="2"/>
  <c r="G1257" i="2"/>
  <c r="F1257" i="2" s="1"/>
  <c r="K85" i="2"/>
  <c r="F1534" i="2"/>
  <c r="F23" i="2"/>
  <c r="K940" i="2"/>
  <c r="K939" i="2" s="1"/>
  <c r="J1011" i="2"/>
  <c r="F178" i="2"/>
  <c r="I547" i="2"/>
  <c r="G1140" i="2"/>
  <c r="G1139" i="2" s="1"/>
  <c r="F1139" i="2" s="1"/>
  <c r="K550" i="2"/>
  <c r="K538" i="2" s="1"/>
  <c r="K537" i="2" s="1"/>
  <c r="F1592" i="2"/>
  <c r="I509" i="2"/>
  <c r="J871" i="2"/>
  <c r="F529" i="2"/>
  <c r="K1394" i="2"/>
  <c r="K1393" i="2" s="1"/>
  <c r="K1385" i="2" s="1"/>
  <c r="I1584" i="2"/>
  <c r="I1358" i="2"/>
  <c r="K1159" i="2"/>
  <c r="G1103" i="2"/>
  <c r="F1103" i="2" s="1"/>
  <c r="F694" i="2"/>
  <c r="G1357" i="2"/>
  <c r="G1356" i="2" s="1"/>
  <c r="H1102" i="2"/>
  <c r="H570" i="2"/>
  <c r="H569" i="2" s="1"/>
  <c r="H940" i="2"/>
  <c r="H939" i="2" s="1"/>
  <c r="F1198" i="2"/>
  <c r="I1091" i="2"/>
  <c r="K185" i="2"/>
  <c r="K184" i="2" s="1"/>
  <c r="K183" i="2" s="1"/>
  <c r="F488" i="2"/>
  <c r="H1253" i="2"/>
  <c r="F1253" i="2" s="1"/>
  <c r="G452" i="2"/>
  <c r="F452" i="2" s="1"/>
  <c r="I1424" i="2"/>
  <c r="I174" i="2"/>
  <c r="I156" i="2"/>
  <c r="K999" i="2"/>
  <c r="K998" i="2" s="1"/>
  <c r="I135" i="2"/>
  <c r="I1191" i="2"/>
  <c r="I1198" i="2"/>
  <c r="I140" i="2"/>
  <c r="I1303" i="2"/>
  <c r="F696" i="2"/>
  <c r="F324" i="2"/>
  <c r="I139" i="2"/>
  <c r="F695" i="2"/>
  <c r="K189" i="2"/>
  <c r="F1548" i="2"/>
  <c r="J522" i="2"/>
  <c r="J521" i="2" s="1"/>
  <c r="J520" i="2" s="1"/>
  <c r="I872" i="2"/>
  <c r="F1197" i="2"/>
  <c r="K702" i="2"/>
  <c r="K701" i="2" s="1"/>
  <c r="I529" i="2"/>
  <c r="F885" i="2"/>
  <c r="F667" i="2"/>
  <c r="I12" i="2"/>
  <c r="K245" i="2"/>
  <c r="K244" i="2" s="1"/>
  <c r="K243" i="2" s="1"/>
  <c r="I243" i="2" s="1"/>
  <c r="K1102" i="2"/>
  <c r="F724" i="2"/>
  <c r="J1131" i="2"/>
  <c r="I1131" i="2" s="1"/>
  <c r="G215" i="2"/>
  <c r="F215" i="2" s="1"/>
  <c r="F658" i="2"/>
  <c r="I70" i="2"/>
  <c r="F1576" i="2"/>
  <c r="H1058" i="2"/>
  <c r="F1058" i="2" s="1"/>
  <c r="J570" i="2"/>
  <c r="J569" i="2" s="1"/>
  <c r="F482" i="2"/>
  <c r="I1556" i="2"/>
  <c r="I949" i="2"/>
  <c r="J1507" i="2"/>
  <c r="J1506" i="2" s="1"/>
  <c r="K271" i="2"/>
  <c r="I1585" i="2"/>
  <c r="I1501" i="2"/>
  <c r="F71" i="2"/>
  <c r="F405" i="2"/>
  <c r="I1113" i="2"/>
  <c r="J293" i="2"/>
  <c r="I122" i="2"/>
  <c r="K307" i="2"/>
  <c r="I307" i="2" s="1"/>
  <c r="G1337" i="2"/>
  <c r="F1337" i="2" s="1"/>
  <c r="G570" i="2"/>
  <c r="I1116" i="2"/>
  <c r="G1610" i="2"/>
  <c r="F1610" i="2" s="1"/>
  <c r="I1367" i="2"/>
  <c r="I1557" i="2"/>
  <c r="I1564" i="2"/>
  <c r="I885" i="2"/>
  <c r="I860" i="2"/>
  <c r="F550" i="2"/>
  <c r="K570" i="2"/>
  <c r="K569" i="2" s="1"/>
  <c r="F890" i="2"/>
  <c r="F1463" i="2"/>
  <c r="F140" i="2"/>
  <c r="I251" i="2"/>
  <c r="I14" i="2"/>
  <c r="I1321" i="2"/>
  <c r="H1553" i="2"/>
  <c r="F631" i="2"/>
  <c r="H538" i="2"/>
  <c r="H537" i="2" s="1"/>
  <c r="I1631" i="2"/>
  <c r="G949" i="2"/>
  <c r="G940" i="2" s="1"/>
  <c r="G939" i="2" s="1"/>
  <c r="F1084" i="2"/>
  <c r="K1554" i="2"/>
  <c r="I1554" i="2" s="1"/>
  <c r="H1556" i="2"/>
  <c r="F1556" i="2" s="1"/>
  <c r="G1187" i="2"/>
  <c r="F462" i="2"/>
  <c r="F745" i="2"/>
  <c r="H1582" i="2"/>
  <c r="H1581" i="2" s="1"/>
  <c r="F499" i="2"/>
  <c r="F191" i="2"/>
  <c r="J306" i="2"/>
  <c r="K1582" i="2"/>
  <c r="I335" i="2"/>
  <c r="J1188" i="2"/>
  <c r="F669" i="2"/>
  <c r="F436" i="2"/>
  <c r="F630" i="2"/>
  <c r="I1190" i="2"/>
  <c r="G629" i="2"/>
  <c r="G623" i="2" s="1"/>
  <c r="G622" i="2" s="1"/>
  <c r="J1068" i="2"/>
  <c r="I1068" i="2" s="1"/>
  <c r="F880" i="2"/>
  <c r="I1435" i="2"/>
  <c r="F860" i="2"/>
  <c r="J550" i="2"/>
  <c r="J538" i="2" s="1"/>
  <c r="I1423" i="2"/>
  <c r="I745" i="2"/>
  <c r="I736" i="2"/>
  <c r="K522" i="2"/>
  <c r="K521" i="2" s="1"/>
  <c r="K520" i="2" s="1"/>
  <c r="J390" i="2"/>
  <c r="J1357" i="2"/>
  <c r="I1528" i="2"/>
  <c r="G392" i="2"/>
  <c r="G391" i="2" s="1"/>
  <c r="G1387" i="2"/>
  <c r="F1387" i="2" s="1"/>
  <c r="I1141" i="2"/>
  <c r="I71" i="2"/>
  <c r="I659" i="2"/>
  <c r="F642" i="2"/>
  <c r="F123" i="2"/>
  <c r="K1357" i="2"/>
  <c r="H120" i="2"/>
  <c r="H119" i="2" s="1"/>
  <c r="I134" i="2"/>
  <c r="F1417" i="2"/>
  <c r="F190" i="2"/>
  <c r="I981" i="2"/>
  <c r="J1511" i="2"/>
  <c r="F1170" i="2"/>
  <c r="I252" i="2"/>
  <c r="I495" i="2"/>
  <c r="K1610" i="2"/>
  <c r="F668" i="2"/>
  <c r="I263" i="2"/>
  <c r="F1529" i="2"/>
  <c r="H871" i="2"/>
  <c r="I247" i="2"/>
  <c r="I1182" i="2"/>
  <c r="I1140" i="2"/>
  <c r="F861" i="2"/>
  <c r="I1181" i="2"/>
  <c r="K1414" i="2"/>
  <c r="I405" i="2"/>
  <c r="H21" i="2"/>
  <c r="H11" i="2" s="1"/>
  <c r="F139" i="2"/>
  <c r="I1526" i="2"/>
  <c r="F1191" i="2"/>
  <c r="H1190" i="2"/>
  <c r="F1190" i="2" s="1"/>
  <c r="J718" i="2"/>
  <c r="I719" i="2"/>
  <c r="K411" i="2"/>
  <c r="I412" i="2"/>
  <c r="F1152" i="2"/>
  <c r="I1534" i="2"/>
  <c r="I18" i="2"/>
  <c r="I618" i="2"/>
  <c r="F648" i="2"/>
  <c r="G1526" i="2"/>
  <c r="F1113" i="2"/>
  <c r="F432" i="2"/>
  <c r="I180" i="2"/>
  <c r="I236" i="2"/>
  <c r="F236" i="2"/>
  <c r="F79" i="2"/>
  <c r="I1180" i="2"/>
  <c r="F295" i="2"/>
  <c r="G871" i="2"/>
  <c r="F1169" i="2"/>
  <c r="I861" i="2"/>
  <c r="I658" i="2"/>
  <c r="I980" i="2"/>
  <c r="K21" i="2"/>
  <c r="K11" i="2" s="1"/>
  <c r="J1103" i="2"/>
  <c r="I1103" i="2" s="1"/>
  <c r="K871" i="2"/>
  <c r="K988" i="2"/>
  <c r="K987" i="2" s="1"/>
  <c r="K1011" i="2" s="1"/>
  <c r="K392" i="2"/>
  <c r="I1048" i="2"/>
  <c r="F1358" i="2"/>
  <c r="I1013" i="2"/>
  <c r="I982" i="2"/>
  <c r="I1422" i="2"/>
  <c r="I1417" i="2"/>
  <c r="H522" i="2"/>
  <c r="H521" i="2" s="1"/>
  <c r="H520" i="2" s="1"/>
  <c r="F1104" i="2"/>
  <c r="I1038" i="2"/>
  <c r="J1026" i="2"/>
  <c r="I1026" i="2" s="1"/>
  <c r="I1027" i="2"/>
  <c r="J629" i="2"/>
  <c r="J623" i="2" s="1"/>
  <c r="I648" i="2"/>
  <c r="I1445" i="2"/>
  <c r="J1444" i="2"/>
  <c r="G1507" i="2"/>
  <c r="F1508" i="2"/>
  <c r="J1386" i="2"/>
  <c r="I1386" i="2" s="1"/>
  <c r="I1387" i="2"/>
  <c r="I704" i="2"/>
  <c r="J668" i="2"/>
  <c r="I669" i="2"/>
  <c r="K1619" i="2"/>
  <c r="I1619" i="2" s="1"/>
  <c r="I1620" i="2"/>
  <c r="G979" i="2"/>
  <c r="F980" i="2"/>
  <c r="H109" i="2"/>
  <c r="F110" i="2"/>
  <c r="I1099" i="2"/>
  <c r="K1098" i="2"/>
  <c r="J516" i="2"/>
  <c r="I517" i="2"/>
  <c r="F1092" i="2"/>
  <c r="G1091" i="2"/>
  <c r="J227" i="2"/>
  <c r="I228" i="2"/>
  <c r="J1591" i="2"/>
  <c r="I1591" i="2" s="1"/>
  <c r="I1592" i="2"/>
  <c r="J1479" i="2"/>
  <c r="I1480" i="2"/>
  <c r="K1451" i="2"/>
  <c r="I1452" i="2"/>
  <c r="I1308" i="2"/>
  <c r="J1300" i="2"/>
  <c r="I381" i="2"/>
  <c r="J380" i="2"/>
  <c r="G505" i="2"/>
  <c r="F506" i="2"/>
  <c r="I1612" i="2"/>
  <c r="K1245" i="2"/>
  <c r="I1245" i="2" s="1"/>
  <c r="I1246" i="2"/>
  <c r="G1423" i="2"/>
  <c r="F1423" i="2" s="1"/>
  <c r="F1424" i="2"/>
  <c r="K109" i="2"/>
  <c r="I110" i="2"/>
  <c r="I1611" i="2"/>
  <c r="J1610" i="2"/>
  <c r="J1582" i="2"/>
  <c r="I1590" i="2"/>
  <c r="K1377" i="2"/>
  <c r="I1377" i="2" s="1"/>
  <c r="I1378" i="2"/>
  <c r="K1359" i="2"/>
  <c r="I1359" i="2" s="1"/>
  <c r="I1360" i="2"/>
  <c r="J1309" i="2"/>
  <c r="I1309" i="2" s="1"/>
  <c r="I1310" i="2"/>
  <c r="K1300" i="2"/>
  <c r="K1299" i="2" s="1"/>
  <c r="I1301" i="2"/>
  <c r="J1274" i="2"/>
  <c r="I1275" i="2"/>
  <c r="I1106" i="2"/>
  <c r="J1105" i="2"/>
  <c r="I1105" i="2" s="1"/>
  <c r="I1062" i="2"/>
  <c r="K1058" i="2"/>
  <c r="K1037" i="2" s="1"/>
  <c r="K1025" i="2" s="1"/>
  <c r="K1024" i="2" s="1"/>
  <c r="K1023" i="2" s="1"/>
  <c r="K905" i="2"/>
  <c r="I905" i="2" s="1"/>
  <c r="I906" i="2"/>
  <c r="J499" i="2"/>
  <c r="I500" i="2"/>
  <c r="J344" i="2"/>
  <c r="I345" i="2"/>
  <c r="I123" i="2"/>
  <c r="I13" i="2"/>
  <c r="J1058" i="2"/>
  <c r="J350" i="2"/>
  <c r="I350" i="2" s="1"/>
  <c r="I351" i="2"/>
  <c r="I488" i="2"/>
  <c r="J487" i="2"/>
  <c r="I487" i="2" s="1"/>
  <c r="F941" i="2"/>
  <c r="J207" i="2"/>
  <c r="I208" i="2"/>
  <c r="G207" i="2"/>
  <c r="F208" i="2"/>
  <c r="F810" i="2"/>
  <c r="H809" i="2"/>
  <c r="H730" i="2" s="1"/>
  <c r="I724" i="2"/>
  <c r="K723" i="2"/>
  <c r="F1414" i="2"/>
  <c r="H1413" i="2"/>
  <c r="F1415" i="2"/>
  <c r="J366" i="2"/>
  <c r="J365" i="2" s="1"/>
  <c r="I365" i="2" s="1"/>
  <c r="I370" i="2"/>
  <c r="G130" i="2"/>
  <c r="F131" i="2"/>
  <c r="F428" i="2"/>
  <c r="G427" i="2"/>
  <c r="H293" i="2"/>
  <c r="F294" i="2"/>
  <c r="F1168" i="2"/>
  <c r="J358" i="2"/>
  <c r="I359" i="2"/>
  <c r="H487" i="2"/>
  <c r="F344" i="2"/>
  <c r="G1470" i="2"/>
  <c r="F1471" i="2"/>
  <c r="J426" i="2"/>
  <c r="I426" i="2" s="1"/>
  <c r="I427" i="2"/>
  <c r="J261" i="2"/>
  <c r="I262" i="2"/>
  <c r="G251" i="2"/>
  <c r="F252" i="2"/>
  <c r="H1012" i="2"/>
  <c r="F1013" i="2"/>
  <c r="G12" i="2"/>
  <c r="F12" i="2" s="1"/>
  <c r="F13" i="2"/>
  <c r="G1180" i="2"/>
  <c r="G1174" i="2" s="1"/>
  <c r="F1174" i="2" s="1"/>
  <c r="F1181" i="2"/>
  <c r="I1406" i="2"/>
  <c r="K597" i="2"/>
  <c r="I597" i="2" s="1"/>
  <c r="I598" i="2"/>
  <c r="G1280" i="2"/>
  <c r="F1280" i="2" s="1"/>
  <c r="F1281" i="2"/>
  <c r="F1048" i="2"/>
  <c r="I505" i="2"/>
  <c r="F1583" i="2"/>
  <c r="H1245" i="2"/>
  <c r="F1245" i="2" s="1"/>
  <c r="F1246" i="2"/>
  <c r="I1090" i="2"/>
  <c r="K1089" i="2"/>
  <c r="I1152" i="2"/>
  <c r="I1252" i="2"/>
  <c r="H1526" i="2"/>
  <c r="H1525" i="2" s="1"/>
  <c r="G458" i="2"/>
  <c r="G457" i="2" s="1"/>
  <c r="F1575" i="2"/>
  <c r="F14" i="2"/>
  <c r="H457" i="2"/>
  <c r="F92" i="2"/>
  <c r="H702" i="2"/>
  <c r="H701" i="2" s="1"/>
  <c r="G1068" i="2"/>
  <c r="F1068" i="2" s="1"/>
  <c r="F1069" i="2"/>
  <c r="G1132" i="2"/>
  <c r="F1133" i="2"/>
  <c r="H1208" i="2"/>
  <c r="F1209" i="2"/>
  <c r="H1535" i="2"/>
  <c r="F1535" i="2" s="1"/>
  <c r="F1536" i="2"/>
  <c r="F1547" i="2"/>
  <c r="G1546" i="2"/>
  <c r="G1540" i="2" s="1"/>
  <c r="F1540" i="2" s="1"/>
  <c r="F1603" i="2"/>
  <c r="G1602" i="2"/>
  <c r="G1596" i="2" s="1"/>
  <c r="F1596" i="2" s="1"/>
  <c r="H515" i="2"/>
  <c r="F516" i="2"/>
  <c r="K503" i="2"/>
  <c r="I504" i="2"/>
  <c r="J22" i="2"/>
  <c r="I23" i="2"/>
  <c r="F1444" i="2"/>
  <c r="G1443" i="2"/>
  <c r="J939" i="2"/>
  <c r="F1225" i="2"/>
  <c r="G1224" i="2"/>
  <c r="F1320" i="2"/>
  <c r="G1313" i="2"/>
  <c r="G1299" i="2" s="1"/>
  <c r="H165" i="2"/>
  <c r="F166" i="2"/>
  <c r="F682" i="2"/>
  <c r="G681" i="2"/>
  <c r="F681" i="2" s="1"/>
  <c r="I121" i="2"/>
  <c r="K120" i="2"/>
  <c r="K119" i="2" s="1"/>
  <c r="F1161" i="2"/>
  <c r="H1160" i="2"/>
  <c r="F1160" i="2" s="1"/>
  <c r="F173" i="2"/>
  <c r="H172" i="2"/>
  <c r="G121" i="2"/>
  <c r="F122" i="2"/>
  <c r="J1328" i="2"/>
  <c r="I1328" i="2" s="1"/>
  <c r="F1613" i="2"/>
  <c r="H307" i="2"/>
  <c r="F540" i="2"/>
  <c r="K629" i="2"/>
  <c r="J79" i="2"/>
  <c r="H351" i="2"/>
  <c r="F352" i="2"/>
  <c r="G39" i="2"/>
  <c r="F40" i="2"/>
  <c r="H282" i="2"/>
  <c r="F283" i="2"/>
  <c r="G1026" i="2"/>
  <c r="F1026" i="2" s="1"/>
  <c r="F1027" i="2"/>
  <c r="H1302" i="2"/>
  <c r="F1302" i="2" s="1"/>
  <c r="F1303" i="2"/>
  <c r="H1519" i="2"/>
  <c r="F1520" i="2"/>
  <c r="G1563" i="2"/>
  <c r="F1563" i="2" s="1"/>
  <c r="F1564" i="2"/>
  <c r="H1630" i="2"/>
  <c r="H1624" i="2" s="1"/>
  <c r="F1624" i="2" s="1"/>
  <c r="F1631" i="2"/>
  <c r="G184" i="2"/>
  <c r="F185" i="2"/>
  <c r="G609" i="2"/>
  <c r="F610" i="2"/>
  <c r="K978" i="2"/>
  <c r="I979" i="2"/>
  <c r="J694" i="2"/>
  <c r="I695" i="2"/>
  <c r="I731" i="2"/>
  <c r="G522" i="2"/>
  <c r="J913" i="2"/>
  <c r="J912" i="2" s="1"/>
  <c r="I914" i="2"/>
  <c r="F1310" i="2"/>
  <c r="G1309" i="2"/>
  <c r="F1309" i="2" s="1"/>
  <c r="H1082" i="2"/>
  <c r="F1083" i="2"/>
  <c r="G306" i="2"/>
  <c r="G287" i="2" s="1"/>
  <c r="H913" i="2"/>
  <c r="H912" i="2" s="1"/>
  <c r="I539" i="2"/>
  <c r="J189" i="2"/>
  <c r="I190" i="2"/>
  <c r="J1525" i="2"/>
  <c r="I235" i="2"/>
  <c r="F581" i="2"/>
  <c r="K446" i="2"/>
  <c r="I446" i="2" s="1"/>
  <c r="I447" i="2"/>
  <c r="H234" i="2"/>
  <c r="F235" i="2"/>
  <c r="G77" i="2"/>
  <c r="G68" i="2" s="1"/>
  <c r="F78" i="2"/>
  <c r="I1349" i="2"/>
  <c r="J1370" i="2"/>
  <c r="F343" i="2"/>
  <c r="H342" i="2"/>
  <c r="J1568" i="2"/>
  <c r="I1568" i="2" s="1"/>
  <c r="I1575" i="2"/>
  <c r="J1499" i="2"/>
  <c r="I1499" i="2" s="1"/>
  <c r="I1500" i="2"/>
  <c r="I173" i="2"/>
  <c r="J172" i="2"/>
  <c r="J154" i="2"/>
  <c r="J153" i="2" s="1"/>
  <c r="I155" i="2"/>
  <c r="H416" i="2"/>
  <c r="F417" i="2"/>
  <c r="I234" i="2"/>
  <c r="J233" i="2"/>
  <c r="F70" i="2"/>
  <c r="F1292" i="2"/>
  <c r="F1499" i="2"/>
  <c r="G597" i="2"/>
  <c r="G702" i="2"/>
  <c r="J1280" i="2"/>
  <c r="I1281" i="2"/>
  <c r="J165" i="2"/>
  <c r="I166" i="2"/>
  <c r="J998" i="2"/>
  <c r="J561" i="2"/>
  <c r="I562" i="2"/>
  <c r="F1188" i="2"/>
  <c r="J687" i="2"/>
  <c r="J686" i="2" s="1"/>
  <c r="I688" i="2"/>
  <c r="G617" i="2"/>
  <c r="F618" i="2"/>
  <c r="F914" i="2"/>
  <c r="F1274" i="2"/>
  <c r="G1273" i="2"/>
  <c r="F723" i="2"/>
  <c r="H722" i="2"/>
  <c r="F905" i="2"/>
  <c r="H1328" i="2"/>
  <c r="F1329" i="2"/>
  <c r="F1393" i="2"/>
  <c r="H1385" i="2"/>
  <c r="G1434" i="2"/>
  <c r="G1428" i="2" s="1"/>
  <c r="F1428" i="2" s="1"/>
  <c r="F1435" i="2"/>
  <c r="F1462" i="2"/>
  <c r="J1455" i="2"/>
  <c r="G1285" i="2"/>
  <c r="J1483" i="2"/>
  <c r="J107" i="2"/>
  <c r="J1160" i="2"/>
  <c r="G1123" i="2"/>
  <c r="G1117" i="2" s="1"/>
  <c r="F1124" i="2"/>
  <c r="K616" i="2"/>
  <c r="K615" i="2" s="1"/>
  <c r="I617" i="2"/>
  <c r="G1236" i="2"/>
  <c r="G1230" i="2" s="1"/>
  <c r="F1230" i="2" s="1"/>
  <c r="F1237" i="2"/>
  <c r="G1349" i="2"/>
  <c r="G1343" i="2" s="1"/>
  <c r="F1343" i="2" s="1"/>
  <c r="F1350" i="2"/>
  <c r="G1406" i="2"/>
  <c r="G1400" i="2" s="1"/>
  <c r="F1400" i="2" s="1"/>
  <c r="F1407" i="2"/>
  <c r="F1491" i="2"/>
  <c r="H1490" i="2"/>
  <c r="H1484" i="2" s="1"/>
  <c r="F1484" i="2" s="1"/>
  <c r="H1173" i="2"/>
  <c r="F1330" i="2"/>
  <c r="F988" i="2" l="1"/>
  <c r="G986" i="2"/>
  <c r="F986" i="2" s="1"/>
  <c r="J119" i="2"/>
  <c r="I293" i="2"/>
  <c r="J287" i="2"/>
  <c r="I1236" i="2"/>
  <c r="I1237" i="2"/>
  <c r="K1525" i="2"/>
  <c r="I1525" i="2" s="1"/>
  <c r="K1264" i="2"/>
  <c r="I1264" i="2" s="1"/>
  <c r="I1201" i="2"/>
  <c r="K10" i="2"/>
  <c r="F998" i="2"/>
  <c r="I1357" i="2"/>
  <c r="J86" i="2"/>
  <c r="I87" i="2"/>
  <c r="G1243" i="2"/>
  <c r="I1490" i="2"/>
  <c r="I1511" i="2"/>
  <c r="I1491" i="2"/>
  <c r="K1384" i="2"/>
  <c r="K608" i="2"/>
  <c r="I608" i="2" s="1"/>
  <c r="G1568" i="2"/>
  <c r="F1568" i="2" s="1"/>
  <c r="F999" i="2"/>
  <c r="F30" i="2"/>
  <c r="K1581" i="2"/>
  <c r="F357" i="2"/>
  <c r="H1356" i="2"/>
  <c r="F1356" i="2" s="1"/>
  <c r="F1456" i="2"/>
  <c r="F1371" i="2"/>
  <c r="J1173" i="2"/>
  <c r="I1173" i="2" s="1"/>
  <c r="H1285" i="2"/>
  <c r="H1271" i="2" s="1"/>
  <c r="F1208" i="2"/>
  <c r="H1202" i="2"/>
  <c r="F380" i="2"/>
  <c r="F1630" i="2"/>
  <c r="K1623" i="2"/>
  <c r="I1623" i="2" s="1"/>
  <c r="J268" i="2"/>
  <c r="G48" i="2"/>
  <c r="G47" i="2" s="1"/>
  <c r="F47" i="2" s="1"/>
  <c r="F49" i="2"/>
  <c r="I48" i="2"/>
  <c r="J37" i="2"/>
  <c r="I37" i="2" s="1"/>
  <c r="I38" i="2"/>
  <c r="F29" i="2"/>
  <c r="F270" i="2"/>
  <c r="I1414" i="2"/>
  <c r="F293" i="2"/>
  <c r="G268" i="2"/>
  <c r="G267" i="2" s="1"/>
  <c r="G214" i="2"/>
  <c r="F214" i="2" s="1"/>
  <c r="G1386" i="2"/>
  <c r="G1385" i="2" s="1"/>
  <c r="F1385" i="2" s="1"/>
  <c r="F570" i="2"/>
  <c r="I610" i="2"/>
  <c r="I184" i="2"/>
  <c r="I178" i="2"/>
  <c r="G1336" i="2"/>
  <c r="F1336" i="2" s="1"/>
  <c r="I185" i="2"/>
  <c r="H1252" i="2"/>
  <c r="H1244" i="2" s="1"/>
  <c r="I189" i="2"/>
  <c r="I458" i="2"/>
  <c r="I988" i="2"/>
  <c r="I550" i="2"/>
  <c r="F271" i="2"/>
  <c r="F1140" i="2"/>
  <c r="G153" i="2"/>
  <c r="F153" i="2" s="1"/>
  <c r="F940" i="2"/>
  <c r="I923" i="2"/>
  <c r="H306" i="2"/>
  <c r="H287" i="2" s="1"/>
  <c r="H1299" i="2"/>
  <c r="F1357" i="2"/>
  <c r="K425" i="2"/>
  <c r="K424" i="2" s="1"/>
  <c r="I431" i="2"/>
  <c r="J425" i="2"/>
  <c r="I425" i="2" s="1"/>
  <c r="G1609" i="2"/>
  <c r="J1216" i="2"/>
  <c r="I1216" i="2" s="1"/>
  <c r="I999" i="2"/>
  <c r="I1393" i="2"/>
  <c r="I457" i="2"/>
  <c r="F1299" i="2"/>
  <c r="I939" i="2"/>
  <c r="G913" i="2"/>
  <c r="F913" i="2" s="1"/>
  <c r="I570" i="2"/>
  <c r="F598" i="2"/>
  <c r="J1385" i="2"/>
  <c r="I1385" i="2" s="1"/>
  <c r="I940" i="2"/>
  <c r="I871" i="2"/>
  <c r="F154" i="2"/>
  <c r="I1394" i="2"/>
  <c r="I520" i="2"/>
  <c r="F538" i="2"/>
  <c r="I521" i="2"/>
  <c r="G11" i="2"/>
  <c r="K568" i="2"/>
  <c r="F458" i="2"/>
  <c r="J729" i="2"/>
  <c r="I538" i="2"/>
  <c r="H568" i="2"/>
  <c r="H567" i="2" s="1"/>
  <c r="F307" i="2"/>
  <c r="I451" i="2"/>
  <c r="I1058" i="2"/>
  <c r="F21" i="2"/>
  <c r="I1507" i="2"/>
  <c r="I912" i="2"/>
  <c r="F1313" i="2"/>
  <c r="K306" i="2"/>
  <c r="K287" i="2" s="1"/>
  <c r="I244" i="2"/>
  <c r="I522" i="2"/>
  <c r="H1037" i="2"/>
  <c r="H1025" i="2" s="1"/>
  <c r="H1024" i="2" s="1"/>
  <c r="H1023" i="2" s="1"/>
  <c r="G729" i="2"/>
  <c r="G716" i="2" s="1"/>
  <c r="J568" i="2"/>
  <c r="J567" i="2" s="1"/>
  <c r="I569" i="2"/>
  <c r="H629" i="2"/>
  <c r="H623" i="2" s="1"/>
  <c r="F703" i="2"/>
  <c r="G451" i="2"/>
  <c r="I730" i="2"/>
  <c r="I271" i="2"/>
  <c r="K270" i="2"/>
  <c r="F392" i="2"/>
  <c r="G569" i="2"/>
  <c r="F569" i="2" s="1"/>
  <c r="K1553" i="2"/>
  <c r="F949" i="2"/>
  <c r="I245" i="2"/>
  <c r="K1356" i="2"/>
  <c r="I1188" i="2"/>
  <c r="J1187" i="2"/>
  <c r="I1187" i="2" s="1"/>
  <c r="F939" i="2"/>
  <c r="K1244" i="2"/>
  <c r="I1244" i="2" s="1"/>
  <c r="J1102" i="2"/>
  <c r="I1102" i="2" s="1"/>
  <c r="K1413" i="2"/>
  <c r="I1413" i="2" s="1"/>
  <c r="F871" i="2"/>
  <c r="F1582" i="2"/>
  <c r="K985" i="2"/>
  <c r="K977" i="2" s="1"/>
  <c r="I1011" i="2"/>
  <c r="H1145" i="2"/>
  <c r="I392" i="2"/>
  <c r="K391" i="2"/>
  <c r="F366" i="2"/>
  <c r="K410" i="2"/>
  <c r="I410" i="2" s="1"/>
  <c r="I411" i="2"/>
  <c r="J717" i="2"/>
  <c r="I718" i="2"/>
  <c r="I913" i="2"/>
  <c r="K729" i="2"/>
  <c r="I987" i="2"/>
  <c r="J343" i="2"/>
  <c r="I344" i="2"/>
  <c r="J498" i="2"/>
  <c r="I499" i="2"/>
  <c r="J1273" i="2"/>
  <c r="I1273" i="2" s="1"/>
  <c r="I1274" i="2"/>
  <c r="J1581" i="2"/>
  <c r="I1582" i="2"/>
  <c r="K108" i="2"/>
  <c r="I109" i="2"/>
  <c r="G504" i="2"/>
  <c r="F505" i="2"/>
  <c r="K1450" i="2"/>
  <c r="I1451" i="2"/>
  <c r="J1478" i="2"/>
  <c r="I1479" i="2"/>
  <c r="J221" i="2"/>
  <c r="I227" i="2"/>
  <c r="J515" i="2"/>
  <c r="I516" i="2"/>
  <c r="H108" i="2"/>
  <c r="F109" i="2"/>
  <c r="G978" i="2"/>
  <c r="F979" i="2"/>
  <c r="J667" i="2"/>
  <c r="I667" i="2" s="1"/>
  <c r="I668" i="2"/>
  <c r="G1506" i="2"/>
  <c r="F1507" i="2"/>
  <c r="J622" i="2"/>
  <c r="J1037" i="2"/>
  <c r="J1609" i="2"/>
  <c r="I1610" i="2"/>
  <c r="J379" i="2"/>
  <c r="I380" i="2"/>
  <c r="I1300" i="2"/>
  <c r="J1299" i="2"/>
  <c r="I1299" i="2" s="1"/>
  <c r="G1090" i="2"/>
  <c r="F1091" i="2"/>
  <c r="K1097" i="2"/>
  <c r="I1098" i="2"/>
  <c r="I703" i="2"/>
  <c r="J702" i="2"/>
  <c r="J1443" i="2"/>
  <c r="I1444" i="2"/>
  <c r="G1037" i="2"/>
  <c r="J206" i="2"/>
  <c r="I207" i="2"/>
  <c r="G206" i="2"/>
  <c r="F207" i="2"/>
  <c r="F809" i="2"/>
  <c r="I723" i="2"/>
  <c r="K722" i="2"/>
  <c r="I722" i="2" s="1"/>
  <c r="F130" i="2"/>
  <c r="G129" i="2"/>
  <c r="F129" i="2" s="1"/>
  <c r="I366" i="2"/>
  <c r="G426" i="2"/>
  <c r="G425" i="2" s="1"/>
  <c r="F427" i="2"/>
  <c r="J357" i="2"/>
  <c r="I358" i="2"/>
  <c r="F487" i="2"/>
  <c r="H486" i="2"/>
  <c r="F486" i="2" s="1"/>
  <c r="G1469" i="2"/>
  <c r="F1470" i="2"/>
  <c r="I261" i="2"/>
  <c r="J260" i="2"/>
  <c r="J1399" i="2"/>
  <c r="I1399" i="2" s="1"/>
  <c r="F1526" i="2"/>
  <c r="J1145" i="2"/>
  <c r="I1089" i="2"/>
  <c r="F1180" i="2"/>
  <c r="H1011" i="2"/>
  <c r="F1012" i="2"/>
  <c r="F251" i="2"/>
  <c r="G245" i="2"/>
  <c r="K623" i="2"/>
  <c r="I629" i="2"/>
  <c r="F121" i="2"/>
  <c r="H164" i="2"/>
  <c r="F165" i="2"/>
  <c r="I22" i="2"/>
  <c r="J21" i="2"/>
  <c r="F515" i="2"/>
  <c r="H503" i="2"/>
  <c r="F1132" i="2"/>
  <c r="G1131" i="2"/>
  <c r="H87" i="2"/>
  <c r="H451" i="2"/>
  <c r="F457" i="2"/>
  <c r="F522" i="2"/>
  <c r="G521" i="2"/>
  <c r="J693" i="2"/>
  <c r="I693" i="2" s="1"/>
  <c r="I694" i="2"/>
  <c r="I978" i="2"/>
  <c r="G608" i="2"/>
  <c r="F608" i="2" s="1"/>
  <c r="F609" i="2"/>
  <c r="F184" i="2"/>
  <c r="G183" i="2"/>
  <c r="H1518" i="2"/>
  <c r="H1512" i="2" s="1"/>
  <c r="F1512" i="2" s="1"/>
  <c r="F1519" i="2"/>
  <c r="H281" i="2"/>
  <c r="F281" i="2" s="1"/>
  <c r="F282" i="2"/>
  <c r="G38" i="2"/>
  <c r="F39" i="2"/>
  <c r="H350" i="2"/>
  <c r="F351" i="2"/>
  <c r="J78" i="2"/>
  <c r="I79" i="2"/>
  <c r="F172" i="2"/>
  <c r="H171" i="2"/>
  <c r="I120" i="2"/>
  <c r="J199" i="2"/>
  <c r="I199" i="2" s="1"/>
  <c r="I200" i="2"/>
  <c r="G1216" i="2"/>
  <c r="F1216" i="2" s="1"/>
  <c r="F1224" i="2"/>
  <c r="F1443" i="2"/>
  <c r="G1442" i="2"/>
  <c r="F1442" i="2" s="1"/>
  <c r="F379" i="2"/>
  <c r="G378" i="2"/>
  <c r="F1602" i="2"/>
  <c r="F1546" i="2"/>
  <c r="J1229" i="2"/>
  <c r="I1229" i="2" s="1"/>
  <c r="J232" i="2"/>
  <c r="I232" i="2" s="1"/>
  <c r="I233" i="2"/>
  <c r="I172" i="2"/>
  <c r="J171" i="2"/>
  <c r="F342" i="2"/>
  <c r="H341" i="2"/>
  <c r="F341" i="2" s="1"/>
  <c r="J1342" i="2"/>
  <c r="H1081" i="2"/>
  <c r="F1082" i="2"/>
  <c r="H415" i="2"/>
  <c r="H377" i="2" s="1"/>
  <c r="F416" i="2"/>
  <c r="I154" i="2"/>
  <c r="J1356" i="2"/>
  <c r="I1370" i="2"/>
  <c r="F77" i="2"/>
  <c r="H233" i="2"/>
  <c r="F234" i="2"/>
  <c r="F391" i="2"/>
  <c r="G390" i="2"/>
  <c r="J1498" i="2"/>
  <c r="I1506" i="2"/>
  <c r="I165" i="2"/>
  <c r="J164" i="2"/>
  <c r="I164" i="2" s="1"/>
  <c r="I1280" i="2"/>
  <c r="G701" i="2"/>
  <c r="F701" i="2" s="1"/>
  <c r="F702" i="2"/>
  <c r="J681" i="2"/>
  <c r="I681" i="2" s="1"/>
  <c r="I682" i="2"/>
  <c r="I561" i="2"/>
  <c r="J537" i="2"/>
  <c r="I537" i="2" s="1"/>
  <c r="K170" i="2"/>
  <c r="I183" i="2"/>
  <c r="I998" i="2"/>
  <c r="J986" i="2"/>
  <c r="F597" i="2"/>
  <c r="H1159" i="2"/>
  <c r="F1349" i="2"/>
  <c r="F1236" i="2"/>
  <c r="F537" i="2"/>
  <c r="F1490" i="2"/>
  <c r="I1160" i="2"/>
  <c r="I1455" i="2"/>
  <c r="G1455" i="2"/>
  <c r="F1434" i="2"/>
  <c r="H1327" i="2"/>
  <c r="F617" i="2"/>
  <c r="G616" i="2"/>
  <c r="G615" i="2" s="1"/>
  <c r="I687" i="2"/>
  <c r="F1406" i="2"/>
  <c r="I616" i="2"/>
  <c r="F1123" i="2"/>
  <c r="J106" i="2"/>
  <c r="I1483" i="2"/>
  <c r="H1384" i="2"/>
  <c r="F722" i="2"/>
  <c r="F1273" i="2"/>
  <c r="G1272" i="2"/>
  <c r="G985" i="2" l="1"/>
  <c r="G977" i="2" s="1"/>
  <c r="K567" i="2"/>
  <c r="I567" i="2" s="1"/>
  <c r="F1386" i="2"/>
  <c r="J1159" i="2"/>
  <c r="I1159" i="2" s="1"/>
  <c r="F11" i="2"/>
  <c r="J85" i="2"/>
  <c r="I85" i="2" s="1"/>
  <c r="I86" i="2"/>
  <c r="G1567" i="2"/>
  <c r="G1553" i="2" s="1"/>
  <c r="F1553" i="2" s="1"/>
  <c r="I1581" i="2"/>
  <c r="G213" i="2"/>
  <c r="F213" i="2" s="1"/>
  <c r="F1285" i="2"/>
  <c r="H1201" i="2"/>
  <c r="F1202" i="2"/>
  <c r="F306" i="2"/>
  <c r="K1609" i="2"/>
  <c r="I1609" i="2" s="1"/>
  <c r="H1623" i="2"/>
  <c r="F1252" i="2"/>
  <c r="G1328" i="2"/>
  <c r="F1328" i="2" s="1"/>
  <c r="F48" i="2"/>
  <c r="F287" i="2"/>
  <c r="G912" i="2"/>
  <c r="F912" i="2" s="1"/>
  <c r="F1037" i="2"/>
  <c r="J1272" i="2"/>
  <c r="J1271" i="2" s="1"/>
  <c r="I1271" i="2" s="1"/>
  <c r="F451" i="2"/>
  <c r="F378" i="2"/>
  <c r="G377" i="2"/>
  <c r="F377" i="2" s="1"/>
  <c r="F629" i="2"/>
  <c r="I306" i="2"/>
  <c r="I729" i="2"/>
  <c r="I287" i="2"/>
  <c r="I568" i="2"/>
  <c r="G568" i="2"/>
  <c r="F568" i="2" s="1"/>
  <c r="I1356" i="2"/>
  <c r="K269" i="2"/>
  <c r="I270" i="2"/>
  <c r="J1215" i="2"/>
  <c r="I1215" i="2" s="1"/>
  <c r="H268" i="2"/>
  <c r="H267" i="2" s="1"/>
  <c r="J1384" i="2"/>
  <c r="I1384" i="2" s="1"/>
  <c r="G120" i="2"/>
  <c r="G119" i="2" s="1"/>
  <c r="J716" i="2"/>
  <c r="I717" i="2"/>
  <c r="G364" i="2"/>
  <c r="F365" i="2"/>
  <c r="H1130" i="2"/>
  <c r="F1145" i="2"/>
  <c r="K390" i="2"/>
  <c r="K377" i="2" s="1"/>
  <c r="I391" i="2"/>
  <c r="I1443" i="2"/>
  <c r="J1442" i="2"/>
  <c r="J1441" i="2" s="1"/>
  <c r="I1097" i="2"/>
  <c r="K1096" i="2"/>
  <c r="F1090" i="2"/>
  <c r="G1089" i="2"/>
  <c r="I379" i="2"/>
  <c r="J378" i="2"/>
  <c r="J1025" i="2"/>
  <c r="I1037" i="2"/>
  <c r="G1498" i="2"/>
  <c r="F1506" i="2"/>
  <c r="J36" i="2"/>
  <c r="F978" i="2"/>
  <c r="H107" i="2"/>
  <c r="F108" i="2"/>
  <c r="J503" i="2"/>
  <c r="I503" i="2" s="1"/>
  <c r="I515" i="2"/>
  <c r="I221" i="2"/>
  <c r="J220" i="2"/>
  <c r="I1478" i="2"/>
  <c r="J1470" i="2"/>
  <c r="I1450" i="2"/>
  <c r="K1442" i="2"/>
  <c r="G503" i="2"/>
  <c r="F504" i="2"/>
  <c r="K107" i="2"/>
  <c r="I108" i="2"/>
  <c r="I498" i="2"/>
  <c r="J486" i="2"/>
  <c r="I486" i="2" s="1"/>
  <c r="I343" i="2"/>
  <c r="J342" i="2"/>
  <c r="F503" i="2"/>
  <c r="I702" i="2"/>
  <c r="J701" i="2"/>
  <c r="G1025" i="2"/>
  <c r="G1024" i="2" s="1"/>
  <c r="H424" i="2"/>
  <c r="H423" i="2" s="1"/>
  <c r="F164" i="2"/>
  <c r="K118" i="2"/>
  <c r="I206" i="2"/>
  <c r="F206" i="2"/>
  <c r="K716" i="2"/>
  <c r="F730" i="2"/>
  <c r="H729" i="2"/>
  <c r="K1257" i="2"/>
  <c r="F426" i="2"/>
  <c r="F425" i="2"/>
  <c r="J364" i="2"/>
  <c r="I357" i="2"/>
  <c r="J349" i="2"/>
  <c r="J348" i="2" s="1"/>
  <c r="I260" i="2"/>
  <c r="J259" i="2"/>
  <c r="I259" i="2" s="1"/>
  <c r="F1011" i="2"/>
  <c r="H985" i="2"/>
  <c r="G1173" i="2"/>
  <c r="F245" i="2"/>
  <c r="G244" i="2"/>
  <c r="I1145" i="2"/>
  <c r="J1130" i="2"/>
  <c r="I1130" i="2" s="1"/>
  <c r="G1595" i="2"/>
  <c r="J77" i="2"/>
  <c r="J68" i="2" s="1"/>
  <c r="I68" i="2" s="1"/>
  <c r="I78" i="2"/>
  <c r="F350" i="2"/>
  <c r="H349" i="2"/>
  <c r="H348" i="2" s="1"/>
  <c r="G37" i="2"/>
  <c r="F38" i="2"/>
  <c r="F1518" i="2"/>
  <c r="K622" i="2"/>
  <c r="I622" i="2" s="1"/>
  <c r="I623" i="2"/>
  <c r="G1539" i="2"/>
  <c r="H170" i="2"/>
  <c r="H118" i="2" s="1"/>
  <c r="F171" i="2"/>
  <c r="F183" i="2"/>
  <c r="G170" i="2"/>
  <c r="G520" i="2"/>
  <c r="F521" i="2"/>
  <c r="F87" i="2"/>
  <c r="H86" i="2"/>
  <c r="F1131" i="2"/>
  <c r="G1130" i="2"/>
  <c r="I21" i="2"/>
  <c r="J11" i="2"/>
  <c r="J1497" i="2"/>
  <c r="I1497" i="2" s="1"/>
  <c r="I1498" i="2"/>
  <c r="H232" i="2"/>
  <c r="F232" i="2" s="1"/>
  <c r="F233" i="2"/>
  <c r="H1243" i="2"/>
  <c r="F1243" i="2" s="1"/>
  <c r="F1244" i="2"/>
  <c r="J1567" i="2"/>
  <c r="I153" i="2"/>
  <c r="H362" i="2"/>
  <c r="F415" i="2"/>
  <c r="F1081" i="2"/>
  <c r="H1080" i="2"/>
  <c r="I1342" i="2"/>
  <c r="J1327" i="2"/>
  <c r="I1327" i="2" s="1"/>
  <c r="F390" i="2"/>
  <c r="J170" i="2"/>
  <c r="I170" i="2" s="1"/>
  <c r="I171" i="2"/>
  <c r="J985" i="2"/>
  <c r="I986" i="2"/>
  <c r="J105" i="2"/>
  <c r="G1399" i="2"/>
  <c r="H622" i="2"/>
  <c r="F622" i="2" s="1"/>
  <c r="F623" i="2"/>
  <c r="G1116" i="2"/>
  <c r="F1117" i="2"/>
  <c r="I686" i="2"/>
  <c r="J680" i="2"/>
  <c r="G1441" i="2"/>
  <c r="F1441" i="2" s="1"/>
  <c r="F1455" i="2"/>
  <c r="H1483" i="2"/>
  <c r="G1342" i="2"/>
  <c r="G1271" i="2"/>
  <c r="F1271" i="2" s="1"/>
  <c r="F1272" i="2"/>
  <c r="F616" i="2"/>
  <c r="G680" i="2"/>
  <c r="F686" i="2"/>
  <c r="G1427" i="2"/>
  <c r="G1229" i="2"/>
  <c r="I1096" i="2" l="1"/>
  <c r="K1080" i="2"/>
  <c r="K423" i="2"/>
  <c r="F1567" i="2"/>
  <c r="I11" i="2"/>
  <c r="J10" i="2"/>
  <c r="I10" i="2" s="1"/>
  <c r="I36" i="2"/>
  <c r="I1272" i="2"/>
  <c r="F1201" i="2"/>
  <c r="H1187" i="2"/>
  <c r="F1187" i="2" s="1"/>
  <c r="G692" i="2"/>
  <c r="H1609" i="2"/>
  <c r="F1609" i="2" s="1"/>
  <c r="F1623" i="2"/>
  <c r="G567" i="2"/>
  <c r="F567" i="2" s="1"/>
  <c r="K614" i="2"/>
  <c r="I378" i="2"/>
  <c r="J377" i="2"/>
  <c r="F1130" i="2"/>
  <c r="I716" i="2"/>
  <c r="F268" i="2"/>
  <c r="K268" i="2"/>
  <c r="K267" i="2" s="1"/>
  <c r="I269" i="2"/>
  <c r="G118" i="2"/>
  <c r="F118" i="2" s="1"/>
  <c r="F120" i="2"/>
  <c r="K692" i="2"/>
  <c r="K691" i="2" s="1"/>
  <c r="H614" i="2"/>
  <c r="K362" i="2"/>
  <c r="I390" i="2"/>
  <c r="F364" i="2"/>
  <c r="G363" i="2"/>
  <c r="F363" i="2" s="1"/>
  <c r="F1025" i="2"/>
  <c r="I615" i="2"/>
  <c r="K106" i="2"/>
  <c r="I107" i="2"/>
  <c r="F68" i="2"/>
  <c r="F107" i="2"/>
  <c r="H106" i="2"/>
  <c r="G1497" i="2"/>
  <c r="F1498" i="2"/>
  <c r="J1024" i="2"/>
  <c r="I1025" i="2"/>
  <c r="J424" i="2"/>
  <c r="I701" i="2"/>
  <c r="J692" i="2"/>
  <c r="J691" i="2" s="1"/>
  <c r="J341" i="2"/>
  <c r="I342" i="2"/>
  <c r="I1442" i="2"/>
  <c r="K1441" i="2"/>
  <c r="I1441" i="2" s="1"/>
  <c r="I1470" i="2"/>
  <c r="J1469" i="2"/>
  <c r="I1469" i="2" s="1"/>
  <c r="J219" i="2"/>
  <c r="I219" i="2" s="1"/>
  <c r="I220" i="2"/>
  <c r="F1089" i="2"/>
  <c r="G1080" i="2"/>
  <c r="G1079" i="2" s="1"/>
  <c r="G1023" i="2"/>
  <c r="F1023" i="2" s="1"/>
  <c r="F1024" i="2"/>
  <c r="J118" i="2"/>
  <c r="I118" i="2" s="1"/>
  <c r="F729" i="2"/>
  <c r="H716" i="2"/>
  <c r="I1257" i="2"/>
  <c r="K1243" i="2"/>
  <c r="I1243" i="2" s="1"/>
  <c r="I364" i="2"/>
  <c r="J363" i="2"/>
  <c r="I363" i="2" s="1"/>
  <c r="I348" i="2"/>
  <c r="I349" i="2"/>
  <c r="G1159" i="2"/>
  <c r="F1159" i="2" s="1"/>
  <c r="F1173" i="2"/>
  <c r="F170" i="2"/>
  <c r="F244" i="2"/>
  <c r="G243" i="2"/>
  <c r="F243" i="2" s="1"/>
  <c r="H977" i="2"/>
  <c r="F977" i="2" s="1"/>
  <c r="F985" i="2"/>
  <c r="F119" i="2"/>
  <c r="F520" i="2"/>
  <c r="G424" i="2"/>
  <c r="F1539" i="2"/>
  <c r="G1525" i="2"/>
  <c r="F1525" i="2" s="1"/>
  <c r="H1511" i="2"/>
  <c r="F37" i="2"/>
  <c r="G36" i="2"/>
  <c r="G10" i="2" s="1"/>
  <c r="I77" i="2"/>
  <c r="F1595" i="2"/>
  <c r="G1581" i="2"/>
  <c r="F1581" i="2" s="1"/>
  <c r="H85" i="2"/>
  <c r="H10" i="2" s="1"/>
  <c r="F86" i="2"/>
  <c r="F348" i="2"/>
  <c r="F349" i="2"/>
  <c r="I119" i="2"/>
  <c r="I1567" i="2"/>
  <c r="J1553" i="2"/>
  <c r="I1553" i="2" s="1"/>
  <c r="H1079" i="2"/>
  <c r="J977" i="2"/>
  <c r="I977" i="2" s="1"/>
  <c r="I985" i="2"/>
  <c r="F1229" i="2"/>
  <c r="G1215" i="2"/>
  <c r="F1215" i="2" s="1"/>
  <c r="G679" i="2"/>
  <c r="F679" i="2" s="1"/>
  <c r="F680" i="2"/>
  <c r="G1327" i="2"/>
  <c r="F1327" i="2" s="1"/>
  <c r="F1342" i="2"/>
  <c r="F1483" i="2"/>
  <c r="H1469" i="2"/>
  <c r="F1469" i="2" s="1"/>
  <c r="G1102" i="2"/>
  <c r="F1102" i="2" s="1"/>
  <c r="F1116" i="2"/>
  <c r="F1427" i="2"/>
  <c r="G1413" i="2"/>
  <c r="F1413" i="2" s="1"/>
  <c r="F615" i="2"/>
  <c r="J679" i="2"/>
  <c r="I680" i="2"/>
  <c r="G691" i="2"/>
  <c r="G1384" i="2"/>
  <c r="F1384" i="2" s="1"/>
  <c r="F1399" i="2"/>
  <c r="K1079" i="2" l="1"/>
  <c r="I1079" i="2" s="1"/>
  <c r="I1080" i="2"/>
  <c r="F10" i="2"/>
  <c r="I341" i="2"/>
  <c r="J267" i="2"/>
  <c r="F424" i="2"/>
  <c r="G423" i="2"/>
  <c r="F1079" i="2"/>
  <c r="F267" i="2"/>
  <c r="I377" i="2"/>
  <c r="F423" i="2"/>
  <c r="I268" i="2"/>
  <c r="F1080" i="2"/>
  <c r="G362" i="2"/>
  <c r="F362" i="2" s="1"/>
  <c r="J362" i="2"/>
  <c r="I362" i="2" s="1"/>
  <c r="I692" i="2"/>
  <c r="I691" i="2"/>
  <c r="J1023" i="2"/>
  <c r="I1023" i="2" s="1"/>
  <c r="I1024" i="2"/>
  <c r="K105" i="2"/>
  <c r="I105" i="2" s="1"/>
  <c r="I106" i="2"/>
  <c r="J423" i="2"/>
  <c r="I423" i="2" s="1"/>
  <c r="I424" i="2"/>
  <c r="F106" i="2"/>
  <c r="H105" i="2"/>
  <c r="F105" i="2" s="1"/>
  <c r="H692" i="2"/>
  <c r="F716" i="2"/>
  <c r="F85" i="2"/>
  <c r="F36" i="2"/>
  <c r="F1511" i="2"/>
  <c r="H1497" i="2"/>
  <c r="F1497" i="2" s="1"/>
  <c r="I679" i="2"/>
  <c r="J614" i="2"/>
  <c r="G614" i="2"/>
  <c r="K1637" i="2" l="1"/>
  <c r="I267" i="2"/>
  <c r="J1637" i="2"/>
  <c r="G1637" i="2"/>
  <c r="H691" i="2"/>
  <c r="F691" i="2" s="1"/>
  <c r="F692" i="2"/>
  <c r="F614" i="2"/>
  <c r="I614" i="2"/>
  <c r="I1637" i="2" l="1"/>
  <c r="H1637" i="2"/>
  <c r="F1637" i="2" s="1"/>
</calcChain>
</file>

<file path=xl/sharedStrings.xml><?xml version="1.0" encoding="utf-8"?>
<sst xmlns="http://schemas.openxmlformats.org/spreadsheetml/2006/main" count="5144" uniqueCount="1104">
  <si>
    <t>Наименование показателя</t>
  </si>
  <si>
    <t>0702</t>
  </si>
  <si>
    <t>Общее образование</t>
  </si>
  <si>
    <t>0801</t>
  </si>
  <si>
    <t>872</t>
  </si>
  <si>
    <t>0804</t>
  </si>
  <si>
    <t>874</t>
  </si>
  <si>
    <t>1105</t>
  </si>
  <si>
    <t>Другие вопросы в области физической культуры и спорта</t>
  </si>
  <si>
    <t>ВСЕГО:</t>
  </si>
  <si>
    <t>Целевая статья</t>
  </si>
  <si>
    <t>Вид рас- хода</t>
  </si>
  <si>
    <t>100</t>
  </si>
  <si>
    <t>200</t>
  </si>
  <si>
    <t>600</t>
  </si>
  <si>
    <t>800</t>
  </si>
  <si>
    <t>Иные бюджетные ассигнования</t>
  </si>
  <si>
    <t>Предоставление субсидий бюджетным, автономным учреждениям и иным некоммерческим организациям</t>
  </si>
  <si>
    <t>Муниципальная программа "Обеспечение безопасности жизнедеятельности населения Старооскольского городского округа на 2015-2020 годы"</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</si>
  <si>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</si>
  <si>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</si>
  <si>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Управление культуры администрации Старооскольского городского округа</t>
  </si>
  <si>
    <t>Образование</t>
  </si>
  <si>
    <t>0700</t>
  </si>
  <si>
    <t xml:space="preserve">Муниципальная программа "Развитие образования Старооскольского городского округа на 2015-2020 годы" </t>
  </si>
  <si>
    <t>Социальное обеспечение и иные выплаты населению</t>
  </si>
  <si>
    <t>300</t>
  </si>
  <si>
    <t>Культура, кинематография</t>
  </si>
  <si>
    <t>0800</t>
  </si>
  <si>
    <t xml:space="preserve">Культура   </t>
  </si>
  <si>
    <t>Муниципальная программа "Молодость Белгородчины на территории Старооскольского городского округа на 2015-2020 годы"</t>
  </si>
  <si>
    <t>Муниципальная программа "Развитие культуры и искусства Старооскольского городского округа на 2015-2020 годы"</t>
  </si>
  <si>
    <t xml:space="preserve">Другие вопросы в области культуры, кинематографии </t>
  </si>
  <si>
    <t>Управление по физической культуре и спорту администрации Старооскольского городского округа</t>
  </si>
  <si>
    <t>Физическая культура и спорт</t>
  </si>
  <si>
    <t>1100</t>
  </si>
  <si>
    <t>Муниципальная программа "Развитие физической культуры и спорта в Старооскольском городском округе на 2015-2020 годы"</t>
  </si>
  <si>
    <t>0200000000</t>
  </si>
  <si>
    <t>0230000000</t>
  </si>
  <si>
    <t>Основное мероприятие "Обеспечение деятельности (оказание услуг) муниципальных учреждений дополнительного образования, подведомственных управлению культуры"</t>
  </si>
  <si>
    <t>0230200000</t>
  </si>
  <si>
    <t>Обеспечение деятельности (оказание услуг) муниципальных учреждений (организаций)</t>
  </si>
  <si>
    <t>0230222100</t>
  </si>
  <si>
    <t xml:space="preserve">Подпрограмма "Развитие дополнительного образования" </t>
  </si>
  <si>
    <t>0231000000</t>
  </si>
  <si>
    <t>0231073220</t>
  </si>
  <si>
    <t xml:space="preserve">Подпрограмма "Патриотическое воспитание граждан на 2015-2020 годы" </t>
  </si>
  <si>
    <t>0300000000</t>
  </si>
  <si>
    <t>0320000000</t>
  </si>
  <si>
    <t>Основное мероприятие "Работа по патриотическому воспитанию молодежи в ходе реализации мероприятий духовно-нравственной и патриотической направленности"</t>
  </si>
  <si>
    <t xml:space="preserve">Мероприятия </t>
  </si>
  <si>
    <t>0320200000</t>
  </si>
  <si>
    <t>0320226010</t>
  </si>
  <si>
    <t>0400000000</t>
  </si>
  <si>
    <t xml:space="preserve">Подпрограмма "Развитие библиотечного дела" </t>
  </si>
  <si>
    <t>0410000000</t>
  </si>
  <si>
    <t xml:space="preserve">Обеспечение деятельности (оказание услуг) муниципальных учреждений (организаций) </t>
  </si>
  <si>
    <t>Социальная поддержка отдельных работников муниципальных учреждений, проживающих и (или) работающих в сельской местности</t>
  </si>
  <si>
    <t>0410100000</t>
  </si>
  <si>
    <t>0410122100</t>
  </si>
  <si>
    <t xml:space="preserve">Подпрограмма "Развитие музейного дела" </t>
  </si>
  <si>
    <t>0420000000</t>
  </si>
  <si>
    <t>0420100000</t>
  </si>
  <si>
    <t>0420122100</t>
  </si>
  <si>
    <t>0430000000</t>
  </si>
  <si>
    <t>Основное мероприятие "Обеспечение деятельности муниципальных культурно-досуговых учреждений Старооскольского городского округа"</t>
  </si>
  <si>
    <t>Мероприятия</t>
  </si>
  <si>
    <t>0430100000</t>
  </si>
  <si>
    <t>0430122100</t>
  </si>
  <si>
    <t>0430400000</t>
  </si>
  <si>
    <t>0430417010</t>
  </si>
  <si>
    <t>0430500000</t>
  </si>
  <si>
    <t>0430526010</t>
  </si>
  <si>
    <t>0450000000</t>
  </si>
  <si>
    <t>Подпрограмма "Развитие профессионального искусства"</t>
  </si>
  <si>
    <t>0450100000</t>
  </si>
  <si>
    <t>0450122100</t>
  </si>
  <si>
    <t xml:space="preserve">Подпрограмма  "Обеспечение реализации муниципальной программы" </t>
  </si>
  <si>
    <t>0460000000</t>
  </si>
  <si>
    <t>Основное мероприятие "Обеспечение функций администрации Старооскольского городского округа в области культуры"</t>
  </si>
  <si>
    <t>Расходы на содержание органов местного самоуправления</t>
  </si>
  <si>
    <t>0460121120</t>
  </si>
  <si>
    <t>0460100000</t>
  </si>
  <si>
    <t>Основное мероприятие "Обеспечение своевременности сдачи отчетов, разработка и исполнение регламентов услуг, планов хозяйственной деятельности, муниципальных заданий, бюджетных смет"</t>
  </si>
  <si>
    <t>0460300000</t>
  </si>
  <si>
    <t>0460322100</t>
  </si>
  <si>
    <t xml:space="preserve">Подпрограмма "Культурно-досуговая деятельность" </t>
  </si>
  <si>
    <t>0100000000</t>
  </si>
  <si>
    <t xml:space="preserve">Подпрограмма  "Профилактика немедицинского потребления наркотических средств и психотропных веществ на территории Старооскольского городского округа на 2015-2020 годы" </t>
  </si>
  <si>
    <t>0110000000</t>
  </si>
  <si>
    <t>0110500000</t>
  </si>
  <si>
    <t>0110526010</t>
  </si>
  <si>
    <t>0110700000</t>
  </si>
  <si>
    <t>0110726010</t>
  </si>
  <si>
    <t>0110800000</t>
  </si>
  <si>
    <t>0110826010</t>
  </si>
  <si>
    <t xml:space="preserve">Подпрограмма "Развитие физической культуры и массового спорта" </t>
  </si>
  <si>
    <t>0710000000</t>
  </si>
  <si>
    <t>Основное мероприятие "Социальная поддержка спортсменов, достигших высоких спортивных результатов"</t>
  </si>
  <si>
    <t>Стипендии главы администрации Старооскольского городского округа спортсменам, добившимся высоких результатов</t>
  </si>
  <si>
    <t>0710100000</t>
  </si>
  <si>
    <t>0710126010</t>
  </si>
  <si>
    <t>0710200000</t>
  </si>
  <si>
    <t>0710217050</t>
  </si>
  <si>
    <t>0710217060</t>
  </si>
  <si>
    <t>0710300000</t>
  </si>
  <si>
    <t>0710322100</t>
  </si>
  <si>
    <t>0700000000</t>
  </si>
  <si>
    <t xml:space="preserve">Подпрограмма "Обеспечение реализации муниципальной программы "Развитие физической культуры и спорта в Старооскольском городском округе на 2015-2020 годы" </t>
  </si>
  <si>
    <t>0730000000</t>
  </si>
  <si>
    <t>0730100000</t>
  </si>
  <si>
    <t>0730121120</t>
  </si>
  <si>
    <t>0730200000</t>
  </si>
  <si>
    <t>0730222100</t>
  </si>
  <si>
    <t>Департамент имущественных и земельных отношений администрации Старооскольского городского округа</t>
  </si>
  <si>
    <t>860</t>
  </si>
  <si>
    <t>Национальная экономика</t>
  </si>
  <si>
    <t>0400</t>
  </si>
  <si>
    <t>Лесное хозяйство</t>
  </si>
  <si>
    <t>0407</t>
  </si>
  <si>
    <t>Муниципальная программа "Совершенствование имущественно-земельных отношений и лесного хозяйства в Старооскольском городском округе на 2015-2020 годы"</t>
  </si>
  <si>
    <t>1400000000</t>
  </si>
  <si>
    <t>1430000000</t>
  </si>
  <si>
    <t>Основное мероприятие "Противопожарное обустройство городских лесов"</t>
  </si>
  <si>
    <t>1430100000</t>
  </si>
  <si>
    <t>1430122100</t>
  </si>
  <si>
    <t>Основное мероприятие "Использование лесов при рубке поврежденных и погибших насаждений, рубке в целях ухода за лесами"</t>
  </si>
  <si>
    <t>1430200000</t>
  </si>
  <si>
    <t>1430222100</t>
  </si>
  <si>
    <t>Основное мероприятие "Воспроизводство лесов"</t>
  </si>
  <si>
    <t>1430300000</t>
  </si>
  <si>
    <t>1430322100</t>
  </si>
  <si>
    <t>Связь и информатика</t>
  </si>
  <si>
    <t>0410</t>
  </si>
  <si>
    <t>Муниципальная программа "Развитие системы обеспечения жителей Старооскольского городского округа информацией по вопросам осуществления местного самоуправления в 2015-2020 годах"</t>
  </si>
  <si>
    <t>0800000000</t>
  </si>
  <si>
    <t>0820000000</t>
  </si>
  <si>
    <t>Основное мероприятие "Предоставление юридическим лицам субсидий в целях возмещения затрат в связи с оказанием справочно-информационных услуг на безвозмездной основе"</t>
  </si>
  <si>
    <t>0820100000</t>
  </si>
  <si>
    <t>Субсидии учреждениям (организациям), за исключением государственных и муниципальных учреждений (организаций)</t>
  </si>
  <si>
    <t>0820163000</t>
  </si>
  <si>
    <t>Другие вопросы в области национальной экономики</t>
  </si>
  <si>
    <t>0412</t>
  </si>
  <si>
    <t>0120000000</t>
  </si>
  <si>
    <t xml:space="preserve">Муниципальная программа "Обеспечение населения Старооскольского городского округа жильем на 2015-2020 годы" </t>
  </si>
  <si>
    <t>0500000000</t>
  </si>
  <si>
    <t>0520000000</t>
  </si>
  <si>
    <t>Основное мероприятие "Обеспечение формирования рынка наемного жилья коммерческого и социального использования и финансовых механизмов, обеспечивающих доступность и комфортность проживания граждан"</t>
  </si>
  <si>
    <t>0520600000</t>
  </si>
  <si>
    <t xml:space="preserve">Содержание муниципальной собственности </t>
  </si>
  <si>
    <t>0520622200</t>
  </si>
  <si>
    <t>1410000000</t>
  </si>
  <si>
    <t>Основное мероприятие "Выявление муниципальных объектов недвижимости, право собственности Старооскольского городского округа на которые не оформлено, а также бесхозяйных объектов недвижимости и выморочного имущества (в виде жилых помещений) с целью вовлечения их в оборот"</t>
  </si>
  <si>
    <t>1410100000</t>
  </si>
  <si>
    <t>1410122200</t>
  </si>
  <si>
    <t>Основное мероприятие "Техническая инвентаризация и оценка  объектов недвижимости в целях формирования комплекта документов, необходимых для государственной регистрации права собственности Старооскольского городского округа на объекты недвижимости и принятия их к учету в муниципальную казну Старооскольского городского округа"</t>
  </si>
  <si>
    <t>1410200000</t>
  </si>
  <si>
    <t>1410222200</t>
  </si>
  <si>
    <t>Основное мероприятие "Мероприятия по обеспечению деятельности подведомственных учреждений, в том числе на предоставление субсидий бюджетным учреждениям"</t>
  </si>
  <si>
    <t>1410300000</t>
  </si>
  <si>
    <t>1410322100</t>
  </si>
  <si>
    <t>Основное мероприятие "Формирование оптимального состава имущества Старооскольского городского округа, являющегося источником стабильного дохода бюджета городского округа, поступающего  от  арендных отношений, и невключение его в прогнозный план (программу) приватизации"</t>
  </si>
  <si>
    <t>1410500000</t>
  </si>
  <si>
    <t>1410522200</t>
  </si>
  <si>
    <t>1420000000</t>
  </si>
  <si>
    <t>Основное мероприятие "Предоставление земельных участков на праве аренды или собственности на основании проведения торгов, а также предоставление, изъятие, переоформление земельных участков без проведения торгов"</t>
  </si>
  <si>
    <t>1420100000</t>
  </si>
  <si>
    <t>1420122200</t>
  </si>
  <si>
    <t>Основное мероприятие "Государственная регистрация права муниципальной собственности на земельные участки и невостребованные земельные   доли   земель сельскохозяйственного назначения"</t>
  </si>
  <si>
    <t>1420300000</t>
  </si>
  <si>
    <t>1420322200</t>
  </si>
  <si>
    <t>Непрограммная часть</t>
  </si>
  <si>
    <t>9900000000</t>
  </si>
  <si>
    <t>Непрограммное направление деятельности "Реализация функций органов местного самоуправления"</t>
  </si>
  <si>
    <t>9990000000</t>
  </si>
  <si>
    <t>9990021120</t>
  </si>
  <si>
    <t>Жилищно-коммунальное хозяйство</t>
  </si>
  <si>
    <t>0500</t>
  </si>
  <si>
    <t>Жилищное хозяйство</t>
  </si>
  <si>
    <t>0501</t>
  </si>
  <si>
    <t>Капитальные вложения в объекты государственной (муниципальной) собственности</t>
  </si>
  <si>
    <t>400</t>
  </si>
  <si>
    <t>Социальная политика</t>
  </si>
  <si>
    <t>1000</t>
  </si>
  <si>
    <t>Охрана семьи и детства</t>
  </si>
  <si>
    <t>1004</t>
  </si>
  <si>
    <t>Основное мероприятие "Осуществление функций администрации Старооскольского городского округа по предоставлению жилых помещений детям-сиротам и детям, оставшимся без попечения родителей, и лицам из их числа по договорам найма специализированных жилых помещений"</t>
  </si>
  <si>
    <t>0520400000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</si>
  <si>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</si>
  <si>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9990022100</t>
  </si>
  <si>
    <t>Муниципальное казенное учреждение "Управление по делам гражданской обороны и чрезвычайным ситуациям Старооскольского городского округа  Белгородской области"</t>
  </si>
  <si>
    <t>880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</si>
  <si>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</si>
  <si>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</si>
  <si>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гражданская оборона</t>
  </si>
  <si>
    <t>0309</t>
  </si>
  <si>
    <t>0130000000</t>
  </si>
  <si>
    <t>Основное мероприятие "Обеспечение эффективной деятельности и управления в области гражданской обороны, защиты населения и территорий в границах Старооскольского городского округа от чрезвычайных ситуаций, обеспечение пожарной безопасности и безопасности людей на водных объектах"</t>
  </si>
  <si>
    <t>0130100000</t>
  </si>
  <si>
    <t>0130122100</t>
  </si>
  <si>
    <t>Управление по делам молодежи администрации Старооскольского городского округа</t>
  </si>
  <si>
    <t>876</t>
  </si>
  <si>
    <t>0707</t>
  </si>
  <si>
    <t>Основное мероприятие "Организация поездок "По местам боевой славы"</t>
  </si>
  <si>
    <t>0111300000</t>
  </si>
  <si>
    <t>0111326010</t>
  </si>
  <si>
    <t>Подпрограмма  "Социализация и самореализация молодых людей Старооскольского городского округа на 2015-2020 годы"</t>
  </si>
  <si>
    <t>0310000000</t>
  </si>
  <si>
    <t>Основное мероприятие "Работа с молодежными общественными объединениями, организациями и представителями неформальных субкультур"</t>
  </si>
  <si>
    <t>0310200000</t>
  </si>
  <si>
    <t>0310226010</t>
  </si>
  <si>
    <t>Основное мероприятие "Проведение мероприятий, направленных на профилактику наркомании, алкогольной зависимости и иного девиантного поведения в молодежной среде"</t>
  </si>
  <si>
    <t>0310400000</t>
  </si>
  <si>
    <t>0310426010</t>
  </si>
  <si>
    <t>0310600000</t>
  </si>
  <si>
    <t>0310617080</t>
  </si>
  <si>
    <t>Ежегодная премия главы администрации Старооскольского городского округа "Одаренность"</t>
  </si>
  <si>
    <t>0310617090</t>
  </si>
  <si>
    <t>0310626010</t>
  </si>
  <si>
    <t>Основное мероприятие "Создание условий для развития лидерских качеств у молодежи "</t>
  </si>
  <si>
    <t>0310700000</t>
  </si>
  <si>
    <t>0310726010</t>
  </si>
  <si>
    <t>Подпрограмма  "Патриотическое воспитание граждан на 2015-2020 годы"</t>
  </si>
  <si>
    <t>Основное мероприятие "Организация и проведение мероприятий, направленных на совершенствование системы патриотического воспитания молодежи"</t>
  </si>
  <si>
    <t>0320100000</t>
  </si>
  <si>
    <t>0320126010</t>
  </si>
  <si>
    <t>0320300000</t>
  </si>
  <si>
    <t>0320326010</t>
  </si>
  <si>
    <t>Подпрограмма  "Обеспечение реализации муниципальной программы "Молодость  Белгородчины на территории Старооскольского городского округа на 2015-2020 годы"</t>
  </si>
  <si>
    <t>0330000000</t>
  </si>
  <si>
    <t>Основное мероприятие   "Содержание аппарата управления по делам молодежи администрации Старооскольского городского округа"</t>
  </si>
  <si>
    <t>0330100000</t>
  </si>
  <si>
    <t xml:space="preserve"> Расходы на содержание органов местного самоуправления</t>
  </si>
  <si>
    <t>0330121120</t>
  </si>
  <si>
    <t>Основное мероприятие   "Ведение хозяйственно-коммунальных услуг управления по делам молодежи администрации Старооскольского городского округа"</t>
  </si>
  <si>
    <t>0330200000</t>
  </si>
  <si>
    <t>0330221120</t>
  </si>
  <si>
    <t>Основное мероприятие "Подготовка и проведение физкультурных и спортивных мероприятий,  обеспечение  участия  в соревнованиях  для различных категорий и групп населения"</t>
  </si>
  <si>
    <t xml:space="preserve">Основное мероприятие "Открытое первенство города по пулевой стрельбе среди юниоров под девизом "Молодежь против наркотиков"
</t>
  </si>
  <si>
    <t xml:space="preserve">Основное мероприятие "Проведение турнира городов России по дзюдо среди юношей и девушек под девизом "Дзюдо против наркотиков"
</t>
  </si>
  <si>
    <t>Основное мероприятие "Проведение мероприятий, направленных на формирование у молодежи призывного возраста позитивного отношения к службе в Вооруженных Силах Российской Федерации"</t>
  </si>
  <si>
    <t>Управление записи актов гражданского состояния администрации Старооскольского городского округа</t>
  </si>
  <si>
    <t>0100</t>
  </si>
  <si>
    <t>0113</t>
  </si>
  <si>
    <t>Муниципальная программа "Развитие деятельности по государственной регистрации актов гражданского состояния в Старооскольском городском округе на 2015-2020 годы"</t>
  </si>
  <si>
    <t>1600000000</t>
  </si>
  <si>
    <t xml:space="preserve">Подпрограмма "Реализация государственных полномочий Российской Федерации на государственную регистрацию актов гражданского состояния на территории Старооскольского городского округа" </t>
  </si>
  <si>
    <t>1610000000</t>
  </si>
  <si>
    <t>Основное мероприятие "Осуществление переданных федеральных полномочий на государственную регистрацию актов гражданского состояния"</t>
  </si>
  <si>
    <t>1610100000</t>
  </si>
  <si>
    <t>1610159300</t>
  </si>
  <si>
    <t>Администрация Старооскольского городского округа</t>
  </si>
  <si>
    <t>850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</si>
  <si>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</si>
  <si>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</si>
  <si>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Подпрограмма "Профилактика безнадзорности и правонарушений несовершеннолетних и защита их прав на территории Старооскольского городского округа на 2015-2020 годы" </t>
  </si>
  <si>
    <t>0140000000</t>
  </si>
  <si>
    <t>Основное мероприятие  "Финансирование деятельности комиссии по делам несовершеннолетних и защите их прав на территории Старооскольского городского округа"</t>
  </si>
  <si>
    <t>0140700000</t>
  </si>
  <si>
    <t>Осуществление полномочий по созданию и организации деятельности территориальных комиссий по делам несовершеннолетних и защите их прав</t>
  </si>
  <si>
    <t>0140771220</t>
  </si>
  <si>
    <t>Организация предоставления мер по поддержке сельскохозяйственного производства</t>
  </si>
  <si>
    <t xml:space="preserve">Осуществление отдельных государственных полномочий по рассмотрению дел об административных правонарушениях </t>
  </si>
  <si>
    <t>9990071310</t>
  </si>
  <si>
    <t>Национальная оборона</t>
  </si>
  <si>
    <t>0200</t>
  </si>
  <si>
    <t>Мобилизационная подготовка экономики</t>
  </si>
  <si>
    <t>0204</t>
  </si>
  <si>
    <t>Общеэкономические вопросы</t>
  </si>
  <si>
    <t>0401</t>
  </si>
  <si>
    <t>Муниципальная программа "Развитие экономического потенциала, формирование благоприятного предпринимательского климата и содействие занятости населения в Старооскольском городском округе на 2015-2020 годы"</t>
  </si>
  <si>
    <t>0900000000</t>
  </si>
  <si>
    <t>0950000000</t>
  </si>
  <si>
    <t xml:space="preserve">Основное мероприятие "Организация обучения и проверки знаний требований охраны труда руководителей и специалистов хозяйствующих субъектов Старооскольского городского округа"
</t>
  </si>
  <si>
    <t>0950200000</t>
  </si>
  <si>
    <t>Осуществление полномочий в области охраны труда</t>
  </si>
  <si>
    <t>0950271210</t>
  </si>
  <si>
    <t>Сельское хозяйство и рыболовство</t>
  </si>
  <si>
    <t>0405</t>
  </si>
  <si>
    <t>Муниципальная программа "Развитие сельского хозяйства и рыбоводства в Старооскольском городском округе на 2015-2020 годы"</t>
  </si>
  <si>
    <t>1000000000</t>
  </si>
  <si>
    <t xml:space="preserve">Подпрограмма "Поддержка малых форм хозяйствования" </t>
  </si>
  <si>
    <t>1020000000</t>
  </si>
  <si>
    <t>Основное мероприятие "Возмещение части процентной ставки по долгосрочным, среднесрочным и краткосрочным кредитам, взятым малыми формами хозяйствования"</t>
  </si>
  <si>
    <t>Транспорт</t>
  </si>
  <si>
    <t>0408</t>
  </si>
  <si>
    <t>Муниципальная программа "Содержание дорожного хозяйства, организация транспортного обслуживания населения Старооскольского городского округа на 2015-2020 годы"</t>
  </si>
  <si>
    <t>1300000000</t>
  </si>
  <si>
    <t>Подпрограмма "Организация транспортного обслуживания населения Старооскольского городского округа на 2015-2020 годы"</t>
  </si>
  <si>
    <t>1320000000</t>
  </si>
  <si>
    <t>Основное мероприятие "Предоставление субсидий МБУ "Пассажирское" на выполнение муниципального задания и иные цели"</t>
  </si>
  <si>
    <t>1320222100</t>
  </si>
  <si>
    <t xml:space="preserve"> Муниципальная программа "Развитие системы жизнеобеспечения Старооскольского городского округа на 2015-2020 годы" </t>
  </si>
  <si>
    <t>1200000000</t>
  </si>
  <si>
    <t xml:space="preserve">Подпрограмма "Улучшение среды обитания населения Старооскольского городского округа на 2015-2020 годы"  </t>
  </si>
  <si>
    <t>1220000000</t>
  </si>
  <si>
    <t>Основное мероприятие "Разработка научно-технической и архитектурной документации"</t>
  </si>
  <si>
    <t>1220700000</t>
  </si>
  <si>
    <t>Субсидия на выполнение муниципального задания МАУ "Научно-техническое архитектурное бюро"</t>
  </si>
  <si>
    <t>1220744500</t>
  </si>
  <si>
    <t>Благоустройство</t>
  </si>
  <si>
    <t>0503</t>
  </si>
  <si>
    <t xml:space="preserve">Муниципальная программа "Развитие системы жизнеобеспечения Старооскольского городского округа на 2015-2020 годы" </t>
  </si>
  <si>
    <t xml:space="preserve">Подпрограмма "Улучшение среды обитания населения Старооскольского городского округа на 2015-2020 годы" </t>
  </si>
  <si>
    <t>Основное мероприятие "Организация выполнения работ по благоустройству и озеленению территории Старооскольского городского округа"</t>
  </si>
  <si>
    <t>1220200000</t>
  </si>
  <si>
    <t>Благоустройство, озеленение, освещение</t>
  </si>
  <si>
    <t>1220225100</t>
  </si>
  <si>
    <t>Обслуживание государственного и муниципального долга</t>
  </si>
  <si>
    <t>1300</t>
  </si>
  <si>
    <t>Обслуживание  государственного внутреннего и муниципального долга</t>
  </si>
  <si>
    <t>1301</t>
  </si>
  <si>
    <t>Обслуживание муниципального долга</t>
  </si>
  <si>
    <t>9990021600</t>
  </si>
  <si>
    <t>Обслуживание государственного (муниципального) долга</t>
  </si>
  <si>
    <t>700</t>
  </si>
  <si>
    <t>0</t>
  </si>
  <si>
    <t>Совет депутатов Старооскольского городского округа</t>
  </si>
  <si>
    <t>851</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</si>
  <si>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</si>
  <si>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</si>
  <si>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Расходы на содержание представительного органа муниципального образования</t>
  </si>
  <si>
    <t>9990021220</t>
  </si>
  <si>
    <t>Избирательная комиссия Старооскольского городского округа</t>
  </si>
  <si>
    <t>852</t>
  </si>
  <si>
    <t>Обеспечение проведения выборов и референдумов</t>
  </si>
  <si>
    <t>0107</t>
  </si>
  <si>
    <t>Расходы на выплаты по оплате труда членов избирательной комиссии муниципального образования</t>
  </si>
  <si>
    <t>9990021310</t>
  </si>
  <si>
    <t>Расходы на содержание избирательной комиссии муниципального образования</t>
  </si>
  <si>
    <t>9990021320</t>
  </si>
  <si>
    <t>854</t>
  </si>
  <si>
    <t xml:space="preserve">Обеспечение деятельности финансовых, налоговых и таможенных органов и органов финансового (финансово-бюджетного) надзора
</t>
  </si>
  <si>
    <t>0106</t>
  </si>
  <si>
    <t>9990021410</t>
  </si>
  <si>
    <t>9990021420</t>
  </si>
  <si>
    <t>Департамент финансов и бюджетной политики администрации Старооскольского городского округа</t>
  </si>
  <si>
    <t>861</t>
  </si>
  <si>
    <t>Резервные фонды</t>
  </si>
  <si>
    <t>0111</t>
  </si>
  <si>
    <t>Резервные фонды местных администраций</t>
  </si>
  <si>
    <t>9990021500</t>
  </si>
  <si>
    <t>866</t>
  </si>
  <si>
    <t>Дорожное хозяйство (дорожные фонды)</t>
  </si>
  <si>
    <t>0409</t>
  </si>
  <si>
    <t xml:space="preserve"> Подпрограмма "Содержание дорожного хозяйства на 2015-2020 годы"</t>
  </si>
  <si>
    <t>1310000000</t>
  </si>
  <si>
    <t>Основное мероприятие "Содержание дорожного полотна Старооскольского городского округа"</t>
  </si>
  <si>
    <t>1310200000</t>
  </si>
  <si>
    <t>Содержание дорожного хозяйства</t>
  </si>
  <si>
    <t>1310225200</t>
  </si>
  <si>
    <t>1310300000</t>
  </si>
  <si>
    <t>1310325200</t>
  </si>
  <si>
    <t/>
  </si>
  <si>
    <t xml:space="preserve">Подпрограмма "Капитальный ремонт многоквартирных домов Старооскольского городского округа на 2015-2020 годы" </t>
  </si>
  <si>
    <t>1210000000</t>
  </si>
  <si>
    <t>1210100000</t>
  </si>
  <si>
    <t>1210196010</t>
  </si>
  <si>
    <t>Основное мероприятие "Капитальный ремонт муниципального жилищного фонда"</t>
  </si>
  <si>
    <t>1210300000</t>
  </si>
  <si>
    <t>Капитальный ремонт</t>
  </si>
  <si>
    <t>1210324200</t>
  </si>
  <si>
    <t>Основное мероприятие "Организация уличного освещения"</t>
  </si>
  <si>
    <t>1220100000</t>
  </si>
  <si>
    <t xml:space="preserve">Благоустройство, озеленение, освещение </t>
  </si>
  <si>
    <t>1220125100</t>
  </si>
  <si>
    <t>Основное мероприятие "Организация выполнения работ по сбору, вывозу и захоронению мусора, образовавшегося на территории города Старый Оскол"</t>
  </si>
  <si>
    <t>1220300000</t>
  </si>
  <si>
    <t>1220325100</t>
  </si>
  <si>
    <t>Основное мероприятие "Содержание мест захоронения (содержание кладбищ)"</t>
  </si>
  <si>
    <t>1220400000</t>
  </si>
  <si>
    <t>Прочие мероприятия в сфере ЖКХ</t>
  </si>
  <si>
    <t>1220425900</t>
  </si>
  <si>
    <t>Основное мероприятие "Организация оказания услуг в области похоронного дела"</t>
  </si>
  <si>
    <t>1220500000</t>
  </si>
  <si>
    <t>1220525900</t>
  </si>
  <si>
    <t xml:space="preserve">Выплаты социального пособия на погребение и возмещение расходов по гарантированному перечню услуг по погребению в рамках ст. 12 Федерального Закона от 12.01.1996 № 8-ФЗ </t>
  </si>
  <si>
    <t>1220571350</t>
  </si>
  <si>
    <t xml:space="preserve"> Подпрограмма "Содержание дорожного хозяйства на 2015-2020 годы" </t>
  </si>
  <si>
    <t>Основное мероприятие "Содержание придорожной территории вдоль автомобильных дорог Старооскольского городского округа "</t>
  </si>
  <si>
    <t>1310100000</t>
  </si>
  <si>
    <t>1310125100</t>
  </si>
  <si>
    <t>Другие вопросы в области жилищно-коммунального хозяйства</t>
  </si>
  <si>
    <t>0505</t>
  </si>
  <si>
    <t xml:space="preserve">Подпрограмма "Обеспечение реализации муниципальной программы "Развитие системы жизнеобеспечения Старооскольского городского округа на 2015 - 2020 годы" </t>
  </si>
  <si>
    <t>1250000000</t>
  </si>
  <si>
    <t>Основное мероприятие "Обеспечение функций МКУ "УЖиРГО"</t>
  </si>
  <si>
    <t>1250100000</t>
  </si>
  <si>
    <t>1250122100</t>
  </si>
  <si>
    <t>Муниципальное казенное учреждение "Управление муниципальных закупок Старооскольского городского округа"</t>
  </si>
  <si>
    <t>856</t>
  </si>
  <si>
    <t xml:space="preserve">Управление  Архангельской сельской территории администрации Старооскольского городского округа </t>
  </si>
  <si>
    <t>901</t>
  </si>
  <si>
    <t>Расходы на содержание органов местного  самоуправления</t>
  </si>
  <si>
    <t xml:space="preserve">Управление  Городищенской сельской территории администрации Старооскольского городского округа </t>
  </si>
  <si>
    <t>903</t>
  </si>
  <si>
    <t xml:space="preserve">Управление  Долгополянской сельской территории администрации Старооскольского городского округа </t>
  </si>
  <si>
    <t>904</t>
  </si>
  <si>
    <t xml:space="preserve">Управление  Дмитриевской сельской территории администрации Старооскольского городского округа </t>
  </si>
  <si>
    <t>905</t>
  </si>
  <si>
    <t xml:space="preserve">Управление  Знаменской сельской территории администрации Старооскольского городского округа </t>
  </si>
  <si>
    <t>906</t>
  </si>
  <si>
    <t xml:space="preserve">Управление  Казачанской сельской территории администрации Старооскольского городского округа </t>
  </si>
  <si>
    <t>907</t>
  </si>
  <si>
    <t xml:space="preserve">Управление  Котовской сельской территории администрации Старооскольского городского округа </t>
  </si>
  <si>
    <t>908</t>
  </si>
  <si>
    <t xml:space="preserve">Управление  Лапыгинской сельской территории администрации Старооскольского городского округа </t>
  </si>
  <si>
    <t>909</t>
  </si>
  <si>
    <t xml:space="preserve">Управление  Незнамовской сельской территории администрации Старооскольского городского округа </t>
  </si>
  <si>
    <t>910</t>
  </si>
  <si>
    <t xml:space="preserve">Управление  Обуховской сельской территории администрации Старооскольского городского округа </t>
  </si>
  <si>
    <t>911</t>
  </si>
  <si>
    <t xml:space="preserve">Управление  Озерской сельской территории администрации Старооскольского городского округа </t>
  </si>
  <si>
    <t>912</t>
  </si>
  <si>
    <t xml:space="preserve">Управление  Песчанской сельской территории администрации Старооскольского городского округа </t>
  </si>
  <si>
    <t>913</t>
  </si>
  <si>
    <t xml:space="preserve">Управление  Потуданской сельской территории администрации Старооскольского городского округа </t>
  </si>
  <si>
    <t>914</t>
  </si>
  <si>
    <t xml:space="preserve">Управление  Роговатовской сельской территории администрации Старооскольского городского округа </t>
  </si>
  <si>
    <t>915</t>
  </si>
  <si>
    <t xml:space="preserve">Управление  Сорокинской сельской территории администрации Старооскольского городского округа </t>
  </si>
  <si>
    <t>916</t>
  </si>
  <si>
    <t xml:space="preserve">Управление  Солдатской сельской территории администрации Старооскольского городского округа </t>
  </si>
  <si>
    <t>917</t>
  </si>
  <si>
    <t xml:space="preserve">Управление  Федосеевской сельской территории администрации Старооскольского городского округа </t>
  </si>
  <si>
    <t>918</t>
  </si>
  <si>
    <t xml:space="preserve">Управление  Шаталовской сельской территории администрации Старооскольского городского округа </t>
  </si>
  <si>
    <t>919</t>
  </si>
  <si>
    <t xml:space="preserve">Управление  Владимировской сельской территории администрации Старооскольского городского округа </t>
  </si>
  <si>
    <t>920</t>
  </si>
  <si>
    <t>Подпрограмма "Развитие лесного хозяйства"</t>
  </si>
  <si>
    <t xml:space="preserve">Подпрограмма "Развитие системы обеспечения населения справочно-аналитической информацией" </t>
  </si>
  <si>
    <t xml:space="preserve">Подпрограмма "Обеспечение жильем отдельных категорий граждан Старооскольского городского округа" </t>
  </si>
  <si>
    <t xml:space="preserve">Подпрограмма "Совершенствование имущественных отношений" </t>
  </si>
  <si>
    <t>Подпрограмма "Совершенствование земельных отношений"</t>
  </si>
  <si>
    <t>Муниципальное казенное учреждение "Управление капитального строительства"  Старооскольского городского округа</t>
  </si>
  <si>
    <t>834</t>
  </si>
  <si>
    <t>1330000000</t>
  </si>
  <si>
    <t>Основное мероприятие "Капитальный, текущий ремонт автомобильных дорог и проездов, мостов"</t>
  </si>
  <si>
    <t>1330200000</t>
  </si>
  <si>
    <t>Капитальный ремонт автомобильных дорог</t>
  </si>
  <si>
    <t>1330244300</t>
  </si>
  <si>
    <t xml:space="preserve">Подпрограмма "Обеспечение реализации муниципальной программы "Содержание дорожного хозяйства, организация транспортного обслуживания населения Старооскольского городского округа на 2015 – 2020 годы" </t>
  </si>
  <si>
    <t>1340000000</t>
  </si>
  <si>
    <t>Основное мероприятие "Обеспечение функций МКУ "УКС"</t>
  </si>
  <si>
    <t>1340100000</t>
  </si>
  <si>
    <t>1340122100</t>
  </si>
  <si>
    <t xml:space="preserve">Капитальный ремонт  </t>
  </si>
  <si>
    <t>Основное мероприятие "Благоустройство территории Старооскольского городского округа"</t>
  </si>
  <si>
    <t>1220600000</t>
  </si>
  <si>
    <t>1220624200</t>
  </si>
  <si>
    <t xml:space="preserve">Строительство, реконструкция  </t>
  </si>
  <si>
    <t>1220644100</t>
  </si>
  <si>
    <t>Дошкольное образование</t>
  </si>
  <si>
    <t>0701</t>
  </si>
  <si>
    <t xml:space="preserve">Подпрограмма "Развитие дошкольного образования" </t>
  </si>
  <si>
    <t>0210000000</t>
  </si>
  <si>
    <t>Основное мероприятие "Строительство, реконструкция, капитальный ремонт дошкольных образовательных учреждений"</t>
  </si>
  <si>
    <t>0210300000</t>
  </si>
  <si>
    <t>0210344100</t>
  </si>
  <si>
    <t>Подпрограмма "Энергосбережение и повышение энергетической эффективности"</t>
  </si>
  <si>
    <t>1230000000</t>
  </si>
  <si>
    <t>Основное мероприятие "Технические мероприятия"</t>
  </si>
  <si>
    <t>1230200000</t>
  </si>
  <si>
    <t>0250000000</t>
  </si>
  <si>
    <t xml:space="preserve">Муниципальная программа "Социальная поддержка граждан в Старооскольском городском округе на 2015-2020 годы" </t>
  </si>
  <si>
    <t>0600000000</t>
  </si>
  <si>
    <t xml:space="preserve">Подпрограмма "Социальная поддержка семьи и детей" </t>
  </si>
  <si>
    <t>0630000000</t>
  </si>
  <si>
    <t>Основное мероприятие "Оплата за коммунальные услуги, ремонт и содержание жилых помещений, закрепленных за детьми-сиротами и детьми, оставшимися без попечения родителей"</t>
  </si>
  <si>
    <t>0632400000</t>
  </si>
  <si>
    <t xml:space="preserve">Социальная поддержка детей-сирот и детей, оставшихся без попечения родителей, в части оплаты за содержание жилых помещений, закрепленных за детьми-сиротами, и капитального ремонта 
</t>
  </si>
  <si>
    <t>0632471370</t>
  </si>
  <si>
    <t xml:space="preserve">Подпрограмма "Профилактика правонарушений и обеспечение безопасности дорожного движения на территории Старооскольского городского округа на 2015-2020 годы" </t>
  </si>
  <si>
    <t xml:space="preserve">Подпрограмма "Защита населения и территорий от чрезвычайных ситуаций, обеспечение пожарной безопасности и безопасности людей на водных объектах на территории Старооскольского городского округа на 2015-2020 годы" </t>
  </si>
  <si>
    <t xml:space="preserve">Подпрограмма "Совершенствование и развитие дорожной сети в Старооскольском городском округе" </t>
  </si>
  <si>
    <t xml:space="preserve">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143-ФЗ "Об актах гражданского состояния" полномочий Российской Федерации по государственной регистрации актов гражданского состояния </t>
  </si>
  <si>
    <t>Управление образования администрации Старооскольского городского округа</t>
  </si>
  <si>
    <t>871</t>
  </si>
  <si>
    <t xml:space="preserve">Муниципальная программа "Обеспечение безопасности жизнедеятельности населения Старооскольского городского округа на 2015-2020 годы" </t>
  </si>
  <si>
    <t>Подпрограмма "Профилактика правонарушений и обеспечение безопасности дорожного движения на территории Старооскольского городского округа на 2015-2020 годы"</t>
  </si>
  <si>
    <t>Основное мероприятие "Приобретение и распространение среди дошкольников и учащихся общеобразовательных учреждений световозвращающих элементов для ношения на верхней одежде в темное время суток"</t>
  </si>
  <si>
    <t>0121200000</t>
  </si>
  <si>
    <t>0121226010</t>
  </si>
  <si>
    <t>Основное мероприятие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</si>
  <si>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0210100000</t>
  </si>
  <si>
    <t>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t>
  </si>
  <si>
    <t>0210173020</t>
  </si>
  <si>
    <t>Основное мероприятие "Обеспечение деятельности (оказание услуг) муниципальных дошкольных образовательных учреждений Старооскольского городского округа"</t>
  </si>
  <si>
    <t>0210400000</t>
  </si>
  <si>
    <t>0210422100</t>
  </si>
  <si>
    <t>Основное мероприятие "Поддержка альтернативных форм предоставления дошкольного образования"</t>
  </si>
  <si>
    <t>0210500000</t>
  </si>
  <si>
    <t>Поддержка альтернативных форм предоставления дошкольного образования</t>
  </si>
  <si>
    <t>0210517120</t>
  </si>
  <si>
    <t xml:space="preserve">Поддержка альтернативных форм предоставления дошкольного образования
</t>
  </si>
  <si>
    <t>0210573010</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</si>
  <si>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муниципальных образовательных учреждений, проживающих и работающих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</si>
  <si>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0210600000</t>
  </si>
  <si>
    <t>0210617010</t>
  </si>
  <si>
    <t>0210673220</t>
  </si>
  <si>
    <t>Муниципальная программа "Развитие системы жизнеобеспечения Старооскольского городского округа на 2015-2020 годы"</t>
  </si>
  <si>
    <t>1230222100</t>
  </si>
  <si>
    <t xml:space="preserve">Подпрограмма "Развитие общего образования" </t>
  </si>
  <si>
    <t>0220000000</t>
  </si>
  <si>
    <t>Основное мероприятие "Обеспечение государственных гарантий реализации прав граждан на получение общедоступного и бесплатного общего образования в муниципальных и частных общеобразовательных организациях"</t>
  </si>
  <si>
    <t>0220100000</t>
  </si>
  <si>
    <t>Реализация государственного стандарта общего образования</t>
  </si>
  <si>
    <t>0220173040</t>
  </si>
  <si>
    <t>Основное мероприятие "Обеспечение деятельности (оказание услуг) подведомственных учреждений, в том числе предоставление муниципальным и частным образовательным организациям субсидий"</t>
  </si>
  <si>
    <t>0220200000</t>
  </si>
  <si>
    <t>0220222100</t>
  </si>
  <si>
    <t>0220263000</t>
  </si>
  <si>
    <t>Основное мероприятие "Создание современных условий для учащихся с разными образовательными результатами в соответствии с требованиями федерального государственного образовательного стандарта"</t>
  </si>
  <si>
    <t>0220400000</t>
  </si>
  <si>
    <t>0220422100</t>
  </si>
  <si>
    <t>Основное мероприятие "Организационно-методическое сопровождение мероприятий, направленных на модернизацию муниципальной системы общего образования"</t>
  </si>
  <si>
    <t>0220500000</t>
  </si>
  <si>
    <t>0220526010</t>
  </si>
  <si>
    <t>Основное мероприятие "Возмещение части затрат в связи с предоставлением учителям общеобразовательных учреждений ипотечного кредита"</t>
  </si>
  <si>
    <t>0220600000</t>
  </si>
  <si>
    <t>0220617070</t>
  </si>
  <si>
    <t>Основное мероприятие "Оплата проезда педагогическим работникам к месту работы и обратно, проживающим в городе и работающим в общеобразовательных организациях сельских территорий"</t>
  </si>
  <si>
    <t>0220700000</t>
  </si>
  <si>
    <t>Возмещение расходов по оплате проезда педагогическим работникам к месту работы и обратно, проживающим в городе и работающим в муниципальных общеобразовательных учреждениях сельских территорий</t>
  </si>
  <si>
    <t>0220717020</t>
  </si>
  <si>
    <t>0220722100</t>
  </si>
  <si>
    <t>Основное мероприятие "Выплата ежемесячного денежного вознаграждения за классное руководство"</t>
  </si>
  <si>
    <t>0220800000</t>
  </si>
  <si>
    <t>0220873060</t>
  </si>
  <si>
    <t>Основное мероприятие "Возмещение расходов, связанных с предоставлением мер социальной поддержки педагогическим работникам и отдельным категориям работников (библиотекарей и медицинских работников) муниципальных образовательных учреждений,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</si>
  <si>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0220900000</t>
  </si>
  <si>
    <t>0220917010</t>
  </si>
  <si>
    <t>0220973220</t>
  </si>
  <si>
    <t>Подпрограмма "Развитие дополнительного образования"</t>
  </si>
  <si>
    <t>Основное мероприятие "Обеспечение деятельности (оказание услуг) муниципальных учреждений дополнительного образования, подведомственных управлению образования"</t>
  </si>
  <si>
    <t>0230100000</t>
  </si>
  <si>
    <t>0230122100</t>
  </si>
  <si>
    <t>Основное мероприятие "Организационно-методическое сопровождение мероприятий, направленных на модернизацию муниципальной системы дополнительного образования"</t>
  </si>
  <si>
    <t>0230500000</t>
  </si>
  <si>
    <t>0230526010</t>
  </si>
  <si>
    <t>0230600000</t>
  </si>
  <si>
    <t>0230622100</t>
  </si>
  <si>
    <t>Профессиональная подготовка, переподготовка и повышение квалификации</t>
  </si>
  <si>
    <t>0705</t>
  </si>
  <si>
    <t>Подпрограмма "Развитие  дополнительного профессионального образования"</t>
  </si>
  <si>
    <t>0260000000</t>
  </si>
  <si>
    <t>Основное мероприятие "Организация курсов повышения квалификации педагогических и руководящих работников образовательных учреждений на базе МБУ ДПО "СОИРО"</t>
  </si>
  <si>
    <t>0260100000</t>
  </si>
  <si>
    <t>0260122100</t>
  </si>
  <si>
    <t>Основное мероприятие "Организация непрерывного повышения квалификации педагогических работников МБУ ДПО "СОИРО"</t>
  </si>
  <si>
    <t>0260400000</t>
  </si>
  <si>
    <t>0260422100</t>
  </si>
  <si>
    <t>Основное мероприятие "Сопровождение диссеминации инновационного опыта педагогических и руководящих работников городского округа"</t>
  </si>
  <si>
    <t>0260600000</t>
  </si>
  <si>
    <t>0260626010</t>
  </si>
  <si>
    <t>Подпрограмма "Организация отдыха и оздоровления детей и подростков"</t>
  </si>
  <si>
    <t>Основное мероприятие "Обеспечение деятельности (оказание услуг) детских загородных оздоровительных лагерей и лагерей с дневным пребыванием детей"</t>
  </si>
  <si>
    <t>0250100000</t>
  </si>
  <si>
    <t>0250122100</t>
  </si>
  <si>
    <t>Основное мероприятие "Организация отдыха и оздоровления детей, находящихся в трудной жизненной ситуации"</t>
  </si>
  <si>
    <t>0250200000</t>
  </si>
  <si>
    <t>0250270650</t>
  </si>
  <si>
    <t>Основное мероприятие "Организация отдыха и оздоровления детей в лагерях с дневным пребыванием детей, организованных на базе общеобразовательных учреждений"</t>
  </si>
  <si>
    <t>0250300000</t>
  </si>
  <si>
    <t xml:space="preserve">Мероприятия по проведению оздоровительной кампании детей </t>
  </si>
  <si>
    <t>0250326060</t>
  </si>
  <si>
    <t>0250363000</t>
  </si>
  <si>
    <t>Основное мероприятие "Организация отдыха и оздоровления детей на базе загородных оздоровительных лагерей"</t>
  </si>
  <si>
    <t>0250400000</t>
  </si>
  <si>
    <t>0250426060</t>
  </si>
  <si>
    <t>Другие вопросы в области образования</t>
  </si>
  <si>
    <t>0709</t>
  </si>
  <si>
    <t>0230700000</t>
  </si>
  <si>
    <t>0230722100</t>
  </si>
  <si>
    <t>Подпрограмма "Развитие системы оценки качества образования"</t>
  </si>
  <si>
    <t>0240000000</t>
  </si>
  <si>
    <t>0240200000</t>
  </si>
  <si>
    <t>0240222100</t>
  </si>
  <si>
    <t>0240300000</t>
  </si>
  <si>
    <t>0240322100</t>
  </si>
  <si>
    <t>Подпрограмма "Обеспечение реализации муниципальной программы"</t>
  </si>
  <si>
    <t>0270000000</t>
  </si>
  <si>
    <t>Основное мероприятие "Обеспечение выполнения муниципальных функций в сфере образования"</t>
  </si>
  <si>
    <t>0270100000</t>
  </si>
  <si>
    <t>0270121120</t>
  </si>
  <si>
    <t>0270200000</t>
  </si>
  <si>
    <t>0270222100</t>
  </si>
  <si>
    <t>Социальное обеспечение населения</t>
  </si>
  <si>
    <t>1003</t>
  </si>
  <si>
    <t>Основное мероприятие "Обеспечение бесплатного проезда детей из многодетных семей, обучающихся в общеобразовательных учреждениях Белгородской области"</t>
  </si>
  <si>
    <t>0631000000</t>
  </si>
  <si>
    <t>0631072880</t>
  </si>
  <si>
    <t>Основное мероприятие "Бесплатное обеспечение школьной формой детей из многодетных семей-учащихся первых классов общеобразовательных учреждений Белгородской области"</t>
  </si>
  <si>
    <t>0631100000</t>
  </si>
  <si>
    <t>0631172880</t>
  </si>
  <si>
    <t>Основное мероприятие "Льготное питание детей из многодетных семей, обучающихся в общеобразовательных учреждениях Белгородской области"</t>
  </si>
  <si>
    <t>0631200000</t>
  </si>
  <si>
    <t>0631272880</t>
  </si>
  <si>
    <t>Основное мероприятие "Выплаты компенсации части родительской платы за присмотр и уход за детьми в образовательных учреждениях, реализующих основную общеобразовательную программу дошкольного образования"</t>
  </si>
  <si>
    <t>0210200000</t>
  </si>
  <si>
    <t>Выплата компенсации части родительской платы за присмотр и уход за детьми в образовательных организациях, реализующих основную образовательную программу дошкольного образования</t>
  </si>
  <si>
    <t>0210273030</t>
  </si>
  <si>
    <t>0140721120</t>
  </si>
  <si>
    <t>Управление социальной защиты населения администрации Старооскольского городского округа</t>
  </si>
  <si>
    <t>873</t>
  </si>
  <si>
    <t>Пенсионное обеспечение</t>
  </si>
  <si>
    <t>1001</t>
  </si>
  <si>
    <t>Муниципальная программа "Социальная поддержка граждан в Старооскольском городском округе на 2015-2020 годы"</t>
  </si>
  <si>
    <t xml:space="preserve">Подпрограмма "Развитие мер социальной поддержки отдельных категорий граждан" </t>
  </si>
  <si>
    <t>0610000000</t>
  </si>
  <si>
    <t xml:space="preserve"> Основное мероприятие "Выплата пенсии за выслугу лет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</si>
  <si>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0610200000</t>
  </si>
  <si>
    <t>Выплата пенсии лицам, замещавшим муниципальные должности Старооскольского городского округа, и лицам, замещавшим должности муниципальной службы Старооскольского городского округа</t>
  </si>
  <si>
    <t>0610217210</t>
  </si>
  <si>
    <t xml:space="preserve">Услуги по зачислению денежных средств на счета физических лиц  </t>
  </si>
  <si>
    <t>0610226040</t>
  </si>
  <si>
    <t>Социальное обслуживание населения</t>
  </si>
  <si>
    <t>1002</t>
  </si>
  <si>
    <t xml:space="preserve">Муниципальная программа "Социальная поддержка граждан в Старооскольском городском округе на 2015-2020 годы"
</t>
  </si>
  <si>
    <t xml:space="preserve">Подпрограмма "Модернизация и развитие социального обслуживания населения" </t>
  </si>
  <si>
    <t>0620000000</t>
  </si>
  <si>
    <t>Основное мероприятие "Организация работы по заключению договоров  пожизненного содержания с иждивением в Старооскольском городском округе"</t>
  </si>
  <si>
    <t>0620100000</t>
  </si>
  <si>
    <t>Основное мероприятие "Социальное обслуживание населения"</t>
  </si>
  <si>
    <t>0620200000</t>
  </si>
  <si>
    <t xml:space="preserve">Осуществление полномочий по обеспечению права граждан на социальное обслуживание </t>
  </si>
  <si>
    <t>0620271590</t>
  </si>
  <si>
    <t>Основное мероприятие "Предоставление широкого спектра социальных услуг гражданам пожилого возраста, способствующих активизации их жизнедеятельности"</t>
  </si>
  <si>
    <t>0620400000</t>
  </si>
  <si>
    <t>0620426010</t>
  </si>
  <si>
    <t xml:space="preserve">Подпрограмма  "Мероприятия по обеспечению доступной среды" </t>
  </si>
  <si>
    <t>0640000000</t>
  </si>
  <si>
    <t>0640200000</t>
  </si>
  <si>
    <t>0640222100</t>
  </si>
  <si>
    <t xml:space="preserve">Основное мероприятие "Оказание комплексной социально-правовой помощи родителям, состоящим на учете за потребление наркотических веществ"
</t>
  </si>
  <si>
    <t>0110300000</t>
  </si>
  <si>
    <t>0110326010</t>
  </si>
  <si>
    <t>Муниципальная программа "Обеспечение населения Старооскольского городского округа жильем на 2015 – 2020 годы"</t>
  </si>
  <si>
    <t>Основное мероприятие "Осуществление функций администрации Старооскольского городского округа по обеспечению жильем молодых семей"</t>
  </si>
  <si>
    <t>0520500000</t>
  </si>
  <si>
    <t xml:space="preserve">Подпрограмма  "Развитие мер социальной поддержки отдельных категорий граждан" </t>
  </si>
  <si>
    <t>0610100000</t>
  </si>
  <si>
    <t>0610126040</t>
  </si>
  <si>
    <t>Меры социальной поддержки лицам, удостоенным звания "Почетный гражданин Старооскольского городского округа Белгородской области"</t>
  </si>
  <si>
    <t>0610117200</t>
  </si>
  <si>
    <t>0610300000</t>
  </si>
  <si>
    <t xml:space="preserve">Выплата единовременной материальной помощи отдельным категориям граждан </t>
  </si>
  <si>
    <t>0610317220</t>
  </si>
  <si>
    <t>Основное мероприятие "Обеспечение равной доступности услуг общественного транспорта"</t>
  </si>
  <si>
    <t>0610500000</t>
  </si>
  <si>
    <t xml:space="preserve"> Организация проезда льготной категории граждан и пенсионеров в общественном транспорте на территории Старооскольского городского округа </t>
  </si>
  <si>
    <t>0610526030</t>
  </si>
  <si>
    <t>0610600000</t>
  </si>
  <si>
    <t>0610626040</t>
  </si>
  <si>
    <t xml:space="preserve">Выплата денежного поощрения руководителям органов территориального общественного самоуправления и руководителям органов иных форм осуществления местного самоуправления на территории Старооскольского городского округа </t>
  </si>
  <si>
    <t>0610617240</t>
  </si>
  <si>
    <t>Основное мероприятие "Выплата денежного поощрения председателям групп содействия участковым уполномоченным полиции"</t>
  </si>
  <si>
    <t>0610700000</t>
  </si>
  <si>
    <t xml:space="preserve">Выплата денежного поощрения председателям групп содействия участковым уполномоченным полиции на территории Старооскольского городского округа </t>
  </si>
  <si>
    <t>0610717250</t>
  </si>
  <si>
    <t>Основное мероприятие "Компенсационные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</si>
  <si>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0610800000</t>
  </si>
  <si>
    <t>Компенсационные выплаты на возмещение членам семей умерших участников ликвидации последствий катастрофы на Чернобыльской АЭС, инвалидов вследствие Чернобыльской катастрофы, граждан из подразделений особого риска, граждан, подвергшихся радиационному воздействию вследствие ядерных испытаний на Семипалатинском полигоне, а также вследствие аварии в 1957 году на производственном объединении "Маяк" и сбросов радиоактивных отходов в реку Теча, затрат на изготовление и установку надгробных памятников</t>
  </si>
  <si>
    <t>0610817260</t>
  </si>
  <si>
    <t>Основное мероприятие "Социальная поддержка отдельных категорий граждан  в форме оплаты услуг бани"</t>
  </si>
  <si>
    <t>0610900000</t>
  </si>
  <si>
    <t xml:space="preserve">Мероприятия по социальной поддержке отдельных категорий граждан </t>
  </si>
  <si>
    <t>0610926020</t>
  </si>
  <si>
    <t>Основное мероприятие "Предоставление ежемесячной денежной компенсации на оплату жилого помещения и коммунальных услуг отдельным категориям граждан с применением системы персонифицированных социальных счетов"</t>
  </si>
  <si>
    <t>0611000000</t>
  </si>
  <si>
    <t>0611052500</t>
  </si>
  <si>
    <t>Основное мероприятие "Предоставление ежемесячной денежной компенсации расходов по оплате жилищно-коммунальных услуг ветеранам труда"</t>
  </si>
  <si>
    <t>0611100000</t>
  </si>
  <si>
    <t>0611172510</t>
  </si>
  <si>
    <t>Основное мероприятие "Предоставление ежемесячной денежной компенсации расходов по оплате жилищно-коммунальных услуг реабилитированным лицам и лицам, признанным пострадавшими от политических репрессий"</t>
  </si>
  <si>
    <t>0611200000</t>
  </si>
  <si>
    <t>Выплата ежемесячных денежных компенсаций расходов по оплате жилищно-коммунальных услуг реабилитированным лицам и лицам, признанным пострадавшими от политических репрессий</t>
  </si>
  <si>
    <t>0611272520</t>
  </si>
  <si>
    <t>Основное мероприятие "Предоставление ежемесячной денежной компенсации расходов по оплате жилищно-коммунальных услуг многодетным семьям"</t>
  </si>
  <si>
    <t>0611300000</t>
  </si>
  <si>
    <t>Выплата ежемесячных денежных компенсаций расходов по оплате жилищно-коммунальных услуг многодетным семьям</t>
  </si>
  <si>
    <t>0611372530</t>
  </si>
  <si>
    <t>Основное мероприятие "Предоставление ежемесячной денежной компенсации расходов по оплате жилищно-коммунальных услуг иным категориям"</t>
  </si>
  <si>
    <t>0611400000</t>
  </si>
  <si>
    <t xml:space="preserve">Выплата ежемесячных денежных компенсаций расходов по оплате жилищно-коммунальных услуг иным категориям граждан
</t>
  </si>
  <si>
    <t>0611472540</t>
  </si>
  <si>
    <t>Основное мероприятие "Предоставление  субсидий на оплату жилого помещения и коммунальных услуг"</t>
  </si>
  <si>
    <t>0611500000</t>
  </si>
  <si>
    <r>
      <t>Предоставление гражданам адресных</t>
    </r>
    <r>
      <rPr>
        <sz val="13"/>
        <color indexed="10"/>
        <rFont val="Times New Roman"/>
        <family val="1"/>
        <charset val="204"/>
      </rPr>
      <t xml:space="preserve"> </t>
    </r>
    <r>
      <rPr>
        <sz val="13"/>
        <rFont val="Times New Roman"/>
        <family val="1"/>
        <charset val="204"/>
      </rPr>
      <t xml:space="preserve">субсидий на оплату жилого помещения и коммунальных услуг
</t>
    </r>
  </si>
  <si>
    <t>0611571510</t>
  </si>
  <si>
    <t>0611600000</t>
  </si>
  <si>
    <t>0611652200</t>
  </si>
  <si>
    <t>Основное мероприятие "Предоставление ежемесячной денежной выплаты отдельным категориям граждан (ветеранам труда, ветеранам военной службы)"</t>
  </si>
  <si>
    <t>0611700000</t>
  </si>
  <si>
    <t>Оплата ежемесячных денежных выплат ветеранам труда, ветеранам военной службы</t>
  </si>
  <si>
    <t>0611772410</t>
  </si>
  <si>
    <t>Основное мероприятие "Предоставление ежемесячной денежной выплаты отдельным категориям граждан (труженикам тыла)"</t>
  </si>
  <si>
    <t>0611800000</t>
  </si>
  <si>
    <t>Оплата ежемесячных денежных выплат труженикам тыла</t>
  </si>
  <si>
    <t>0611872420</t>
  </si>
  <si>
    <t>Основное мероприятие "Предоставление ежемесячной денежной выплаты отдельным категориям граждан (реабилитированным лицам)"</t>
  </si>
  <si>
    <t>0611900000</t>
  </si>
  <si>
    <t xml:space="preserve">Оплата ежемесячных денежных выплат реабилитированным лицам </t>
  </si>
  <si>
    <t>0611972430</t>
  </si>
  <si>
    <t>Основное мероприятие "Предоставление ежемесячной денежной выплаты отдельным категориям граждан (лицам, признанным пострадавшими от политических репрессий)"</t>
  </si>
  <si>
    <t>0612000000</t>
  </si>
  <si>
    <t xml:space="preserve">Оплата ежемесячных денежных выплат лицам, признанным пострадавшими от политических репрессий
</t>
  </si>
  <si>
    <t>0612072440</t>
  </si>
  <si>
    <t>Основное мероприятие "Предоставление ежемесячной денежной выплаты лицам, родившимся в период с 22 июня 1923 г. по 3 сентября 1945 г. (Дети войны)"</t>
  </si>
  <si>
    <t>0612100000</t>
  </si>
  <si>
    <t>0612172450</t>
  </si>
  <si>
    <t>Основное мероприятие "Предоставление ежемесячного пособия на ребенка гражданам, имеющим детей"</t>
  </si>
  <si>
    <t>0612200000</t>
  </si>
  <si>
    <t xml:space="preserve">Выплата ежемесячных пособий гражданам, имеющим детей  
</t>
  </si>
  <si>
    <t>0612272850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</si>
  <si>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(ветеранам боевых действий, военнослужащим, проходившим военную службу в условиях чрезвычайного положения и при вооруженных конфликтах в РФ, а также проходившим военную службу в Чеченской республике с января 1997 года по июль 1999 года; лицам, привлекавшимся органами местной власти к разминированию территорий и объектов в период 1943-1950 гг.)"</t>
  </si>
  <si>
    <t>0612300000</t>
  </si>
  <si>
    <t xml:space="preserve">Выплата субсидий ветеранам боевых действий и другим категориям военнослужащих, лицам, привлекавшимся органами местной власти к разминированию территорий и объектов в период 1943-1950 годов </t>
  </si>
  <si>
    <t>0612372360</t>
  </si>
  <si>
    <t>Основное мероприятие "Предоставление единовременного пособия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</si>
  <si>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0612400000</t>
  </si>
  <si>
    <t>0612453830</t>
  </si>
  <si>
    <t>Основное мероприятие "Предоставление ежемесячного пособия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</si>
  <si>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0612500000</t>
  </si>
  <si>
    <t>0612553810</t>
  </si>
  <si>
    <t>0612800000</t>
  </si>
  <si>
    <t>0612852800</t>
  </si>
  <si>
    <t>Основное мероприятие "Выплата пособия на погребение умерших граждан, не подлежащих обязательному социальному страхованию и не являющихся пенсионерами, а также в случае рождения мертвого ребенка по истечении 154 дней беременности"</t>
  </si>
  <si>
    <t>0613000000</t>
  </si>
  <si>
    <t xml:space="preserve">Предоставление материальной и иной помощи для погребения 
</t>
  </si>
  <si>
    <t>0613072620</t>
  </si>
  <si>
    <t>0613100000</t>
  </si>
  <si>
    <t>Выплата пособия лицам, которым присвоено звание "Почетный гражданин Белгородской области"</t>
  </si>
  <si>
    <t>0613172350</t>
  </si>
  <si>
    <t>0613200000</t>
  </si>
  <si>
    <t xml:space="preserve">Выплата ежемесячных пособий отдельным категориям граждан (инвалидам боевых действий I и II групп, а также членам семей военнослужащих и сотрудников, погибших при исполнении обязанностей военной службы или служебных обязанностей в районах боевых действий; вдовам погибших (умерших) ветеранов подразделений особого риска)
</t>
  </si>
  <si>
    <t>0613272370</t>
  </si>
  <si>
    <t>Основное мероприятие "Выплата единовременного пособия и пособия на основе социального контракта малоимущим гражданам и гражданам, оказавшимся в трудной жизненной ситуации"</t>
  </si>
  <si>
    <t>0613300000</t>
  </si>
  <si>
    <t xml:space="preserve">Выплата пособий малоимущим гражданам и гражданам, оказавшимся в тяжелой жизненной ситуации
</t>
  </si>
  <si>
    <t>0613372310</t>
  </si>
  <si>
    <t xml:space="preserve">Основное мероприятие "Обеспечение равной доступности услуг общественного транспорта" </t>
  </si>
  <si>
    <t>0613400000</t>
  </si>
  <si>
    <t>Обеспечение равной доступности услуг общественного транспорта на территории Белгородской области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</si>
  <si>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0613473820</t>
  </si>
  <si>
    <t>Основное мероприятие "Отдельные меры социальной поддержки граждан, подвергшихся радиации"</t>
  </si>
  <si>
    <t>0613600000</t>
  </si>
  <si>
    <t>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</si>
  <si>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0613651370</t>
  </si>
  <si>
    <t>Основное мероприятие "Выплата единовременной материальной помощи при рождении ребенка (детей) женщинам, находящимся в трудной жизненной ситуации и сохранившим беременность"</t>
  </si>
  <si>
    <t>0613700000</t>
  </si>
  <si>
    <t>Выплата единовременной адресной материальной помощи женщинам, находящимся в трудной жизненной ситуации и сохранившим беременность</t>
  </si>
  <si>
    <t>0613774000</t>
  </si>
  <si>
    <t xml:space="preserve">Услуги по зачислению денежных средств на счета физических лиц </t>
  </si>
  <si>
    <t>0620126040</t>
  </si>
  <si>
    <t>0620117270</t>
  </si>
  <si>
    <t>0620126020</t>
  </si>
  <si>
    <t xml:space="preserve">Подпрограмма  "Социальная поддержка семьи и детей" </t>
  </si>
  <si>
    <t>Основное мероприятие "Единовременная выплата при одновременном рождении (усыновлении)  двух детей - 10 000 руб., трех и более детей - 50 000 руб."</t>
  </si>
  <si>
    <t>0630100000</t>
  </si>
  <si>
    <t>0630126040</t>
  </si>
  <si>
    <t xml:space="preserve">Выплаты многодетным семьям </t>
  </si>
  <si>
    <t>0630117280</t>
  </si>
  <si>
    <t>Основное мероприятие "Вручение удостоверений многодетным семьям"</t>
  </si>
  <si>
    <t>0630300000</t>
  </si>
  <si>
    <t>0630326020</t>
  </si>
  <si>
    <t>Основное мероприятие "Предоставление ежегодной выплаты к началу учебного года на детей-учащихся общеобразовательных учреждений из многодетных малоимущих семей и многодетных неполных семей на приобретение школьно-письменных принадлежностей"</t>
  </si>
  <si>
    <t>0630400000</t>
  </si>
  <si>
    <t>0630426040</t>
  </si>
  <si>
    <t>0630417280</t>
  </si>
  <si>
    <t>0630500000</t>
  </si>
  <si>
    <t>0630526040</t>
  </si>
  <si>
    <t>0630517280</t>
  </si>
  <si>
    <t>0630800000</t>
  </si>
  <si>
    <t>0630817280</t>
  </si>
  <si>
    <t>0630900000</t>
  </si>
  <si>
    <t>0630917280</t>
  </si>
  <si>
    <t>Основное мероприятие "Предоставление ежемесячных субсидий на оплату услуг связи отдельным категориям граждан РФ, проживающим на территории Белгородской области (многодетные семьи)"</t>
  </si>
  <si>
    <t>0631300000</t>
  </si>
  <si>
    <t>0631372880</t>
  </si>
  <si>
    <t>Основное мероприятие "Проведение социально- значимых мероприятий с детьми и семьями"</t>
  </si>
  <si>
    <t>0631500000</t>
  </si>
  <si>
    <t>0631526010</t>
  </si>
  <si>
    <t>Подпрограмма  "Мероприятия по обеспечению доступной среды"</t>
  </si>
  <si>
    <t>Основное мероприятие "Обеспечение перевозки слабослышащих и глухих детей, проживающих на территории Старооскольского городского округа, в специализированные (коррекционные) школы - интернаты"</t>
  </si>
  <si>
    <t>0640400000</t>
  </si>
  <si>
    <t>0640426020</t>
  </si>
  <si>
    <t>Основное мероприятие "Проведение культурно-массовых и спортивных мероприятий с инвалидами"</t>
  </si>
  <si>
    <t>0640600000</t>
  </si>
  <si>
    <t>0640626010</t>
  </si>
  <si>
    <t>Основное мероприятие "Предоставление ежемесячной денежной выплаты в случае рождения третьего ребенка или последующих детей до достижения ребенком возраста трех лет"</t>
  </si>
  <si>
    <t>0612700000</t>
  </si>
  <si>
    <t>Основное мероприятие "Меры социальной защиты семей, родивших третьего и последующих детей по предоставлению материнского (семейного) капитала"</t>
  </si>
  <si>
    <t>0613500000</t>
  </si>
  <si>
    <t xml:space="preserve">Осуществление дополнительных мер социальной защиты семей, родивших третьего и последующих детей, по предоставлению материнского (семейного) капитала </t>
  </si>
  <si>
    <t>0613573000</t>
  </si>
  <si>
    <t>Основное мероприятие  "Выплата единовременного пособия при передаче ребенка на воспитание в семью"</t>
  </si>
  <si>
    <t>0632000000</t>
  </si>
  <si>
    <t xml:space="preserve">Выплата единовременного пособия при всех формах устройства детей, лишенных родительского попечения, в семью
</t>
  </si>
  <si>
    <t>0632052600</t>
  </si>
  <si>
    <t>0632100000</t>
  </si>
  <si>
    <t>0632172870</t>
  </si>
  <si>
    <t>Основное мероприятие  "Выплата вознаграждения, причитающегося приемным родителям на каждого ребенка, взятого на воспитание в семью"</t>
  </si>
  <si>
    <t>0632200000</t>
  </si>
  <si>
    <t>0632272870</t>
  </si>
  <si>
    <t>Основное мероприятие  "Осуществление мер по социальной защите граждан, являющихся усыновителями, в виде пособий"</t>
  </si>
  <si>
    <t>0632300000</t>
  </si>
  <si>
    <t>0632372860</t>
  </si>
  <si>
    <t>Основное мероприятие  "Оплата за коммунальные услуги, ремонт и содержание жилых помещений, закрепленных за детьми сиротами и детьми, оставшимися без попечения родителей"</t>
  </si>
  <si>
    <t xml:space="preserve">Социальная поддержка детей-сирот и детей, оставшихся без попечения родителей, в части оплаты за содержание жилых помещений, закрепленных за детьми-сиротами, и капитального ремонта
</t>
  </si>
  <si>
    <t>Другие вопросы в области социальной политики</t>
  </si>
  <si>
    <t>1006</t>
  </si>
  <si>
    <t xml:space="preserve">Организация предоставления социального пособия на погребение </t>
  </si>
  <si>
    <t>0613071270</t>
  </si>
  <si>
    <t xml:space="preserve">Подпрограмма "Поддержка социально ориентированных некоммерческих организаций" </t>
  </si>
  <si>
    <t>0650000000</t>
  </si>
  <si>
    <t>Основное мероприятие  "Финансовая поддержка СОНКО, участвующих в реализации социально-значимых мероприятий на территории Старооскольского городского округа"</t>
  </si>
  <si>
    <t>0650100000</t>
  </si>
  <si>
    <t>0650163000</t>
  </si>
  <si>
    <t xml:space="preserve">Подпрограмма "Обеспечение реализации муниципальной программы "Социальная поддержка граждан в Старооскольском городском округе на 2015-2020 годы" </t>
  </si>
  <si>
    <t>0660000000</t>
  </si>
  <si>
    <t xml:space="preserve">Основное мероприятие "Обеспечение выполнения переданных полномочий  администрацией городского округа  по организации предоставления дополнительных мер социальной  поддержки и социальной помощи  отдельным категориям граждан" </t>
  </si>
  <si>
    <t>0660100000</t>
  </si>
  <si>
    <t>Основное мероприятие "Обеспечение выполнения переданных полномочий  администрацией городского округа  по  предоставлению дополнительных мер социальной  поддержки и социальной помощи  отдельным категориям граждан"</t>
  </si>
  <si>
    <t>0660200000</t>
  </si>
  <si>
    <t>0660222100</t>
  </si>
  <si>
    <t>Основное мероприятие "Организация  предоставления отдельных мер социальной защиты населения"</t>
  </si>
  <si>
    <t>0660300000</t>
  </si>
  <si>
    <t xml:space="preserve">Организация предоставления отдельных мер социальной защиты населения
</t>
  </si>
  <si>
    <t>0660371230</t>
  </si>
  <si>
    <t>Основное мероприятие "Осуществление деятельности по опеке и попечительству в отношении несовершеннолетних и лиц из числа детей - сирот и детей, оставшихся без попечения родителей"</t>
  </si>
  <si>
    <t>0660400000</t>
  </si>
  <si>
    <t xml:space="preserve">Осуществление деятельности по опеке и попечительству в отношении несовершеннолетних и лиц из числа детей-сирот и детей, оставшихся без попечения родителей
</t>
  </si>
  <si>
    <t>0660471240</t>
  </si>
  <si>
    <t>0660500000</t>
  </si>
  <si>
    <t>Осуществление деятельности по опеке и попечительству в отношении совершеннолетних лиц</t>
  </si>
  <si>
    <t>0660571250</t>
  </si>
  <si>
    <t>Основное мероприятие  "Организация предоставления ежемесячных денежных компенсаций расходов по оплате жилищно-коммунальных услуг"</t>
  </si>
  <si>
    <t>0660600000</t>
  </si>
  <si>
    <t xml:space="preserve">Организация предоставления ежемесячных денежных компенсаций расходов по оплате жилищно-коммунальных услуг 
</t>
  </si>
  <si>
    <t>0660671260</t>
  </si>
  <si>
    <t>Основное мероприятие  "Организация  финансового обеспечения  выполнения  переданных полномочий"</t>
  </si>
  <si>
    <t>0660700000</t>
  </si>
  <si>
    <t xml:space="preserve">Осуществление полномочий по обеспечению права граждан на социальное обслуживание 
</t>
  </si>
  <si>
    <t>0660771590</t>
  </si>
  <si>
    <t>1320200000</t>
  </si>
  <si>
    <t>Обеспечение видеонаблюдением аудиторий пунктов проведения единого государственного экзамена</t>
  </si>
  <si>
    <t xml:space="preserve">Основное мероприятие "Издание плаката "Спортивная гордость Старого Оскола"
</t>
  </si>
  <si>
    <t xml:space="preserve">Строительство, реконструкция </t>
  </si>
  <si>
    <t>0330300000</t>
  </si>
  <si>
    <t>0330322100</t>
  </si>
  <si>
    <t>0660121120</t>
  </si>
  <si>
    <t>Основное мероприятие  "Выплата ежемесячного пособия опекуну (попечителю) либо одному из приемных родителей или родителей-воспитателей на содержание каждого из детей-сирот и детей, оставшихся без попечения родителей"</t>
  </si>
  <si>
    <t>Основное мероприятие "Повышение качества оказания муниципальных услуг в сфере физической культуры и спорта"</t>
  </si>
  <si>
    <t>Основное мероприятие "Обеспечение централизованного ведения бухгалтерского учета"</t>
  </si>
  <si>
    <t>Основное мероприятие   "Обеспечение деятельности МАУ "Центр молодежных инициатив"</t>
  </si>
  <si>
    <t>Основное мероприятие "Выплата денежного поощрения руководителям органов территориального общественного самоуправления и руководителям органов иных форм осуществления местного самоуправления на территории Старооскольского городского округа"</t>
  </si>
  <si>
    <t>Основное мероприятие "Осуществление деятельности по опеке и попечительству в отношении совершеннолетних  лиц"</t>
  </si>
  <si>
    <t>Основное мероприятие "Предоставление мер социальной поддержки лицам, удостоенным звания "Почетный гражданин Старооскольского городского округа Белгородской области"</t>
  </si>
  <si>
    <t>Основное мероприятие "Предоставление ежегодной денежной выплаты жителям Белгородской области, награжденным знаком "Почетный донор СССР", "Почетный донор России"</t>
  </si>
  <si>
    <t>Основное мероприятие "Выплата пособия лицам, которым присвоено звание "Почетный гражданин Белгородской области"</t>
  </si>
  <si>
    <t>Основное мероприятие "Единовременная выплата на приобретение школьной формы первоклассникам из многодетных семей - учащимся образовательного учреждения "Православная гимназия во имя Святого Благоверного Великого князя Александра Невского № 38"</t>
  </si>
  <si>
    <t>Основное мероприятие "Предоставление услуги службы "Социального такси" инвалидам на специализированном и ином автотранспорте МБУ "КЦСОН"</t>
  </si>
  <si>
    <t xml:space="preserve">Подпрограмма "Улучшение условий и охраны труда в Старооскольском городском округе на 2015-2020 годы" </t>
  </si>
  <si>
    <t>Основное мероприятие "Обеспечение деятельности МБУ "Старооскольский центр оценки качества образования"</t>
  </si>
  <si>
    <t>Основное мероприятие "Обеспечение деятельности муниципальных музеев и Старооскольского зоопарка"</t>
  </si>
  <si>
    <t>Основное мероприятие "Обеспечение деятельности (оказание услуг) библиотек Старооскольской ЦБС"</t>
  </si>
  <si>
    <t>Основное мероприятие "Реализация учреждениями общественно-значимых мероприятий, направленных на создание комфортных условий предоставления культурных услуг населению и развитие народного творчества"</t>
  </si>
  <si>
    <t>Основное мероприятие "Обеспечение деятельности (оказание услуг) Старооскольского театра"</t>
  </si>
  <si>
    <t>Основное мероприятие "Ежеквартальная выплата денежных средств на проезд обучающимся из многодетных семей к месту учебы и обратно, проживающим в двух километрах и более и не пользующимся подвозом школьным автобусом - учащимся образовательного учреждения "Православная гимназия во имя Святого Благоверного Великого князя Александра Невского № 38"</t>
  </si>
  <si>
    <t>Основное мероприятие "Выявление и создание условий развития талантливой молодежи, использование продуктов ее инновационной деятельности"</t>
  </si>
  <si>
    <t>Основное мероприятие "Возмещение  расходов, связанных с предоставлением мер социальной поддержки педагогическим работникам муниципальных  учреждений дополнительного образования, подведомственных управлению культуры, проживающим и работающим в сельских населенных пунктах, рабочих поселках (поселках городского типа) на территории Белгородской области по оплате помещения и коммунальных услуг"</t>
  </si>
  <si>
    <t>Основное мероприятие "Возмещение расходов, связанных с предоставлением мер социальной поддержки специалистам учреждений культуры и искусства, проживающим и (или) работающим в сельской местности,  по оплате помещения и коммунальных услуг"</t>
  </si>
  <si>
    <t xml:space="preserve">Оплата ежемесячных денежных выплат лицам, родившимся в период с 22 июня 1923 года по 3 сентября 1945 года (Дети войны)
</t>
  </si>
  <si>
    <t>1020400000</t>
  </si>
  <si>
    <t>Основное мероприятие "Оснащение жилых помещений муниципального жилищного фонда индивидуальными приборами учета потребления коммунальных ресурсов"</t>
  </si>
  <si>
    <t>1210400000</t>
  </si>
  <si>
    <t>1210424200</t>
  </si>
  <si>
    <t>Основное мероприятие "Обеспечение медико-социального сопровождения обучающихся и воспитанников учреждений общего, дошкольного и дополнительного образования"</t>
  </si>
  <si>
    <t>Основное мероприятие "Предоставление услуг финансово-экономического сервиса и хозяйственного обслуживания учреждений сферы образования городского округа"</t>
  </si>
  <si>
    <t>Основное мероприятие "Совершенствование финансово-экономических условий учреждений дополнительного образования"</t>
  </si>
  <si>
    <t>Муниципальная программа "Формирование и развитие системы муниципальной кадровой политики в Старооскольском городском округе на 2015-2020 годы"</t>
  </si>
  <si>
    <t>1500000000</t>
  </si>
  <si>
    <t>Основное мероприятие "Подготовка работников (профессиональное образование и профессиональное обучение) и дополнительное профессиональное образование"</t>
  </si>
  <si>
    <t>1500100000</t>
  </si>
  <si>
    <t>1500121220</t>
  </si>
  <si>
    <t>Содержание ребенка в семье опекуна и приемной семье, а также  вознаграждение, причитающееся приемному родителю</t>
  </si>
  <si>
    <t>0220273050</t>
  </si>
  <si>
    <t>Возмещение молодым учителям общеобразовательных учреждений Старооскольского городского округа разницы в процентных ставках по ипотечному кредиту в рамках проекта "Ипотека для молодых учителей общеобразовательных учреждений Белгородской области"</t>
  </si>
  <si>
    <t xml:space="preserve">Предоставление дополнительной выплаты спортсменам из малоимущих семей </t>
  </si>
  <si>
    <t>0310500000</t>
  </si>
  <si>
    <t>0310526010</t>
  </si>
  <si>
    <t>1410800000</t>
  </si>
  <si>
    <t>Основное мероприятие "Содержание муниципального имущества"</t>
  </si>
  <si>
    <t>1410844100</t>
  </si>
  <si>
    <t>Основное мероприятие "Организация предоставления мер по поддержке сельскохозяйственного производства"</t>
  </si>
  <si>
    <t>1020900000</t>
  </si>
  <si>
    <t>1020971290</t>
  </si>
  <si>
    <t>0310</t>
  </si>
  <si>
    <t>Обеспечение пожарной безопасности</t>
  </si>
  <si>
    <t>Основное мероприятие "Строительство и реконструкция автомобильных дорог и проездов"</t>
  </si>
  <si>
    <t>1330100000</t>
  </si>
  <si>
    <t>1330144100</t>
  </si>
  <si>
    <t>Коммунальное хозяйство</t>
  </si>
  <si>
    <t>0502</t>
  </si>
  <si>
    <t>Подпрограмма "Развитие инженерной инфраструктуры"</t>
  </si>
  <si>
    <t>1240000000</t>
  </si>
  <si>
    <t>Основное мероприятие "Строительство и реконструкция инженерных сетей и объектов"</t>
  </si>
  <si>
    <t>1240100000</t>
  </si>
  <si>
    <t>1240144100</t>
  </si>
  <si>
    <t>Контрольно-счетная палата Старооскольского городского округа</t>
  </si>
  <si>
    <t>Расходы на содержание Контрольно-счетной палаты муниципального образования</t>
  </si>
  <si>
    <t xml:space="preserve">Расходы на выплаты по оплате труда председателя Контрольно-счетной палаты муниципального образования и его заместителей </t>
  </si>
  <si>
    <t>0210324200</t>
  </si>
  <si>
    <t>0111400000</t>
  </si>
  <si>
    <t>0111426010</t>
  </si>
  <si>
    <t>Основное мероприятие "Обеспечение деятельности (оказание услуг) подведомственных муниципальных учреждений"</t>
  </si>
  <si>
    <t>0120300000</t>
  </si>
  <si>
    <t>0120326010</t>
  </si>
  <si>
    <t>0110900000</t>
  </si>
  <si>
    <t>0110926010</t>
  </si>
  <si>
    <t>1610121120</t>
  </si>
  <si>
    <t>Минис-терст-во, ведомс-тво (код адми -нистра-тора)</t>
  </si>
  <si>
    <t>0610326040</t>
  </si>
  <si>
    <t>0220300000</t>
  </si>
  <si>
    <t>0220324200</t>
  </si>
  <si>
    <t>Основное мероприятие "Строительство, реконструкция и капитальный ремонт общеобразовательных учреждений городского округа"</t>
  </si>
  <si>
    <t>Основное мероприятие "Выплата ежемесячного пособия инвалидам боевых действий I и II групп, а также членам семей военнослужащих и сотрудников, погибших при исполнении обязанностей военной службы в районах боевых действий"</t>
  </si>
  <si>
    <t>Массовый спорт</t>
  </si>
  <si>
    <t>1102</t>
  </si>
  <si>
    <t>841</t>
  </si>
  <si>
    <t>Содержание муниципальной собственности</t>
  </si>
  <si>
    <t>1410822200</t>
  </si>
  <si>
    <t>Основное мероприятие "Выплата инвалидам (в том числе детям-инвалидам), имеющим транспортные средства в соответствии с медицинскими показаниями, или их законным представителям компенсации страховых премий по договору обязательного страхования гражданской ответственности владельцев транспортных средств"</t>
  </si>
  <si>
    <t>Сумма на 2019 год</t>
  </si>
  <si>
    <t>Местный бюджет 2019</t>
  </si>
  <si>
    <t>Областной бюджет 2019</t>
  </si>
  <si>
    <t>1500121420</t>
  </si>
  <si>
    <t>0220344100</t>
  </si>
  <si>
    <t>0703</t>
  </si>
  <si>
    <t>Дополнительное образование детей</t>
  </si>
  <si>
    <t>0610726040</t>
  </si>
  <si>
    <t>0630826040</t>
  </si>
  <si>
    <t>1500121120</t>
  </si>
  <si>
    <t>Молодежная политика</t>
  </si>
  <si>
    <t>Основное мероприятие "Выплаты гражданам, заключившим договор о целевом обучении"</t>
  </si>
  <si>
    <t>0270300000</t>
  </si>
  <si>
    <t>Дополнительные выплаты гражданам, предоставляемые за счет средств бюджета Старооскольского городского округа</t>
  </si>
  <si>
    <t>0270317130</t>
  </si>
  <si>
    <t xml:space="preserve">Молодежная политика </t>
  </si>
  <si>
    <t>Другие вопросы в области национальной безопасности и правоохранительной деятельности</t>
  </si>
  <si>
    <t>Основное мероприятие "Оборудование дворовых территорий, мест массового пребывания граждан, перекрестков автомобильных дорог, в том числе в районах ИЖС, системами видеонаблюдения (видеоконтроля) с целью обеспечения безопасности населения городского округа, противодействия террористической угрозе и в рамках расширения аппаратно-программного комплекса "Безопасный город", техническое обслуживание систем видеонаблюдения"</t>
  </si>
  <si>
    <t>0314</t>
  </si>
  <si>
    <t>0120200000</t>
  </si>
  <si>
    <t>0120222100</t>
  </si>
  <si>
    <t xml:space="preserve">Стипендии главы администрации Старооскольского городского округа </t>
  </si>
  <si>
    <t>05205L0200</t>
  </si>
  <si>
    <t>0614000000</t>
  </si>
  <si>
    <t>Основное мероприятие "Организация мер поддержки и социальной адаптации отдельных категорий граждан молодежи (молодые люди, оказавшиеся в трудной жизненной ситуации)"</t>
  </si>
  <si>
    <t>Основное мероприятие "Разработка и подготовка выпуска печатной продукции по безопасности в молодежной среде"</t>
  </si>
  <si>
    <t>Ежемесячные денежные выплаты гражданам, заключившим договоры пожизненного содержания с иждивением в Старооскольском городском округе</t>
  </si>
  <si>
    <t>2</t>
  </si>
  <si>
    <t>3</t>
  </si>
  <si>
    <t>5</t>
  </si>
  <si>
    <t>4</t>
  </si>
  <si>
    <t>6</t>
  </si>
  <si>
    <t>7</t>
  </si>
  <si>
    <t>05205R0200</t>
  </si>
  <si>
    <t>06127R0840</t>
  </si>
  <si>
    <t>10204R5430</t>
  </si>
  <si>
    <t>Средства массовой информации</t>
  </si>
  <si>
    <t>1200</t>
  </si>
  <si>
    <t>Периодическая печать и издательства</t>
  </si>
  <si>
    <t>1202</t>
  </si>
  <si>
    <t xml:space="preserve">Подпрограмма "Развитие системы обеспечения населения информацией по вопросам осуществления местного самоуправления посредством печатных изданий" </t>
  </si>
  <si>
    <t>0810000000</t>
  </si>
  <si>
    <t>0810500000</t>
  </si>
  <si>
    <t>0810522100</t>
  </si>
  <si>
    <r>
      <t>Основное мероприятие "Обеспечение деятельности МАУ</t>
    </r>
    <r>
      <rPr>
        <b/>
        <sz val="13"/>
        <rFont val="Calibri"/>
        <family val="2"/>
        <charset val="204"/>
      </rPr>
      <t> </t>
    </r>
    <r>
      <rPr>
        <b/>
        <sz val="13"/>
        <rFont val="Times New Roman"/>
        <family val="1"/>
        <charset val="204"/>
      </rPr>
      <t>"Издательский дом "Оскольский край"</t>
    </r>
  </si>
  <si>
    <t>Сумма на 2020 год</t>
  </si>
  <si>
    <t>Местный бюджет 2020</t>
  </si>
  <si>
    <t>Областной бюджет 2020</t>
  </si>
  <si>
    <t>1330225200</t>
  </si>
  <si>
    <t>Муниципальное казенное учреждение "Управление жизнеобеспечением и развитием Старооскольского городского округа" (далее- МКУ "УЖиРГО")</t>
  </si>
  <si>
    <t>Основное мероприятие "Организация мероприятий, относящихся к безопасности дорожного движения, содержание элементов обустройства автомобильных дорог"</t>
  </si>
  <si>
    <t>Основное мероприятие "Выполнение муниципальным образованием  Старооскольским городским округом, как собственником жилых и нежилых помещений в многоквартирных домах, обязательств по уплате взносов на капитальный ремонт"</t>
  </si>
  <si>
    <t>Основное мероприятие "Единовременная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</si>
  <si>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0614200000</t>
  </si>
  <si>
    <t>Единовременная денежная выплата врачам, принятым на работу в областные государственные учреждения здравоохранения, расположенные на территории Старооскольского городского округа, по остродефицитным специальностям</t>
  </si>
  <si>
    <t>0614217310</t>
  </si>
  <si>
    <t>Основное мероприятие "Обеспечение доступности учреждений образования"</t>
  </si>
  <si>
    <t>0640900000</t>
  </si>
  <si>
    <t>06409R0270</t>
  </si>
  <si>
    <t>06409L0270</t>
  </si>
  <si>
    <t>Основное мероприятие "Комплектование книжных фондов библиотек Старооскольской ЦБС"</t>
  </si>
  <si>
    <t>0410600000</t>
  </si>
  <si>
    <t>04106L5192</t>
  </si>
  <si>
    <t>04106R5192</t>
  </si>
  <si>
    <t xml:space="preserve">Муниципальная программа "Устойчивое развитие сельских территорий Старооскольского городского округа на 2015-2020 годы" </t>
  </si>
  <si>
    <t>1100000000</t>
  </si>
  <si>
    <t>Подпрограмма "Обеспечение граждан, проживающих в сельской местности, благоустроенным жильем, а также создание условий для самореализации и вовлечение их в активную социальную жизнь  Старооскольского городского округа на 2015-2020 годы"</t>
  </si>
  <si>
    <t>1110000000</t>
  </si>
  <si>
    <t>Основное мероприятие "Проведение ежегодного  муниципального конкурса "Ветеранское подворье"</t>
  </si>
  <si>
    <t>1110500000</t>
  </si>
  <si>
    <t>1110526010</t>
  </si>
  <si>
    <t>06140R4620</t>
  </si>
  <si>
    <t>Подпрограмма "Развитие и поддержка малого и среднего предпринимательства Старооскольского городского округа на 2015-2020 годы"</t>
  </si>
  <si>
    <t>0910000000</t>
  </si>
  <si>
    <t>Основное мероприятие "Субсидирование части затрат на рекламу"</t>
  </si>
  <si>
    <t>0910300000</t>
  </si>
  <si>
    <t>0910363000</t>
  </si>
  <si>
    <t>Основное мероприятие "Субсидирование части расходов на уплату арендных платежей"</t>
  </si>
  <si>
    <t>0910400000</t>
  </si>
  <si>
    <t>0910463000</t>
  </si>
  <si>
    <t>0520470820</t>
  </si>
  <si>
    <t>1410824200</t>
  </si>
  <si>
    <t>12401L5670</t>
  </si>
  <si>
    <t>12401R5670</t>
  </si>
  <si>
    <t>1700000000</t>
  </si>
  <si>
    <t>1710000000</t>
  </si>
  <si>
    <t>1710100000</t>
  </si>
  <si>
    <t xml:space="preserve">Поддержка государственных программ субъектов Российской Федерации и муниципальных программ формирования современной городской среды </t>
  </si>
  <si>
    <t>17101L5550</t>
  </si>
  <si>
    <t>17101R5550</t>
  </si>
  <si>
    <t>1720000000</t>
  </si>
  <si>
    <t>1720100000</t>
  </si>
  <si>
    <t>17201L5550</t>
  </si>
  <si>
    <t>17201R5550</t>
  </si>
  <si>
    <t xml:space="preserve">Подпрограмма "Содействие занятости населения Старооскольского городского округа на 2015-2020 годы" </t>
  </si>
  <si>
    <t>0940000000</t>
  </si>
  <si>
    <t>Основное мероприятие "Участие в организации и финансировании общественных работ по благоустройству сельских территорий"</t>
  </si>
  <si>
    <t>0940100000</t>
  </si>
  <si>
    <t>0940125100</t>
  </si>
  <si>
    <t xml:space="preserve">Массовый спорт </t>
  </si>
  <si>
    <t>Подпрограмма "Развитие спортивной инфраструктуры"</t>
  </si>
  <si>
    <t>Основное мероприятие "Капитальный ремонт и реконструкция объектов физической культуры и спорта"</t>
  </si>
  <si>
    <t>0720000000</t>
  </si>
  <si>
    <t>0720200000</t>
  </si>
  <si>
    <t>0720100000</t>
  </si>
  <si>
    <t>0720144100</t>
  </si>
  <si>
    <t>Основное мероприятие "Строительство объектов физической культуры и спорта"</t>
  </si>
  <si>
    <t>0631900000</t>
  </si>
  <si>
    <t>0631924200</t>
  </si>
  <si>
    <t>0720224200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</si>
  <si>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</si>
  <si>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</si>
  <si>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0105</t>
  </si>
  <si>
    <t>9990051200</t>
  </si>
  <si>
    <t>Меры социальной защиты отдельных категорий работников учреждений, занятых в секторе социального обслуживания, проживающих и (или) работающих в сельской местности</t>
  </si>
  <si>
    <t>0620271690</t>
  </si>
  <si>
    <t>Ежемесячное денежное вознаграждение за классное руководство</t>
  </si>
  <si>
    <t>Предоставление мер социальной поддержки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Белгородской области</t>
  </si>
  <si>
    <t>Осуществление полномочий  по предоставлению мер социальной защиты многодетных семей</t>
  </si>
  <si>
    <t>Основное мероприятие "Проведение работ по организации нового городского кладбища"</t>
  </si>
  <si>
    <t>1420400000</t>
  </si>
  <si>
    <t>1420422200</t>
  </si>
  <si>
    <t>Муниципальная программа "Формирование современной городской среды на территории Старооскольского городского округа на 2018-2022 годы"</t>
  </si>
  <si>
    <t>Основное мероприятие "Предоставление ежегодной частичной компенсации многодетным семьям, в составе которых пять и более детей, на покупку комплекта школьной одежды и спортивной формы (для детей школьного возраста)"</t>
  </si>
  <si>
    <t>Основное мероприятие "Выплата единовременной материальной помощи отдельным категориям граждан (вдовам (вдовцам), не вступившим в повторный брак, а также  несовершеннолетним детям и детям, обучающимся на очной форме обучения до достижения ими возраста 23 лет, погибших (умерших) участников ликвидации последствий катастрофы на Чернобыльской АЭС; вдовам (вдовцам) погибших (умерших) ветеранов подразделений особого риска, не вступившим в повторный брак; инвалидам боевых действий, вдовам и родителям погибших (умерших) участников боевых действий). Выплата ежегодной материальной помощи матросам, особо отличившимся при исполнении обязанностей военной службы по призыву, постоянно проживающим на территории Старооскольского городского округа"</t>
  </si>
  <si>
    <t>Основное мероприятие "Поощрение народных дружинников, принимающих в составе народных дружин участие в охране общественного порядка на территории Старооскольского городского округа"</t>
  </si>
  <si>
    <t xml:space="preserve">Выплата пособий при рождении ребенка гражданам, не подлежащим обязательному социальному страхованию на случай временной нетрудоспособности и в связи с материнством, в соответствии с Федеральным законом от 19 мая 1995 года                                                                   №81-ФЗ "О государственных пособиях гражданам, имеющим детей" </t>
  </si>
  <si>
    <t xml:space="preserve">Выплата пособий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 в соответствии с Федеральным законом от 19 мая 1995 года N 81-ФЗ "О государственных пособиях гражданам, имеющим детей" 
</t>
  </si>
  <si>
    <t>Основное мероприятие "Предоставление ежемесячной денежной компенсации расходов на уплату взноса на капитальный ремонт общего имущества в многоквартирном доме лицам, достигшим возраста семидесяти и восьмидесяти лет"</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</si>
  <si>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</si>
  <si>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 xml:space="preserve">Содержание ребенка в семье опекуна, приемной семье, семейном детском доме, а также  вознаграждение, причитающееся приемному родителю, оплату труда родителя-воспитателя </t>
  </si>
  <si>
    <t xml:space="preserve">Осуществление мер по социальной защите граждан, являющихся усыновителями
</t>
  </si>
  <si>
    <t>Основное мероприятие "Приобретение формы для членов народной дружины "Молодость"</t>
  </si>
  <si>
    <t>Основное мероприятие "Оборудование в целях предупреждения террористических актов муниципальных объектов, мест с массовым пребыванием людей инженерно-техническими средствами охраны (системами видеонаблюдения (видеоконтроля), системами контроля доступа, охранными сигнализациями, кнопками тревожной сигнализации) с выводом видеопотока в АПК "Безопасный город" и техническое обслуживание установленных систем"</t>
  </si>
  <si>
    <t>0150000000</t>
  </si>
  <si>
    <t>0150100000</t>
  </si>
  <si>
    <t>Подпрограмма "Благоустройство дворовых территорий многоквартирных жилых домов города Старый Оскол"</t>
  </si>
  <si>
    <t>Основное мероприятие "Обеспечение проведения мероприятий по благоустройству дворовых территорий города Старый Оскол"</t>
  </si>
  <si>
    <t>Подпрограмма "Благоустройство общественных и иных территорий соответствующего функционального назначения"</t>
  </si>
  <si>
    <t>Основное мероприятие "Благоустройство общественных территорий города Старый Оскол"</t>
  </si>
  <si>
    <t>0150122200</t>
  </si>
  <si>
    <t>Подпрограмма "Профилактика терроризма и экстремизма, минимизация и (или) ликвидация последствий их проявлений на территории Старооскольского городского округа на 2017-2020 годы"</t>
  </si>
  <si>
    <t>Выплата ежемесячных денежных компенсаций расходов по оплате жилищно-коммунальных услуг ветеранам труда , ветеранам военной службы</t>
  </si>
  <si>
    <t>Компенсация отдельным категориям граждан оплаты взноса на капитальный ремонт общего имущества в многоквартирном доме</t>
  </si>
  <si>
    <t>Основное мероприятие "Обеспечение условий для организации и проведения в соответствии с действующим законодательством государственной итоговой аттестации выпускников общеобразователь-ных учреждений городского округа"</t>
  </si>
  <si>
    <t>Другие общегосударствен-ные вопросы</t>
  </si>
  <si>
    <t xml:space="preserve">Поддержка отрасли культуры </t>
  </si>
  <si>
    <t>Поддержка отрасли культуры</t>
  </si>
  <si>
    <t>Мероприятия государственной программы Российской Федерации "Доступная среда" на 2011 - 2020 годы</t>
  </si>
  <si>
    <t>Содействие достижению целевых показателей региональных программ развития агропромышленного комплекса</t>
  </si>
  <si>
    <t xml:space="preserve">Поддержка муниципальных программ формирования современной городской среды </t>
  </si>
  <si>
    <t>Реализация мероприятий по устойчивому развитию сельских территорий</t>
  </si>
  <si>
    <t>Оплата жилищно-коммунальных услуг отдельным категориям граждан</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</si>
  <si>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</si>
  <si>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t>
  </si>
  <si>
    <t>Обеспечение жильем молодых семей</t>
  </si>
  <si>
    <t>Раз-дел, под-раз-дел</t>
  </si>
  <si>
    <t>Основное мероприятие "Поддержка творческой деятельности Старооскольского театра"</t>
  </si>
  <si>
    <t>0450300000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</si>
  <si>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</si>
  <si>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04503L4660</t>
  </si>
  <si>
    <t>04503R4660</t>
  </si>
  <si>
    <t>Общегосударствен-ные вопросы</t>
  </si>
  <si>
    <t xml:space="preserve">                    тыс. рублей</t>
  </si>
  <si>
    <t>Ведомственная структура расходов бюджета Старооскольского городского округа на плановый период 2019 и 2020 годов</t>
  </si>
  <si>
    <t xml:space="preserve">                               Приложение 10</t>
  </si>
  <si>
    <t xml:space="preserve">                               к решению Совета депутатов</t>
  </si>
  <si>
    <t xml:space="preserve">                               Старооскольского городского округа</t>
  </si>
  <si>
    <t xml:space="preserve">   от 22 декабря 2017 г. № 42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</si>
</sst>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
  </numFmts>
  <fonts count="18" x14ac:knownFonts="1">
    <font>
      <sz val="10"/>
      <name val="Arial"/>
    </font>
    <font>
      <sz val="10"/>
      <name val="Arial"/>
      <family val="2"/>
      <charset val="204"/>
    </font>
    <font>
      <b/>
      <sz val="13"/>
      <name val="Times New Roman"/>
      <family val="1"/>
      <charset val="204"/>
    </font>
    <font>
      <sz val="13"/>
      <name val="Times New Roman"/>
      <family val="1"/>
      <charset val="204"/>
    </font>
    <font>
      <b/>
      <sz val="10"/>
      <name val="Arial"/>
      <family val="2"/>
      <charset val="204"/>
    </font>
    <font>
      <sz val="10"/>
      <name val="Arial"/>
      <family val="2"/>
      <charset val="204"/>
    </font>
    <font>
      <sz val="13"/>
      <color indexed="8"/>
      <name val="Times New Roman"/>
      <family val="1"/>
      <charset val="204"/>
    </font>
    <font>
      <sz val="10"/>
      <name val="Arial"/>
      <family val="2"/>
      <charset val="204"/>
    </font>
    <font>
      <sz val="12"/>
      <name val="Times New Roman"/>
      <family val="1"/>
      <charset val="204"/>
    </font>
    <font>
      <sz val="13"/>
      <color indexed="10"/>
      <name val="Times New Roman"/>
      <family val="1"/>
      <charset val="204"/>
    </font>
    <font>
      <b/>
      <sz val="12"/>
      <name val="Times New Roman"/>
      <family val="1"/>
      <charset val="204"/>
    </font>
    <font>
      <sz val="11"/>
      <color theme="1"/>
      <name val="Calibri"/>
      <family val="2"/>
      <charset val="204"/>
      <scheme val="minor"/>
    </font>
    <font>
      <b/>
      <sz val="13"/>
      <color theme="1"/>
      <name val="Times New Roman"/>
      <family val="1"/>
      <charset val="204"/>
    </font>
    <font>
      <b/>
      <sz val="11"/>
      <name val="Times New Roman"/>
      <family val="1"/>
      <charset val="204"/>
    </font>
    <font>
      <b/>
      <sz val="10.5"/>
      <name val="Times New Roman"/>
      <family val="1"/>
      <charset val="204"/>
    </font>
    <font>
      <b/>
      <sz val="13"/>
      <name val="Calibri"/>
      <family val="2"/>
      <charset val="204"/>
    </font>
    <font>
      <b/>
      <sz val="9"/>
      <name val="Times New Roman"/>
      <family val="1"/>
      <charset val="204"/>
    </font>
    <font>
      <sz val="13"/>
      <color rgb="FF00000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6">
    <xf numFmtId="0" fontId="0" fillId="0" borderId="0"/>
    <xf numFmtId="0" fontId="1" fillId="0" borderId="0"/>
    <xf numFmtId="0" fontId="11" fillId="0" borderId="0"/>
    <xf numFmtId="0" fontId="5" fillId="0" borderId="0"/>
    <xf numFmtId="0" fontId="7" fillId="0" borderId="0"/>
    <xf numFmtId="0" fontId="1" fillId="0" borderId="0"/>
  </cellStyleXfs>
  <cellXfs count="54">
    <xf numFmtId="0" fontId="0" fillId="0" borderId="0" xfId="0"/>
    <xf numFmtId="3" fontId="2" fillId="2" borderId="1"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2" fillId="2" borderId="1" xfId="5" applyFont="1" applyFill="1" applyBorder="1" applyAlignment="1">
      <alignment horizontal="center" vertical="center" wrapText="1"/>
    </xf>
    <xf numFmtId="0" fontId="3" fillId="2" borderId="1" xfId="5"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0" fontId="1" fillId="2" borderId="0" xfId="0" applyFont="1" applyFill="1"/>
    <xf numFmtId="2" fontId="3" fillId="2" borderId="1" xfId="0" applyNumberFormat="1" applyFont="1" applyFill="1" applyBorder="1" applyAlignment="1">
      <alignment horizontal="center" vertical="center" wrapText="1"/>
    </xf>
    <xf numFmtId="0" fontId="3" fillId="2" borderId="0" xfId="0" applyNumberFormat="1" applyFont="1" applyFill="1" applyAlignment="1">
      <alignment horizontal="center" vertical="center"/>
    </xf>
    <xf numFmtId="0" fontId="3" fillId="2" borderId="0" xfId="0" applyFont="1" applyFill="1" applyAlignment="1"/>
    <xf numFmtId="0" fontId="3" fillId="2" borderId="0" xfId="0" applyFont="1" applyFill="1"/>
    <xf numFmtId="0" fontId="3" fillId="2" borderId="0" xfId="0" applyFont="1" applyFill="1" applyAlignment="1">
      <alignment horizontal="left"/>
    </xf>
    <xf numFmtId="0" fontId="2" fillId="2" borderId="0" xfId="0" applyFont="1" applyFill="1"/>
    <xf numFmtId="0" fontId="2" fillId="2" borderId="0" xfId="0" applyFont="1" applyFill="1" applyAlignment="1"/>
    <xf numFmtId="164" fontId="3" fillId="2" borderId="1" xfId="0" applyNumberFormat="1" applyFont="1" applyFill="1" applyBorder="1" applyAlignment="1">
      <alignment horizontal="center" vertical="center" wrapText="1"/>
    </xf>
    <xf numFmtId="2" fontId="12" fillId="2" borderId="1" xfId="0" applyNumberFormat="1" applyFont="1" applyFill="1" applyBorder="1" applyAlignment="1">
      <alignment horizontal="center" vertical="center" wrapText="1"/>
    </xf>
    <xf numFmtId="164" fontId="6"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4" fillId="2" borderId="0" xfId="0" applyFont="1" applyFill="1"/>
    <xf numFmtId="49" fontId="2" fillId="2" borderId="1" xfId="4" applyNumberFormat="1" applyFont="1" applyFill="1" applyBorder="1" applyAlignment="1">
      <alignment horizontal="center" vertical="center" wrapText="1"/>
    </xf>
    <xf numFmtId="49" fontId="3" fillId="2" borderId="1" xfId="4" applyNumberFormat="1" applyFont="1" applyFill="1" applyBorder="1" applyAlignment="1">
      <alignment horizontal="center" vertical="center" wrapText="1"/>
    </xf>
    <xf numFmtId="164" fontId="3" fillId="2" borderId="1" xfId="4" applyNumberFormat="1" applyFont="1" applyFill="1" applyBorder="1" applyAlignment="1">
      <alignment horizontal="center" vertical="center" wrapText="1"/>
    </xf>
    <xf numFmtId="2" fontId="3" fillId="2" borderId="1" xfId="1" applyNumberFormat="1" applyFont="1" applyFill="1" applyBorder="1" applyAlignment="1">
      <alignment horizontal="center" vertical="center" wrapText="1"/>
    </xf>
    <xf numFmtId="0" fontId="4" fillId="2" borderId="1" xfId="0" applyFont="1" applyFill="1" applyBorder="1"/>
    <xf numFmtId="2" fontId="3" fillId="2" borderId="1" xfId="5"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2" fontId="8" fillId="2" borderId="1" xfId="0" applyNumberFormat="1" applyFont="1" applyFill="1" applyBorder="1" applyAlignment="1">
      <alignment horizontal="center" vertical="center" wrapText="1"/>
    </xf>
    <xf numFmtId="165" fontId="3" fillId="2" borderId="1" xfId="5" applyNumberFormat="1" applyFont="1" applyFill="1" applyBorder="1" applyAlignment="1">
      <alignment horizontal="center" vertical="center" wrapText="1"/>
    </xf>
    <xf numFmtId="3" fontId="3" fillId="2" borderId="2"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0" fontId="1" fillId="2" borderId="0" xfId="0" applyNumberFormat="1" applyFont="1" applyFill="1" applyAlignment="1">
      <alignment horizontal="center" vertical="center"/>
    </xf>
    <xf numFmtId="2" fontId="13" fillId="2" borderId="1" xfId="0" applyNumberFormat="1" applyFont="1" applyFill="1" applyBorder="1" applyAlignment="1">
      <alignment horizontal="center" vertical="center" wrapText="1"/>
    </xf>
    <xf numFmtId="2" fontId="14" fillId="2"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2" fontId="16" fillId="2" borderId="1" xfId="0" applyNumberFormat="1" applyFont="1" applyFill="1" applyBorder="1" applyAlignment="1">
      <alignment horizontal="center" vertical="center" wrapText="1"/>
    </xf>
    <xf numFmtId="0" fontId="10" fillId="2" borderId="1" xfId="0" applyNumberFormat="1" applyFont="1" applyFill="1" applyBorder="1" applyAlignment="1">
      <alignment horizontal="center" vertical="center" wrapText="1"/>
    </xf>
    <xf numFmtId="2" fontId="10" fillId="0" borderId="1" xfId="0" applyNumberFormat="1" applyFont="1" applyFill="1" applyBorder="1" applyAlignment="1">
      <alignment horizontal="center" vertical="center" wrapText="1"/>
    </xf>
    <xf numFmtId="0" fontId="17" fillId="0" borderId="4" xfId="2" applyFont="1" applyFill="1" applyBorder="1" applyAlignment="1">
      <alignment horizontal="center" vertical="top" wrapText="1"/>
    </xf>
    <xf numFmtId="0" fontId="2" fillId="2" borderId="0" xfId="0" applyNumberFormat="1" applyFont="1" applyFill="1" applyAlignment="1">
      <alignment horizontal="center" wrapText="1"/>
    </xf>
  </cellXfs>
  <cellStyles count="6">
    <cellStyle name="Обычный" xfId="0" builtinId="0"/>
    <cellStyle name="Обычный 2" xfId="1"/>
    <cellStyle name="Обычный 3" xfId="2"/>
    <cellStyle name="Обычный 4" xfId="3"/>
    <cellStyle name="Обычный 5" xfId="4"/>
    <cellStyle name="Обычный_Алексеевский уведомление"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653"/>
  <sheetViews>
    <sheetView tabSelected="1" view="pageLayout" zoomScaleNormal="100" zoomScaleSheetLayoutView="100" workbookViewId="0">
      <selection activeCell="A4" sqref="A4"/>
    </sheetView>
  </sheetViews>
  <sheetFormatPr defaultColWidth="9.140625" defaultRowHeight="12.75" x14ac:dyDescent="0.2"/>
  <cols>
    <col min="1" max="1" width="24.42578125" style="36" customWidth="1"/>
    <col min="2" max="2" width="8.7109375" style="11" customWidth="1"/>
    <col min="3" max="3" width="6.7109375" style="11" customWidth="1"/>
    <col min="4" max="4" width="14.5703125" style="11" customWidth="1"/>
    <col min="5" max="5" width="6" style="11" customWidth="1"/>
    <col min="6" max="6" width="11.7109375" style="11" customWidth="1"/>
    <col min="7" max="7" width="11.7109375" style="11" hidden="1" customWidth="1"/>
    <col min="8" max="8" width="13.7109375" style="11" hidden="1" customWidth="1"/>
    <col min="9" max="9" width="12.28515625" style="11" customWidth="1"/>
    <col min="10" max="10" width="12.7109375" style="11" hidden="1" customWidth="1"/>
    <col min="11" max="11" width="14" style="11" hidden="1" customWidth="1"/>
    <col min="12" max="12" width="10.85546875" style="11" hidden="1" customWidth="1"/>
    <col min="13" max="16384" width="9.140625" style="11"/>
  </cols>
  <sheetData>
    <row r="1" spans="1:11" s="15" customFormat="1" ht="16.5" x14ac:dyDescent="0.25">
      <c r="A1" s="13"/>
      <c r="B1" s="14" t="s">
        <v>1100</v>
      </c>
      <c r="E1" s="14"/>
      <c r="F1" s="14"/>
      <c r="G1" s="14"/>
      <c r="H1" s="14"/>
      <c r="I1" s="14"/>
      <c r="J1" s="14"/>
      <c r="K1" s="14"/>
    </row>
    <row r="2" spans="1:11" s="15" customFormat="1" ht="16.5" x14ac:dyDescent="0.25">
      <c r="A2" s="13"/>
      <c r="B2" s="14" t="s">
        <v>1101</v>
      </c>
      <c r="E2" s="14"/>
      <c r="F2" s="14"/>
      <c r="G2" s="14"/>
      <c r="H2" s="14"/>
      <c r="I2" s="14"/>
      <c r="J2" s="14"/>
      <c r="K2" s="14"/>
    </row>
    <row r="3" spans="1:11" s="15" customFormat="1" ht="16.5" x14ac:dyDescent="0.25">
      <c r="A3" s="13"/>
      <c r="B3" s="16" t="s">
        <v>1102</v>
      </c>
      <c r="E3" s="16"/>
      <c r="F3" s="16"/>
      <c r="G3" s="16"/>
      <c r="H3" s="16"/>
      <c r="I3" s="16"/>
      <c r="J3" s="16"/>
      <c r="K3" s="16"/>
    </row>
    <row r="4" spans="1:11" s="15" customFormat="1" ht="16.5" x14ac:dyDescent="0.25">
      <c r="A4" s="13"/>
      <c r="B4" s="16"/>
      <c r="C4" s="16"/>
      <c r="D4" s="16" t="s">
        <v>1103</v>
      </c>
      <c r="E4" s="16"/>
      <c r="F4" s="16"/>
      <c r="G4" s="16"/>
      <c r="H4" s="16"/>
      <c r="I4" s="16"/>
      <c r="J4" s="16"/>
      <c r="K4" s="16"/>
    </row>
    <row r="5" spans="1:11" s="15" customFormat="1" ht="12" customHeight="1" x14ac:dyDescent="0.25">
      <c r="A5" s="13"/>
      <c r="C5" s="17"/>
    </row>
    <row r="6" spans="1:11" s="15" customFormat="1" ht="36.75" customHeight="1" x14ac:dyDescent="0.25">
      <c r="A6" s="53" t="s">
        <v>1099</v>
      </c>
      <c r="B6" s="53"/>
      <c r="C6" s="53"/>
      <c r="D6" s="53"/>
      <c r="E6" s="53"/>
      <c r="F6" s="53"/>
      <c r="G6" s="53"/>
      <c r="H6" s="53"/>
      <c r="I6" s="53"/>
      <c r="J6" s="18"/>
      <c r="K6" s="18"/>
    </row>
    <row r="7" spans="1:11" s="15" customFormat="1" ht="16.5" x14ac:dyDescent="0.25">
      <c r="A7" s="13"/>
      <c r="C7" s="17"/>
      <c r="F7" s="16" t="s">
        <v>1098</v>
      </c>
      <c r="G7" s="16"/>
      <c r="H7" s="16"/>
      <c r="I7" s="16"/>
      <c r="J7" s="16"/>
      <c r="K7" s="16"/>
    </row>
    <row r="8" spans="1:11" ht="168" customHeight="1" x14ac:dyDescent="0.2">
      <c r="A8" s="6" t="s">
        <v>0</v>
      </c>
      <c r="B8" s="5" t="s">
        <v>923</v>
      </c>
      <c r="C8" s="40" t="s">
        <v>1091</v>
      </c>
      <c r="D8" s="5" t="s">
        <v>10</v>
      </c>
      <c r="E8" s="5" t="s">
        <v>11</v>
      </c>
      <c r="F8" s="5" t="s">
        <v>935</v>
      </c>
      <c r="G8" s="5" t="s">
        <v>936</v>
      </c>
      <c r="H8" s="5" t="s">
        <v>937</v>
      </c>
      <c r="I8" s="5" t="s">
        <v>980</v>
      </c>
      <c r="J8" s="2" t="s">
        <v>981</v>
      </c>
      <c r="K8" s="2" t="s">
        <v>982</v>
      </c>
    </row>
    <row r="9" spans="1:11" ht="16.5" x14ac:dyDescent="0.2">
      <c r="A9" s="6">
        <v>1</v>
      </c>
      <c r="B9" s="5" t="s">
        <v>962</v>
      </c>
      <c r="C9" s="5" t="s">
        <v>963</v>
      </c>
      <c r="D9" s="5" t="s">
        <v>965</v>
      </c>
      <c r="E9" s="5" t="s">
        <v>964</v>
      </c>
      <c r="F9" s="5" t="s">
        <v>966</v>
      </c>
      <c r="G9" s="5"/>
      <c r="H9" s="5"/>
      <c r="I9" s="5" t="s">
        <v>967</v>
      </c>
      <c r="J9" s="2"/>
      <c r="K9" s="2"/>
    </row>
    <row r="10" spans="1:11" ht="142.5" customHeight="1" x14ac:dyDescent="0.2">
      <c r="A10" s="5" t="s">
        <v>435</v>
      </c>
      <c r="B10" s="5" t="s">
        <v>436</v>
      </c>
      <c r="C10" s="5"/>
      <c r="D10" s="5"/>
      <c r="E10" s="5"/>
      <c r="F10" s="1">
        <f>G10+H10</f>
        <v>280559</v>
      </c>
      <c r="G10" s="1">
        <f>G11+G36+G68+G85+G95</f>
        <v>183232</v>
      </c>
      <c r="H10" s="1">
        <f t="shared" ref="H10" si="0">H11+H36+H68+H85+H95</f>
        <v>97327</v>
      </c>
      <c r="I10" s="1">
        <f>J10+K10</f>
        <v>221748</v>
      </c>
      <c r="J10" s="1">
        <f t="shared" ref="J10" si="1">J11+J36+J68+J85+J95</f>
        <v>184379</v>
      </c>
      <c r="K10" s="1">
        <f t="shared" ref="K10" si="2">K11+K36+K68+K85+K95</f>
        <v>37369</v>
      </c>
    </row>
    <row r="11" spans="1:11" ht="39" customHeight="1" x14ac:dyDescent="0.2">
      <c r="A11" s="5" t="s">
        <v>116</v>
      </c>
      <c r="B11" s="5"/>
      <c r="C11" s="5" t="s">
        <v>117</v>
      </c>
      <c r="D11" s="5"/>
      <c r="E11" s="5"/>
      <c r="F11" s="1">
        <f t="shared" ref="F11:F82" si="3">G11+H11</f>
        <v>59677</v>
      </c>
      <c r="G11" s="1">
        <f>G12+G21</f>
        <v>59677</v>
      </c>
      <c r="H11" s="1">
        <f>H12+H21</f>
        <v>0</v>
      </c>
      <c r="I11" s="1">
        <f t="shared" ref="I11:I17" si="4">J11+K11</f>
        <v>56874</v>
      </c>
      <c r="J11" s="1">
        <f>J12+J21</f>
        <v>56874</v>
      </c>
      <c r="K11" s="1">
        <f>K12+K21</f>
        <v>0</v>
      </c>
    </row>
    <row r="12" spans="1:11" ht="50.25" customHeight="1" x14ac:dyDescent="0.2">
      <c r="A12" s="5" t="s">
        <v>343</v>
      </c>
      <c r="B12" s="5"/>
      <c r="C12" s="5" t="s">
        <v>344</v>
      </c>
      <c r="D12" s="5"/>
      <c r="E12" s="5"/>
      <c r="F12" s="1">
        <f t="shared" si="3"/>
        <v>25000</v>
      </c>
      <c r="G12" s="1">
        <f>G13</f>
        <v>25000</v>
      </c>
      <c r="H12" s="1">
        <f>H13</f>
        <v>0</v>
      </c>
      <c r="I12" s="1">
        <f t="shared" si="4"/>
        <v>23000</v>
      </c>
      <c r="J12" s="1">
        <f>J13</f>
        <v>23000</v>
      </c>
      <c r="K12" s="1">
        <f>K13</f>
        <v>0</v>
      </c>
    </row>
    <row r="13" spans="1:11" ht="201.75" customHeight="1" x14ac:dyDescent="0.2">
      <c r="A13" s="5" t="s">
        <v>286</v>
      </c>
      <c r="B13" s="5"/>
      <c r="C13" s="5" t="s">
        <v>344</v>
      </c>
      <c r="D13" s="5" t="s">
        <v>287</v>
      </c>
      <c r="E13" s="5"/>
      <c r="F13" s="1">
        <f t="shared" si="3"/>
        <v>25000</v>
      </c>
      <c r="G13" s="1">
        <f>G14</f>
        <v>25000</v>
      </c>
      <c r="H13" s="1">
        <f>H14</f>
        <v>0</v>
      </c>
      <c r="I13" s="1">
        <f t="shared" si="4"/>
        <v>23000</v>
      </c>
      <c r="J13" s="1">
        <f>J14</f>
        <v>23000</v>
      </c>
      <c r="K13" s="1">
        <f>K14</f>
        <v>0</v>
      </c>
    </row>
    <row r="14" spans="1:11" ht="111" customHeight="1" x14ac:dyDescent="0.2">
      <c r="A14" s="6" t="s">
        <v>475</v>
      </c>
      <c r="B14" s="5"/>
      <c r="C14" s="5" t="s">
        <v>344</v>
      </c>
      <c r="D14" s="5" t="s">
        <v>437</v>
      </c>
      <c r="E14" s="5"/>
      <c r="F14" s="1">
        <f t="shared" si="3"/>
        <v>25000</v>
      </c>
      <c r="G14" s="1">
        <f>G18+G15</f>
        <v>25000</v>
      </c>
      <c r="H14" s="1">
        <f>H18+H15</f>
        <v>0</v>
      </c>
      <c r="I14" s="1">
        <f t="shared" si="4"/>
        <v>23000</v>
      </c>
      <c r="J14" s="1">
        <f>J18+J15</f>
        <v>23000</v>
      </c>
      <c r="K14" s="1">
        <f>K18+K15</f>
        <v>0</v>
      </c>
    </row>
    <row r="15" spans="1:11" ht="105" customHeight="1" x14ac:dyDescent="0.2">
      <c r="A15" s="6" t="s">
        <v>901</v>
      </c>
      <c r="B15" s="5"/>
      <c r="C15" s="5" t="s">
        <v>344</v>
      </c>
      <c r="D15" s="5" t="s">
        <v>902</v>
      </c>
      <c r="E15" s="5"/>
      <c r="F15" s="1">
        <f t="shared" si="3"/>
        <v>3000</v>
      </c>
      <c r="G15" s="1">
        <f>G16</f>
        <v>3000</v>
      </c>
      <c r="H15" s="1">
        <f>H16</f>
        <v>0</v>
      </c>
      <c r="I15" s="1">
        <f t="shared" si="4"/>
        <v>0</v>
      </c>
      <c r="J15" s="1">
        <f>J16</f>
        <v>0</v>
      </c>
      <c r="K15" s="1">
        <f>K16</f>
        <v>0</v>
      </c>
    </row>
    <row r="16" spans="1:11" ht="41.25" customHeight="1" x14ac:dyDescent="0.2">
      <c r="A16" s="19" t="s">
        <v>451</v>
      </c>
      <c r="B16" s="2"/>
      <c r="C16" s="2" t="s">
        <v>344</v>
      </c>
      <c r="D16" s="2" t="s">
        <v>903</v>
      </c>
      <c r="E16" s="2"/>
      <c r="F16" s="3">
        <f t="shared" si="3"/>
        <v>3000</v>
      </c>
      <c r="G16" s="3">
        <f>G17</f>
        <v>3000</v>
      </c>
      <c r="H16" s="3">
        <f>H17</f>
        <v>0</v>
      </c>
      <c r="I16" s="3">
        <f t="shared" si="4"/>
        <v>0</v>
      </c>
      <c r="J16" s="3">
        <f>J17</f>
        <v>0</v>
      </c>
      <c r="K16" s="3">
        <f>K17</f>
        <v>0</v>
      </c>
    </row>
    <row r="17" spans="1:11" ht="85.5" customHeight="1" x14ac:dyDescent="0.2">
      <c r="A17" s="2" t="s">
        <v>180</v>
      </c>
      <c r="B17" s="2"/>
      <c r="C17" s="2" t="s">
        <v>344</v>
      </c>
      <c r="D17" s="2" t="s">
        <v>903</v>
      </c>
      <c r="E17" s="2" t="s">
        <v>181</v>
      </c>
      <c r="F17" s="3">
        <f t="shared" si="3"/>
        <v>3000</v>
      </c>
      <c r="G17" s="3">
        <v>3000</v>
      </c>
      <c r="H17" s="3"/>
      <c r="I17" s="3">
        <f t="shared" si="4"/>
        <v>0</v>
      </c>
      <c r="J17" s="3"/>
      <c r="K17" s="3"/>
    </row>
    <row r="18" spans="1:11" ht="115.5" customHeight="1" x14ac:dyDescent="0.2">
      <c r="A18" s="6" t="s">
        <v>438</v>
      </c>
      <c r="B18" s="5"/>
      <c r="C18" s="5" t="s">
        <v>344</v>
      </c>
      <c r="D18" s="5" t="s">
        <v>439</v>
      </c>
      <c r="E18" s="5"/>
      <c r="F18" s="1">
        <f>SUM(G18:H18)</f>
        <v>22000</v>
      </c>
      <c r="G18" s="1">
        <f>G19</f>
        <v>22000</v>
      </c>
      <c r="H18" s="1">
        <f>H19</f>
        <v>0</v>
      </c>
      <c r="I18" s="1">
        <f>SUM(J18:K18)</f>
        <v>23000</v>
      </c>
      <c r="J18" s="1">
        <f>J19</f>
        <v>23000</v>
      </c>
      <c r="K18" s="1">
        <f>K19</f>
        <v>0</v>
      </c>
    </row>
    <row r="19" spans="1:11" ht="54" customHeight="1" x14ac:dyDescent="0.2">
      <c r="A19" s="19" t="s">
        <v>440</v>
      </c>
      <c r="B19" s="2"/>
      <c r="C19" s="2" t="s">
        <v>344</v>
      </c>
      <c r="D19" s="2" t="s">
        <v>441</v>
      </c>
      <c r="E19" s="2"/>
      <c r="F19" s="3">
        <f t="shared" si="3"/>
        <v>22000</v>
      </c>
      <c r="G19" s="3">
        <f>G20</f>
        <v>22000</v>
      </c>
      <c r="H19" s="3">
        <f>H20</f>
        <v>0</v>
      </c>
      <c r="I19" s="3">
        <f>J19+K19</f>
        <v>23000</v>
      </c>
      <c r="J19" s="3">
        <f>J20</f>
        <v>23000</v>
      </c>
      <c r="K19" s="3">
        <f>K20</f>
        <v>0</v>
      </c>
    </row>
    <row r="20" spans="1:11" ht="93" customHeight="1" x14ac:dyDescent="0.2">
      <c r="A20" s="19" t="s">
        <v>20</v>
      </c>
      <c r="B20" s="2"/>
      <c r="C20" s="2" t="s">
        <v>344</v>
      </c>
      <c r="D20" s="2" t="s">
        <v>441</v>
      </c>
      <c r="E20" s="2" t="s">
        <v>13</v>
      </c>
      <c r="F20" s="3">
        <f t="shared" si="3"/>
        <v>22000</v>
      </c>
      <c r="G20" s="3">
        <v>22000</v>
      </c>
      <c r="H20" s="3"/>
      <c r="I20" s="3">
        <f>J20+K20</f>
        <v>23000</v>
      </c>
      <c r="J20" s="3">
        <v>23000</v>
      </c>
      <c r="K20" s="3"/>
    </row>
    <row r="21" spans="1:11" ht="82.5" customHeight="1" x14ac:dyDescent="0.2">
      <c r="A21" s="5" t="s">
        <v>141</v>
      </c>
      <c r="B21" s="5"/>
      <c r="C21" s="5" t="s">
        <v>142</v>
      </c>
      <c r="D21" s="5"/>
      <c r="E21" s="5"/>
      <c r="F21" s="1">
        <f t="shared" si="3"/>
        <v>34677</v>
      </c>
      <c r="G21" s="1">
        <f>G22+G29</f>
        <v>34677</v>
      </c>
      <c r="H21" s="1">
        <f>H22+H29</f>
        <v>0</v>
      </c>
      <c r="I21" s="1">
        <f>J21+K21</f>
        <v>33874</v>
      </c>
      <c r="J21" s="1">
        <f>J22+J29</f>
        <v>33874</v>
      </c>
      <c r="K21" s="1">
        <f>K22+K29</f>
        <v>0</v>
      </c>
    </row>
    <row r="22" spans="1:11" ht="195.75" customHeight="1" x14ac:dyDescent="0.2">
      <c r="A22" s="5" t="s">
        <v>286</v>
      </c>
      <c r="B22" s="5"/>
      <c r="C22" s="5" t="s">
        <v>142</v>
      </c>
      <c r="D22" s="5" t="s">
        <v>287</v>
      </c>
      <c r="E22" s="5"/>
      <c r="F22" s="1">
        <f t="shared" si="3"/>
        <v>31227</v>
      </c>
      <c r="G22" s="1">
        <f t="shared" ref="G22:K24" si="5">G23</f>
        <v>31227</v>
      </c>
      <c r="H22" s="1">
        <f t="shared" si="5"/>
        <v>0</v>
      </c>
      <c r="I22" s="1">
        <f>J22+K22</f>
        <v>32374</v>
      </c>
      <c r="J22" s="1">
        <f t="shared" si="5"/>
        <v>32374</v>
      </c>
      <c r="K22" s="1">
        <f t="shared" si="5"/>
        <v>0</v>
      </c>
    </row>
    <row r="23" spans="1:11" ht="237.75" customHeight="1" x14ac:dyDescent="0.2">
      <c r="A23" s="20" t="s">
        <v>442</v>
      </c>
      <c r="B23" s="5"/>
      <c r="C23" s="5" t="s">
        <v>142</v>
      </c>
      <c r="D23" s="5" t="s">
        <v>443</v>
      </c>
      <c r="E23" s="5"/>
      <c r="F23" s="1">
        <f t="shared" si="3"/>
        <v>31227</v>
      </c>
      <c r="G23" s="1">
        <f t="shared" si="5"/>
        <v>31227</v>
      </c>
      <c r="H23" s="1">
        <f t="shared" si="5"/>
        <v>0</v>
      </c>
      <c r="I23" s="1">
        <f>J23+K23</f>
        <v>32374</v>
      </c>
      <c r="J23" s="1">
        <f t="shared" si="5"/>
        <v>32374</v>
      </c>
      <c r="K23" s="1">
        <f t="shared" si="5"/>
        <v>0</v>
      </c>
    </row>
    <row r="24" spans="1:11" ht="90" customHeight="1" x14ac:dyDescent="0.2">
      <c r="A24" s="4" t="s">
        <v>444</v>
      </c>
      <c r="B24" s="5"/>
      <c r="C24" s="5" t="s">
        <v>142</v>
      </c>
      <c r="D24" s="5" t="s">
        <v>445</v>
      </c>
      <c r="E24" s="5"/>
      <c r="F24" s="1">
        <f>SUM(G24:H24)</f>
        <v>31227</v>
      </c>
      <c r="G24" s="1">
        <f t="shared" si="5"/>
        <v>31227</v>
      </c>
      <c r="H24" s="1">
        <f t="shared" si="5"/>
        <v>0</v>
      </c>
      <c r="I24" s="1">
        <f>SUM(J24:K24)</f>
        <v>32374</v>
      </c>
      <c r="J24" s="1">
        <f t="shared" si="5"/>
        <v>32374</v>
      </c>
      <c r="K24" s="1">
        <f t="shared" si="5"/>
        <v>0</v>
      </c>
    </row>
    <row r="25" spans="1:11" ht="118.5" customHeight="1" x14ac:dyDescent="0.2">
      <c r="A25" s="19" t="s">
        <v>41</v>
      </c>
      <c r="B25" s="2"/>
      <c r="C25" s="2" t="s">
        <v>142</v>
      </c>
      <c r="D25" s="2" t="s">
        <v>446</v>
      </c>
      <c r="E25" s="2"/>
      <c r="F25" s="3">
        <f t="shared" si="3"/>
        <v>31227</v>
      </c>
      <c r="G25" s="3">
        <f>G26+G27+G28</f>
        <v>31227</v>
      </c>
      <c r="H25" s="3">
        <f>H26+H27+H28</f>
        <v>0</v>
      </c>
      <c r="I25" s="3">
        <f t="shared" ref="I25:I30" si="6">J25+K25</f>
        <v>32374</v>
      </c>
      <c r="J25" s="3">
        <f>J26+J27+J28</f>
        <v>32374</v>
      </c>
      <c r="K25" s="3">
        <f>K26+K27+K28</f>
        <v>0</v>
      </c>
    </row>
    <row r="26" spans="1:11" ht="213.75" customHeight="1" x14ac:dyDescent="0.2">
      <c r="A26" s="7" t="s">
        <v>19</v>
      </c>
      <c r="B26" s="2"/>
      <c r="C26" s="2" t="s">
        <v>142</v>
      </c>
      <c r="D26" s="2" t="s">
        <v>446</v>
      </c>
      <c r="E26" s="2" t="s">
        <v>12</v>
      </c>
      <c r="F26" s="3">
        <f t="shared" si="3"/>
        <v>29021</v>
      </c>
      <c r="G26" s="3">
        <v>29021</v>
      </c>
      <c r="H26" s="3"/>
      <c r="I26" s="3">
        <f t="shared" si="6"/>
        <v>30183</v>
      </c>
      <c r="J26" s="3">
        <v>30183</v>
      </c>
      <c r="K26" s="3"/>
    </row>
    <row r="27" spans="1:11" ht="93" customHeight="1" x14ac:dyDescent="0.2">
      <c r="A27" s="2" t="s">
        <v>20</v>
      </c>
      <c r="B27" s="2"/>
      <c r="C27" s="2" t="s">
        <v>142</v>
      </c>
      <c r="D27" s="2" t="s">
        <v>446</v>
      </c>
      <c r="E27" s="2" t="s">
        <v>13</v>
      </c>
      <c r="F27" s="3">
        <f t="shared" si="3"/>
        <v>2117</v>
      </c>
      <c r="G27" s="3">
        <v>2117</v>
      </c>
      <c r="H27" s="3"/>
      <c r="I27" s="3">
        <f t="shared" si="6"/>
        <v>2099</v>
      </c>
      <c r="J27" s="3">
        <v>2099</v>
      </c>
      <c r="K27" s="3"/>
    </row>
    <row r="28" spans="1:11" ht="33" x14ac:dyDescent="0.2">
      <c r="A28" s="2" t="s">
        <v>16</v>
      </c>
      <c r="B28" s="2"/>
      <c r="C28" s="2" t="s">
        <v>142</v>
      </c>
      <c r="D28" s="2" t="s">
        <v>446</v>
      </c>
      <c r="E28" s="2" t="s">
        <v>15</v>
      </c>
      <c r="F28" s="3">
        <f t="shared" si="3"/>
        <v>89</v>
      </c>
      <c r="G28" s="3">
        <v>89</v>
      </c>
      <c r="H28" s="3"/>
      <c r="I28" s="3">
        <f t="shared" si="6"/>
        <v>92</v>
      </c>
      <c r="J28" s="3">
        <v>92</v>
      </c>
      <c r="K28" s="3"/>
    </row>
    <row r="29" spans="1:11" ht="171" customHeight="1" x14ac:dyDescent="0.2">
      <c r="A29" s="6" t="s">
        <v>120</v>
      </c>
      <c r="B29" s="5"/>
      <c r="C29" s="5" t="s">
        <v>142</v>
      </c>
      <c r="D29" s="5" t="s">
        <v>121</v>
      </c>
      <c r="E29" s="5"/>
      <c r="F29" s="1">
        <f t="shared" si="3"/>
        <v>3450</v>
      </c>
      <c r="G29" s="1">
        <f t="shared" ref="G29:K34" si="7">G30</f>
        <v>3450</v>
      </c>
      <c r="H29" s="1">
        <f t="shared" si="7"/>
        <v>0</v>
      </c>
      <c r="I29" s="1">
        <f t="shared" si="6"/>
        <v>1500</v>
      </c>
      <c r="J29" s="1">
        <f t="shared" si="7"/>
        <v>1500</v>
      </c>
      <c r="K29" s="1">
        <f t="shared" si="7"/>
        <v>0</v>
      </c>
    </row>
    <row r="30" spans="1:11" ht="70.5" customHeight="1" x14ac:dyDescent="0.2">
      <c r="A30" s="6" t="s">
        <v>433</v>
      </c>
      <c r="B30" s="5"/>
      <c r="C30" s="5" t="s">
        <v>142</v>
      </c>
      <c r="D30" s="5" t="s">
        <v>151</v>
      </c>
      <c r="E30" s="5"/>
      <c r="F30" s="1">
        <f t="shared" si="3"/>
        <v>3450</v>
      </c>
      <c r="G30" s="1">
        <f t="shared" si="7"/>
        <v>3450</v>
      </c>
      <c r="H30" s="1">
        <f t="shared" si="7"/>
        <v>0</v>
      </c>
      <c r="I30" s="1">
        <f t="shared" si="6"/>
        <v>1500</v>
      </c>
      <c r="J30" s="1">
        <f t="shared" si="7"/>
        <v>1500</v>
      </c>
      <c r="K30" s="1">
        <f t="shared" si="7"/>
        <v>0</v>
      </c>
    </row>
    <row r="31" spans="1:11" ht="87" customHeight="1" x14ac:dyDescent="0.2">
      <c r="A31" s="39" t="s">
        <v>894</v>
      </c>
      <c r="B31" s="5"/>
      <c r="C31" s="5" t="s">
        <v>142</v>
      </c>
      <c r="D31" s="5" t="s">
        <v>893</v>
      </c>
      <c r="E31" s="5"/>
      <c r="F31" s="1">
        <f>SUM(G31:H31)</f>
        <v>3450</v>
      </c>
      <c r="G31" s="1">
        <f>G32+G34</f>
        <v>3450</v>
      </c>
      <c r="H31" s="1">
        <f>H32+H34</f>
        <v>0</v>
      </c>
      <c r="I31" s="1">
        <f>SUM(J31:K31)</f>
        <v>1500</v>
      </c>
      <c r="J31" s="1">
        <f>J32+J34</f>
        <v>1500</v>
      </c>
      <c r="K31" s="1">
        <f>K32+K34</f>
        <v>0</v>
      </c>
    </row>
    <row r="32" spans="1:11" ht="38.25" customHeight="1" x14ac:dyDescent="0.2">
      <c r="A32" s="19" t="s">
        <v>451</v>
      </c>
      <c r="B32" s="5"/>
      <c r="C32" s="2" t="s">
        <v>142</v>
      </c>
      <c r="D32" s="2" t="s">
        <v>895</v>
      </c>
      <c r="E32" s="2"/>
      <c r="F32" s="3">
        <f t="shared" ref="F32:F33" si="8">G32+H32</f>
        <v>1500</v>
      </c>
      <c r="G32" s="3">
        <f t="shared" si="7"/>
        <v>1500</v>
      </c>
      <c r="H32" s="3">
        <f t="shared" si="7"/>
        <v>0</v>
      </c>
      <c r="I32" s="3">
        <f t="shared" ref="I32:I33" si="9">J32+K32</f>
        <v>1500</v>
      </c>
      <c r="J32" s="3">
        <f t="shared" si="7"/>
        <v>1500</v>
      </c>
      <c r="K32" s="3">
        <f t="shared" si="7"/>
        <v>0</v>
      </c>
    </row>
    <row r="33" spans="1:11" ht="100.5" customHeight="1" x14ac:dyDescent="0.2">
      <c r="A33" s="2" t="s">
        <v>180</v>
      </c>
      <c r="B33" s="5"/>
      <c r="C33" s="2" t="s">
        <v>142</v>
      </c>
      <c r="D33" s="2" t="s">
        <v>895</v>
      </c>
      <c r="E33" s="2" t="s">
        <v>181</v>
      </c>
      <c r="F33" s="3">
        <f t="shared" si="8"/>
        <v>1500</v>
      </c>
      <c r="G33" s="3">
        <v>1500</v>
      </c>
      <c r="H33" s="3"/>
      <c r="I33" s="3">
        <f t="shared" si="9"/>
        <v>1500</v>
      </c>
      <c r="J33" s="3">
        <v>1500</v>
      </c>
      <c r="K33" s="3"/>
    </row>
    <row r="34" spans="1:11" ht="23.25" customHeight="1" x14ac:dyDescent="0.2">
      <c r="A34" s="21" t="s">
        <v>447</v>
      </c>
      <c r="B34" s="2"/>
      <c r="C34" s="2" t="s">
        <v>142</v>
      </c>
      <c r="D34" s="2" t="s">
        <v>1016</v>
      </c>
      <c r="E34" s="2"/>
      <c r="F34" s="3">
        <f t="shared" si="3"/>
        <v>1950</v>
      </c>
      <c r="G34" s="3">
        <f t="shared" si="7"/>
        <v>1950</v>
      </c>
      <c r="H34" s="3">
        <f t="shared" si="7"/>
        <v>0</v>
      </c>
      <c r="I34" s="3">
        <f t="shared" ref="I34:I49" si="10">J34+K34</f>
        <v>0</v>
      </c>
      <c r="J34" s="3">
        <f t="shared" si="7"/>
        <v>0</v>
      </c>
      <c r="K34" s="3">
        <f t="shared" si="7"/>
        <v>0</v>
      </c>
    </row>
    <row r="35" spans="1:11" ht="93" customHeight="1" x14ac:dyDescent="0.2">
      <c r="A35" s="2" t="s">
        <v>20</v>
      </c>
      <c r="B35" s="2"/>
      <c r="C35" s="2" t="s">
        <v>142</v>
      </c>
      <c r="D35" s="2" t="s">
        <v>1016</v>
      </c>
      <c r="E35" s="2" t="s">
        <v>13</v>
      </c>
      <c r="F35" s="3">
        <f t="shared" si="3"/>
        <v>1950</v>
      </c>
      <c r="G35" s="3">
        <v>1950</v>
      </c>
      <c r="H35" s="3"/>
      <c r="I35" s="3">
        <f t="shared" si="10"/>
        <v>0</v>
      </c>
      <c r="J35" s="3"/>
      <c r="K35" s="3"/>
    </row>
    <row r="36" spans="1:11" ht="62.25" customHeight="1" x14ac:dyDescent="0.2">
      <c r="A36" s="5" t="s">
        <v>176</v>
      </c>
      <c r="B36" s="5"/>
      <c r="C36" s="5" t="s">
        <v>177</v>
      </c>
      <c r="D36" s="5"/>
      <c r="E36" s="5"/>
      <c r="F36" s="1">
        <f t="shared" si="3"/>
        <v>134888</v>
      </c>
      <c r="G36" s="1">
        <f>G47+G37</f>
        <v>38105</v>
      </c>
      <c r="H36" s="1">
        <f>H47+H37</f>
        <v>96783</v>
      </c>
      <c r="I36" s="1">
        <f t="shared" si="10"/>
        <v>49787</v>
      </c>
      <c r="J36" s="1">
        <f>J47+J37</f>
        <v>12955</v>
      </c>
      <c r="K36" s="1">
        <f>K47+K37</f>
        <v>36832</v>
      </c>
    </row>
    <row r="37" spans="1:11" ht="33" x14ac:dyDescent="0.2">
      <c r="A37" s="5" t="s">
        <v>904</v>
      </c>
      <c r="B37" s="5"/>
      <c r="C37" s="5" t="s">
        <v>905</v>
      </c>
      <c r="D37" s="5"/>
      <c r="E37" s="5"/>
      <c r="F37" s="1">
        <f t="shared" si="3"/>
        <v>14920</v>
      </c>
      <c r="G37" s="1">
        <f t="shared" ref="G37:H45" si="11">G38</f>
        <v>7064</v>
      </c>
      <c r="H37" s="1">
        <f t="shared" si="11"/>
        <v>7856</v>
      </c>
      <c r="I37" s="1">
        <f t="shared" si="10"/>
        <v>6173</v>
      </c>
      <c r="J37" s="1">
        <f t="shared" ref="J37:K45" si="12">J38</f>
        <v>6173</v>
      </c>
      <c r="K37" s="1">
        <f t="shared" si="12"/>
        <v>0</v>
      </c>
    </row>
    <row r="38" spans="1:11" ht="132" customHeight="1" x14ac:dyDescent="0.2">
      <c r="A38" s="5" t="s">
        <v>292</v>
      </c>
      <c r="B38" s="5"/>
      <c r="C38" s="5" t="s">
        <v>905</v>
      </c>
      <c r="D38" s="5" t="s">
        <v>293</v>
      </c>
      <c r="E38" s="5"/>
      <c r="F38" s="1">
        <f t="shared" si="3"/>
        <v>14920</v>
      </c>
      <c r="G38" s="1">
        <f t="shared" si="11"/>
        <v>7064</v>
      </c>
      <c r="H38" s="1">
        <f t="shared" si="11"/>
        <v>7856</v>
      </c>
      <c r="I38" s="1">
        <f t="shared" si="10"/>
        <v>6173</v>
      </c>
      <c r="J38" s="1">
        <f t="shared" si="12"/>
        <v>6173</v>
      </c>
      <c r="K38" s="1">
        <f t="shared" si="12"/>
        <v>0</v>
      </c>
    </row>
    <row r="39" spans="1:11" ht="78" customHeight="1" x14ac:dyDescent="0.2">
      <c r="A39" s="5" t="s">
        <v>906</v>
      </c>
      <c r="B39" s="5"/>
      <c r="C39" s="5" t="s">
        <v>905</v>
      </c>
      <c r="D39" s="5" t="s">
        <v>907</v>
      </c>
      <c r="E39" s="5"/>
      <c r="F39" s="1">
        <f t="shared" si="3"/>
        <v>14920</v>
      </c>
      <c r="G39" s="1">
        <f t="shared" si="11"/>
        <v>7064</v>
      </c>
      <c r="H39" s="1">
        <f t="shared" si="11"/>
        <v>7856</v>
      </c>
      <c r="I39" s="1">
        <f t="shared" si="10"/>
        <v>6173</v>
      </c>
      <c r="J39" s="1">
        <f t="shared" si="12"/>
        <v>6173</v>
      </c>
      <c r="K39" s="1">
        <f t="shared" si="12"/>
        <v>0</v>
      </c>
    </row>
    <row r="40" spans="1:11" ht="113.25" customHeight="1" x14ac:dyDescent="0.2">
      <c r="A40" s="5" t="s">
        <v>908</v>
      </c>
      <c r="B40" s="5"/>
      <c r="C40" s="5" t="s">
        <v>905</v>
      </c>
      <c r="D40" s="5" t="s">
        <v>909</v>
      </c>
      <c r="E40" s="5"/>
      <c r="F40" s="1">
        <f t="shared" si="3"/>
        <v>14920</v>
      </c>
      <c r="G40" s="1">
        <f>G41+G43+G45</f>
        <v>7064</v>
      </c>
      <c r="H40" s="1">
        <f>H41+H43+H45</f>
        <v>7856</v>
      </c>
      <c r="I40" s="1">
        <f t="shared" si="10"/>
        <v>6173</v>
      </c>
      <c r="J40" s="1">
        <f>J41+J43</f>
        <v>6173</v>
      </c>
      <c r="K40" s="1">
        <f>K41+K43</f>
        <v>0</v>
      </c>
    </row>
    <row r="41" spans="1:11" ht="37.5" customHeight="1" x14ac:dyDescent="0.2">
      <c r="A41" s="19" t="s">
        <v>451</v>
      </c>
      <c r="B41" s="2"/>
      <c r="C41" s="2" t="s">
        <v>905</v>
      </c>
      <c r="D41" s="2" t="s">
        <v>910</v>
      </c>
      <c r="E41" s="2"/>
      <c r="F41" s="3">
        <f t="shared" si="3"/>
        <v>3697</v>
      </c>
      <c r="G41" s="3">
        <f t="shared" si="11"/>
        <v>3697</v>
      </c>
      <c r="H41" s="3">
        <f t="shared" si="11"/>
        <v>0</v>
      </c>
      <c r="I41" s="3">
        <f t="shared" si="10"/>
        <v>6173</v>
      </c>
      <c r="J41" s="3">
        <f t="shared" si="12"/>
        <v>6173</v>
      </c>
      <c r="K41" s="3">
        <f t="shared" si="12"/>
        <v>0</v>
      </c>
    </row>
    <row r="42" spans="1:11" ht="101.25" customHeight="1" x14ac:dyDescent="0.2">
      <c r="A42" s="2" t="s">
        <v>180</v>
      </c>
      <c r="B42" s="2"/>
      <c r="C42" s="2" t="s">
        <v>905</v>
      </c>
      <c r="D42" s="2" t="s">
        <v>910</v>
      </c>
      <c r="E42" s="2" t="s">
        <v>181</v>
      </c>
      <c r="F42" s="3">
        <f t="shared" si="3"/>
        <v>3697</v>
      </c>
      <c r="G42" s="3">
        <f>1097+2600</f>
        <v>3697</v>
      </c>
      <c r="H42" s="3"/>
      <c r="I42" s="3">
        <f t="shared" si="10"/>
        <v>6173</v>
      </c>
      <c r="J42" s="3">
        <f>2173+4000</f>
        <v>6173</v>
      </c>
      <c r="K42" s="3"/>
    </row>
    <row r="43" spans="1:11" ht="198.75" customHeight="1" x14ac:dyDescent="0.2">
      <c r="A43" s="19" t="s">
        <v>1086</v>
      </c>
      <c r="B43" s="2"/>
      <c r="C43" s="2" t="s">
        <v>905</v>
      </c>
      <c r="D43" s="2" t="s">
        <v>1017</v>
      </c>
      <c r="E43" s="2"/>
      <c r="F43" s="3">
        <f t="shared" ref="F43:F44" si="13">G43+H43</f>
        <v>3367</v>
      </c>
      <c r="G43" s="3">
        <f t="shared" si="11"/>
        <v>3367</v>
      </c>
      <c r="H43" s="3">
        <f t="shared" si="11"/>
        <v>0</v>
      </c>
      <c r="I43" s="3">
        <f t="shared" ref="I43:I44" si="14">J43+K43</f>
        <v>0</v>
      </c>
      <c r="J43" s="3">
        <f t="shared" si="12"/>
        <v>0</v>
      </c>
      <c r="K43" s="3">
        <f t="shared" si="12"/>
        <v>0</v>
      </c>
    </row>
    <row r="44" spans="1:11" ht="88.5" customHeight="1" x14ac:dyDescent="0.2">
      <c r="A44" s="2" t="s">
        <v>180</v>
      </c>
      <c r="B44" s="2"/>
      <c r="C44" s="2" t="s">
        <v>905</v>
      </c>
      <c r="D44" s="2" t="s">
        <v>1017</v>
      </c>
      <c r="E44" s="2" t="s">
        <v>181</v>
      </c>
      <c r="F44" s="3">
        <f t="shared" si="13"/>
        <v>3367</v>
      </c>
      <c r="G44" s="3">
        <v>3367</v>
      </c>
      <c r="H44" s="3"/>
      <c r="I44" s="3">
        <f t="shared" si="14"/>
        <v>0</v>
      </c>
      <c r="J44" s="3"/>
      <c r="K44" s="3"/>
    </row>
    <row r="45" spans="1:11" ht="193.5" customHeight="1" x14ac:dyDescent="0.2">
      <c r="A45" s="19" t="s">
        <v>1086</v>
      </c>
      <c r="B45" s="2"/>
      <c r="C45" s="2" t="s">
        <v>905</v>
      </c>
      <c r="D45" s="2" t="s">
        <v>1018</v>
      </c>
      <c r="E45" s="2"/>
      <c r="F45" s="3">
        <f t="shared" ref="F45:F46" si="15">G45+H45</f>
        <v>7856</v>
      </c>
      <c r="G45" s="3">
        <f t="shared" si="11"/>
        <v>0</v>
      </c>
      <c r="H45" s="3">
        <f t="shared" si="11"/>
        <v>7856</v>
      </c>
      <c r="I45" s="3">
        <f t="shared" ref="I45:I46" si="16">J45+K45</f>
        <v>0</v>
      </c>
      <c r="J45" s="3">
        <f t="shared" si="12"/>
        <v>0</v>
      </c>
      <c r="K45" s="3">
        <f t="shared" si="12"/>
        <v>0</v>
      </c>
    </row>
    <row r="46" spans="1:11" ht="93" customHeight="1" x14ac:dyDescent="0.2">
      <c r="A46" s="2" t="s">
        <v>180</v>
      </c>
      <c r="B46" s="2"/>
      <c r="C46" s="2" t="s">
        <v>905</v>
      </c>
      <c r="D46" s="2" t="s">
        <v>1018</v>
      </c>
      <c r="E46" s="2" t="s">
        <v>181</v>
      </c>
      <c r="F46" s="3">
        <f t="shared" si="15"/>
        <v>7856</v>
      </c>
      <c r="G46" s="3"/>
      <c r="H46" s="3">
        <v>7856</v>
      </c>
      <c r="I46" s="3">
        <f t="shared" si="16"/>
        <v>0</v>
      </c>
      <c r="J46" s="3"/>
      <c r="K46" s="3"/>
    </row>
    <row r="47" spans="1:11" ht="19.5" customHeight="1" x14ac:dyDescent="0.2">
      <c r="A47" s="5" t="s">
        <v>300</v>
      </c>
      <c r="B47" s="5"/>
      <c r="C47" s="5" t="s">
        <v>301</v>
      </c>
      <c r="D47" s="5"/>
      <c r="E47" s="5"/>
      <c r="F47" s="1">
        <f>G47+H47</f>
        <v>119968</v>
      </c>
      <c r="G47" s="1">
        <f>G48+G55</f>
        <v>31041</v>
      </c>
      <c r="H47" s="1">
        <f t="shared" ref="H47:K47" si="17">H48+H55</f>
        <v>88927</v>
      </c>
      <c r="I47" s="1">
        <f>J47+K47</f>
        <v>43614</v>
      </c>
      <c r="J47" s="1">
        <f t="shared" si="17"/>
        <v>6782</v>
      </c>
      <c r="K47" s="1">
        <f t="shared" si="17"/>
        <v>36832</v>
      </c>
    </row>
    <row r="48" spans="1:11" ht="130.5" customHeight="1" x14ac:dyDescent="0.2">
      <c r="A48" s="5" t="s">
        <v>292</v>
      </c>
      <c r="B48" s="5"/>
      <c r="C48" s="5" t="s">
        <v>301</v>
      </c>
      <c r="D48" s="5" t="s">
        <v>293</v>
      </c>
      <c r="E48" s="5"/>
      <c r="F48" s="1">
        <f t="shared" si="3"/>
        <v>0</v>
      </c>
      <c r="G48" s="1">
        <f t="shared" ref="G48:K49" si="18">G49</f>
        <v>0</v>
      </c>
      <c r="H48" s="1">
        <f t="shared" si="18"/>
        <v>0</v>
      </c>
      <c r="I48" s="1">
        <f t="shared" si="10"/>
        <v>2449</v>
      </c>
      <c r="J48" s="1">
        <f t="shared" si="18"/>
        <v>2449</v>
      </c>
      <c r="K48" s="1">
        <f t="shared" si="18"/>
        <v>0</v>
      </c>
    </row>
    <row r="49" spans="1:11" ht="102" customHeight="1" x14ac:dyDescent="0.2">
      <c r="A49" s="8" t="s">
        <v>303</v>
      </c>
      <c r="B49" s="5"/>
      <c r="C49" s="5" t="s">
        <v>301</v>
      </c>
      <c r="D49" s="5" t="s">
        <v>295</v>
      </c>
      <c r="E49" s="5"/>
      <c r="F49" s="1">
        <f t="shared" si="3"/>
        <v>0</v>
      </c>
      <c r="G49" s="1">
        <f t="shared" si="18"/>
        <v>0</v>
      </c>
      <c r="H49" s="1">
        <f t="shared" si="18"/>
        <v>0</v>
      </c>
      <c r="I49" s="1">
        <f t="shared" si="10"/>
        <v>2449</v>
      </c>
      <c r="J49" s="1">
        <f t="shared" si="18"/>
        <v>2449</v>
      </c>
      <c r="K49" s="1">
        <f t="shared" si="18"/>
        <v>0</v>
      </c>
    </row>
    <row r="50" spans="1:11" ht="110.25" customHeight="1" x14ac:dyDescent="0.2">
      <c r="A50" s="8" t="s">
        <v>448</v>
      </c>
      <c r="B50" s="5"/>
      <c r="C50" s="5" t="s">
        <v>301</v>
      </c>
      <c r="D50" s="5" t="s">
        <v>449</v>
      </c>
      <c r="E50" s="5"/>
      <c r="F50" s="1">
        <f>SUM(G50:H50)</f>
        <v>0</v>
      </c>
      <c r="G50" s="1">
        <f>G51+G53</f>
        <v>0</v>
      </c>
      <c r="H50" s="1">
        <f>H51+H53</f>
        <v>0</v>
      </c>
      <c r="I50" s="1">
        <f>SUM(J50:K50)</f>
        <v>2449</v>
      </c>
      <c r="J50" s="1">
        <f>J51+J53</f>
        <v>2449</v>
      </c>
      <c r="K50" s="1">
        <f>K51+K53</f>
        <v>0</v>
      </c>
    </row>
    <row r="51" spans="1:11" ht="29.25" customHeight="1" x14ac:dyDescent="0.2">
      <c r="A51" s="19" t="s">
        <v>360</v>
      </c>
      <c r="B51" s="2"/>
      <c r="C51" s="2" t="s">
        <v>301</v>
      </c>
      <c r="D51" s="2" t="s">
        <v>450</v>
      </c>
      <c r="E51" s="2"/>
      <c r="F51" s="3">
        <f t="shared" si="3"/>
        <v>0</v>
      </c>
      <c r="G51" s="3">
        <f>G52</f>
        <v>0</v>
      </c>
      <c r="H51" s="3">
        <f>H52</f>
        <v>0</v>
      </c>
      <c r="I51" s="3">
        <f t="shared" ref="I51:I71" si="19">J51+K51</f>
        <v>617</v>
      </c>
      <c r="J51" s="3">
        <f>J52</f>
        <v>617</v>
      </c>
      <c r="K51" s="3">
        <f>K52</f>
        <v>0</v>
      </c>
    </row>
    <row r="52" spans="1:11" ht="93" customHeight="1" x14ac:dyDescent="0.2">
      <c r="A52" s="2" t="s">
        <v>20</v>
      </c>
      <c r="B52" s="2"/>
      <c r="C52" s="2" t="s">
        <v>301</v>
      </c>
      <c r="D52" s="2" t="s">
        <v>450</v>
      </c>
      <c r="E52" s="2" t="s">
        <v>13</v>
      </c>
      <c r="F52" s="3">
        <f t="shared" si="3"/>
        <v>0</v>
      </c>
      <c r="G52" s="3"/>
      <c r="H52" s="3"/>
      <c r="I52" s="3">
        <f t="shared" si="19"/>
        <v>617</v>
      </c>
      <c r="J52" s="3">
        <v>617</v>
      </c>
      <c r="K52" s="3"/>
    </row>
    <row r="53" spans="1:11" ht="49.5" customHeight="1" x14ac:dyDescent="0.2">
      <c r="A53" s="19" t="s">
        <v>451</v>
      </c>
      <c r="B53" s="2"/>
      <c r="C53" s="2" t="s">
        <v>301</v>
      </c>
      <c r="D53" s="2" t="s">
        <v>452</v>
      </c>
      <c r="E53" s="2"/>
      <c r="F53" s="3">
        <f t="shared" si="3"/>
        <v>0</v>
      </c>
      <c r="G53" s="3">
        <f>G54</f>
        <v>0</v>
      </c>
      <c r="H53" s="3">
        <f>H54</f>
        <v>0</v>
      </c>
      <c r="I53" s="3">
        <f t="shared" si="19"/>
        <v>1832</v>
      </c>
      <c r="J53" s="3">
        <f>J54</f>
        <v>1832</v>
      </c>
      <c r="K53" s="3">
        <f>K54</f>
        <v>0</v>
      </c>
    </row>
    <row r="54" spans="1:11" ht="99.75" customHeight="1" x14ac:dyDescent="0.2">
      <c r="A54" s="2" t="s">
        <v>180</v>
      </c>
      <c r="B54" s="2"/>
      <c r="C54" s="2" t="s">
        <v>301</v>
      </c>
      <c r="D54" s="2" t="s">
        <v>452</v>
      </c>
      <c r="E54" s="2" t="s">
        <v>181</v>
      </c>
      <c r="F54" s="3">
        <f t="shared" si="3"/>
        <v>0</v>
      </c>
      <c r="G54" s="3"/>
      <c r="H54" s="3"/>
      <c r="I54" s="3">
        <f t="shared" si="19"/>
        <v>1832</v>
      </c>
      <c r="J54" s="3">
        <v>1832</v>
      </c>
      <c r="K54" s="3"/>
    </row>
    <row r="55" spans="1:11" ht="165" customHeight="1" x14ac:dyDescent="0.2">
      <c r="A55" s="5" t="s">
        <v>1057</v>
      </c>
      <c r="B55" s="41"/>
      <c r="C55" s="40" t="s">
        <v>301</v>
      </c>
      <c r="D55" s="5" t="s">
        <v>1019</v>
      </c>
      <c r="E55" s="40"/>
      <c r="F55" s="48">
        <f t="shared" si="3"/>
        <v>119968</v>
      </c>
      <c r="G55" s="48">
        <f>G56+G62</f>
        <v>31041</v>
      </c>
      <c r="H55" s="48">
        <f>H56+H62</f>
        <v>88927</v>
      </c>
      <c r="I55" s="48">
        <f t="shared" si="19"/>
        <v>41165</v>
      </c>
      <c r="J55" s="48">
        <f>J56+J62</f>
        <v>4333</v>
      </c>
      <c r="K55" s="48">
        <f>K56+K62</f>
        <v>36832</v>
      </c>
    </row>
    <row r="56" spans="1:11" ht="132" x14ac:dyDescent="0.2">
      <c r="A56" s="5" t="s">
        <v>1071</v>
      </c>
      <c r="B56" s="41"/>
      <c r="C56" s="40" t="s">
        <v>301</v>
      </c>
      <c r="D56" s="5" t="s">
        <v>1020</v>
      </c>
      <c r="E56" s="40"/>
      <c r="F56" s="48">
        <f t="shared" si="3"/>
        <v>82331</v>
      </c>
      <c r="G56" s="48">
        <f>G57</f>
        <v>8666</v>
      </c>
      <c r="H56" s="48">
        <f>H57</f>
        <v>73665</v>
      </c>
      <c r="I56" s="48">
        <f t="shared" si="19"/>
        <v>41165</v>
      </c>
      <c r="J56" s="48">
        <f>J57</f>
        <v>4333</v>
      </c>
      <c r="K56" s="48">
        <f>K57</f>
        <v>36832</v>
      </c>
    </row>
    <row r="57" spans="1:11" ht="154.5" customHeight="1" x14ac:dyDescent="0.2">
      <c r="A57" s="5" t="s">
        <v>1072</v>
      </c>
      <c r="B57" s="41"/>
      <c r="C57" s="40" t="s">
        <v>301</v>
      </c>
      <c r="D57" s="5" t="s">
        <v>1021</v>
      </c>
      <c r="E57" s="40"/>
      <c r="F57" s="48">
        <f t="shared" si="3"/>
        <v>82331</v>
      </c>
      <c r="G57" s="48">
        <f>G58+G60</f>
        <v>8666</v>
      </c>
      <c r="H57" s="48">
        <f>H58+H60</f>
        <v>73665</v>
      </c>
      <c r="I57" s="48">
        <f t="shared" si="19"/>
        <v>41165</v>
      </c>
      <c r="J57" s="48">
        <f>J58+J60</f>
        <v>4333</v>
      </c>
      <c r="K57" s="48">
        <f>K58+K60</f>
        <v>36832</v>
      </c>
    </row>
    <row r="58" spans="1:11" ht="155.25" customHeight="1" x14ac:dyDescent="0.2">
      <c r="A58" s="2" t="s">
        <v>1085</v>
      </c>
      <c r="B58" s="41"/>
      <c r="C58" s="41" t="s">
        <v>301</v>
      </c>
      <c r="D58" s="2" t="s">
        <v>1023</v>
      </c>
      <c r="E58" s="41"/>
      <c r="F58" s="45">
        <f t="shared" si="3"/>
        <v>8666</v>
      </c>
      <c r="G58" s="45">
        <f>G59</f>
        <v>8666</v>
      </c>
      <c r="H58" s="45">
        <f>H59</f>
        <v>0</v>
      </c>
      <c r="I58" s="45">
        <f t="shared" si="19"/>
        <v>4333</v>
      </c>
      <c r="J58" s="45">
        <f>J59</f>
        <v>4333</v>
      </c>
      <c r="K58" s="45">
        <f>K59</f>
        <v>0</v>
      </c>
    </row>
    <row r="59" spans="1:11" ht="93" customHeight="1" x14ac:dyDescent="0.2">
      <c r="A59" s="2" t="s">
        <v>20</v>
      </c>
      <c r="B59" s="41"/>
      <c r="C59" s="41" t="s">
        <v>301</v>
      </c>
      <c r="D59" s="2" t="s">
        <v>1023</v>
      </c>
      <c r="E59" s="41" t="s">
        <v>13</v>
      </c>
      <c r="F59" s="45">
        <f t="shared" si="3"/>
        <v>8666</v>
      </c>
      <c r="G59" s="45">
        <v>8666</v>
      </c>
      <c r="H59" s="45"/>
      <c r="I59" s="45">
        <f t="shared" si="19"/>
        <v>4333</v>
      </c>
      <c r="J59" s="3">
        <v>4333</v>
      </c>
      <c r="K59" s="3"/>
    </row>
    <row r="60" spans="1:11" ht="174.75" customHeight="1" x14ac:dyDescent="0.2">
      <c r="A60" s="2" t="s">
        <v>1022</v>
      </c>
      <c r="B60" s="41"/>
      <c r="C60" s="41" t="s">
        <v>301</v>
      </c>
      <c r="D60" s="2" t="s">
        <v>1024</v>
      </c>
      <c r="E60" s="41"/>
      <c r="F60" s="45">
        <f t="shared" si="3"/>
        <v>73665</v>
      </c>
      <c r="G60" s="45">
        <f>G61</f>
        <v>0</v>
      </c>
      <c r="H60" s="45">
        <f>H61</f>
        <v>73665</v>
      </c>
      <c r="I60" s="45">
        <f t="shared" si="19"/>
        <v>36832</v>
      </c>
      <c r="J60" s="45">
        <f>J61</f>
        <v>0</v>
      </c>
      <c r="K60" s="45">
        <f>K61</f>
        <v>36832</v>
      </c>
    </row>
    <row r="61" spans="1:11" ht="93" customHeight="1" x14ac:dyDescent="0.2">
      <c r="A61" s="2" t="s">
        <v>20</v>
      </c>
      <c r="B61" s="41"/>
      <c r="C61" s="41" t="s">
        <v>301</v>
      </c>
      <c r="D61" s="2" t="s">
        <v>1024</v>
      </c>
      <c r="E61" s="41" t="s">
        <v>13</v>
      </c>
      <c r="F61" s="45">
        <f t="shared" si="3"/>
        <v>73665</v>
      </c>
      <c r="G61" s="45"/>
      <c r="H61" s="45">
        <f>15470+58195</f>
        <v>73665</v>
      </c>
      <c r="I61" s="3">
        <f>J61+K61</f>
        <v>36832</v>
      </c>
      <c r="J61" s="3">
        <v>0</v>
      </c>
      <c r="K61" s="3">
        <f>7735+29097</f>
        <v>36832</v>
      </c>
    </row>
    <row r="62" spans="1:11" ht="124.5" customHeight="1" x14ac:dyDescent="0.2">
      <c r="A62" s="5" t="s">
        <v>1073</v>
      </c>
      <c r="B62" s="41"/>
      <c r="C62" s="40" t="s">
        <v>301</v>
      </c>
      <c r="D62" s="5" t="s">
        <v>1025</v>
      </c>
      <c r="E62" s="41"/>
      <c r="F62" s="48">
        <f t="shared" ref="F62:F67" si="20">G62+H62</f>
        <v>37637</v>
      </c>
      <c r="G62" s="48">
        <f>G63</f>
        <v>22375</v>
      </c>
      <c r="H62" s="48">
        <f>H63</f>
        <v>15262</v>
      </c>
      <c r="I62" s="48">
        <f t="shared" ref="I62:I66" si="21">J62+K62</f>
        <v>0</v>
      </c>
      <c r="J62" s="48">
        <f>J63</f>
        <v>0</v>
      </c>
      <c r="K62" s="48">
        <f>K63</f>
        <v>0</v>
      </c>
    </row>
    <row r="63" spans="1:11" ht="111.75" customHeight="1" x14ac:dyDescent="0.2">
      <c r="A63" s="5" t="s">
        <v>1074</v>
      </c>
      <c r="B63" s="41"/>
      <c r="C63" s="40" t="s">
        <v>301</v>
      </c>
      <c r="D63" s="5" t="s">
        <v>1026</v>
      </c>
      <c r="E63" s="41"/>
      <c r="F63" s="48">
        <f t="shared" si="20"/>
        <v>37637</v>
      </c>
      <c r="G63" s="48">
        <f>G64+G66</f>
        <v>22375</v>
      </c>
      <c r="H63" s="48">
        <f>H64+H66</f>
        <v>15262</v>
      </c>
      <c r="I63" s="48">
        <f t="shared" si="21"/>
        <v>0</v>
      </c>
      <c r="J63" s="48">
        <f>J64+J66</f>
        <v>0</v>
      </c>
      <c r="K63" s="48">
        <f>K64+K66</f>
        <v>0</v>
      </c>
    </row>
    <row r="64" spans="1:11" ht="155.25" customHeight="1" x14ac:dyDescent="0.2">
      <c r="A64" s="2" t="s">
        <v>1085</v>
      </c>
      <c r="B64" s="41"/>
      <c r="C64" s="41" t="s">
        <v>301</v>
      </c>
      <c r="D64" s="2" t="s">
        <v>1027</v>
      </c>
      <c r="E64" s="41"/>
      <c r="F64" s="45">
        <f t="shared" si="20"/>
        <v>22375</v>
      </c>
      <c r="G64" s="45">
        <f>G65</f>
        <v>22375</v>
      </c>
      <c r="H64" s="45">
        <f>H65</f>
        <v>0</v>
      </c>
      <c r="I64" s="45">
        <f t="shared" si="21"/>
        <v>0</v>
      </c>
      <c r="J64" s="45">
        <f>J65</f>
        <v>0</v>
      </c>
      <c r="K64" s="45">
        <f>K65</f>
        <v>0</v>
      </c>
    </row>
    <row r="65" spans="1:11" ht="93" customHeight="1" x14ac:dyDescent="0.2">
      <c r="A65" s="2" t="s">
        <v>20</v>
      </c>
      <c r="B65" s="41"/>
      <c r="C65" s="41" t="s">
        <v>301</v>
      </c>
      <c r="D65" s="2" t="s">
        <v>1027</v>
      </c>
      <c r="E65" s="41" t="s">
        <v>13</v>
      </c>
      <c r="F65" s="45">
        <f t="shared" si="20"/>
        <v>22375</v>
      </c>
      <c r="G65" s="45">
        <v>22375</v>
      </c>
      <c r="H65" s="45"/>
      <c r="I65" s="45">
        <f t="shared" si="21"/>
        <v>0</v>
      </c>
      <c r="J65" s="3"/>
      <c r="K65" s="3"/>
    </row>
    <row r="66" spans="1:11" ht="147" customHeight="1" x14ac:dyDescent="0.2">
      <c r="A66" s="2" t="s">
        <v>1022</v>
      </c>
      <c r="B66" s="41"/>
      <c r="C66" s="41" t="s">
        <v>301</v>
      </c>
      <c r="D66" s="2" t="s">
        <v>1028</v>
      </c>
      <c r="E66" s="41"/>
      <c r="F66" s="45">
        <f t="shared" si="20"/>
        <v>15262</v>
      </c>
      <c r="G66" s="45">
        <f>G67</f>
        <v>0</v>
      </c>
      <c r="H66" s="45">
        <f>H67</f>
        <v>15262</v>
      </c>
      <c r="I66" s="45">
        <f t="shared" si="21"/>
        <v>0</v>
      </c>
      <c r="J66" s="45">
        <f>J67</f>
        <v>0</v>
      </c>
      <c r="K66" s="45">
        <f>K67</f>
        <v>0</v>
      </c>
    </row>
    <row r="67" spans="1:11" ht="81.75" customHeight="1" x14ac:dyDescent="0.2">
      <c r="A67" s="2" t="s">
        <v>20</v>
      </c>
      <c r="B67" s="41"/>
      <c r="C67" s="41" t="s">
        <v>301</v>
      </c>
      <c r="D67" s="2" t="s">
        <v>1028</v>
      </c>
      <c r="E67" s="41" t="s">
        <v>13</v>
      </c>
      <c r="F67" s="45">
        <f t="shared" si="20"/>
        <v>15262</v>
      </c>
      <c r="G67" s="45"/>
      <c r="H67" s="45">
        <f>3205+12057</f>
        <v>15262</v>
      </c>
      <c r="I67" s="3"/>
      <c r="J67" s="3"/>
      <c r="K67" s="3"/>
    </row>
    <row r="68" spans="1:11" ht="24.75" customHeight="1" x14ac:dyDescent="0.2">
      <c r="A68" s="5" t="s">
        <v>22</v>
      </c>
      <c r="B68" s="5"/>
      <c r="C68" s="5" t="s">
        <v>23</v>
      </c>
      <c r="D68" s="5"/>
      <c r="E68" s="5"/>
      <c r="F68" s="1">
        <f>G68+H68</f>
        <v>79400</v>
      </c>
      <c r="G68" s="1">
        <f>G69+G77</f>
        <v>79400</v>
      </c>
      <c r="H68" s="1">
        <f t="shared" ref="H68:K68" si="22">H69+H77</f>
        <v>0</v>
      </c>
      <c r="I68" s="1">
        <f>J68+K68</f>
        <v>108500</v>
      </c>
      <c r="J68" s="1">
        <f t="shared" si="22"/>
        <v>108500</v>
      </c>
      <c r="K68" s="1">
        <f t="shared" si="22"/>
        <v>0</v>
      </c>
    </row>
    <row r="69" spans="1:11" ht="45.75" customHeight="1" x14ac:dyDescent="0.2">
      <c r="A69" s="5" t="s">
        <v>453</v>
      </c>
      <c r="B69" s="5"/>
      <c r="C69" s="5" t="s">
        <v>454</v>
      </c>
      <c r="D69" s="5"/>
      <c r="E69" s="5"/>
      <c r="F69" s="1">
        <f>G69+H69</f>
        <v>34400</v>
      </c>
      <c r="G69" s="1">
        <f>G70</f>
        <v>34400</v>
      </c>
      <c r="H69" s="1">
        <f t="shared" ref="H69:K69" si="23">H70</f>
        <v>0</v>
      </c>
      <c r="I69" s="1">
        <f>J69+K69</f>
        <v>18500</v>
      </c>
      <c r="J69" s="1">
        <f t="shared" si="23"/>
        <v>18500</v>
      </c>
      <c r="K69" s="1">
        <f t="shared" si="23"/>
        <v>0</v>
      </c>
    </row>
    <row r="70" spans="1:11" ht="114" customHeight="1" x14ac:dyDescent="0.2">
      <c r="A70" s="4" t="s">
        <v>24</v>
      </c>
      <c r="B70" s="5"/>
      <c r="C70" s="5" t="s">
        <v>454</v>
      </c>
      <c r="D70" s="5" t="s">
        <v>37</v>
      </c>
      <c r="E70" s="5"/>
      <c r="F70" s="1">
        <f t="shared" si="3"/>
        <v>34400</v>
      </c>
      <c r="G70" s="1">
        <f>G71</f>
        <v>34400</v>
      </c>
      <c r="H70" s="1">
        <f>H71</f>
        <v>0</v>
      </c>
      <c r="I70" s="1">
        <f t="shared" si="19"/>
        <v>18500</v>
      </c>
      <c r="J70" s="1">
        <f>J71</f>
        <v>18500</v>
      </c>
      <c r="K70" s="1">
        <f>K71</f>
        <v>0</v>
      </c>
    </row>
    <row r="71" spans="1:11" ht="79.5" customHeight="1" x14ac:dyDescent="0.2">
      <c r="A71" s="4" t="s">
        <v>455</v>
      </c>
      <c r="B71" s="5"/>
      <c r="C71" s="5" t="s">
        <v>454</v>
      </c>
      <c r="D71" s="5" t="s">
        <v>456</v>
      </c>
      <c r="E71" s="5"/>
      <c r="F71" s="1">
        <f t="shared" si="3"/>
        <v>34400</v>
      </c>
      <c r="G71" s="1">
        <f>G72</f>
        <v>34400</v>
      </c>
      <c r="H71" s="1">
        <f>H72</f>
        <v>0</v>
      </c>
      <c r="I71" s="1">
        <f t="shared" si="19"/>
        <v>18500</v>
      </c>
      <c r="J71" s="1">
        <f>J72</f>
        <v>18500</v>
      </c>
      <c r="K71" s="1">
        <f>K72</f>
        <v>0</v>
      </c>
    </row>
    <row r="72" spans="1:11" ht="147.75" customHeight="1" x14ac:dyDescent="0.2">
      <c r="A72" s="4" t="s">
        <v>457</v>
      </c>
      <c r="B72" s="5"/>
      <c r="C72" s="5" t="s">
        <v>454</v>
      </c>
      <c r="D72" s="5" t="s">
        <v>458</v>
      </c>
      <c r="E72" s="5"/>
      <c r="F72" s="1">
        <f>SUM(G72:H72)</f>
        <v>34400</v>
      </c>
      <c r="G72" s="1">
        <f>G75+G73</f>
        <v>34400</v>
      </c>
      <c r="H72" s="1">
        <f>H75+H73</f>
        <v>0</v>
      </c>
      <c r="I72" s="1">
        <f>SUM(J72:K72)</f>
        <v>18500</v>
      </c>
      <c r="J72" s="1">
        <f>J75+J73</f>
        <v>18500</v>
      </c>
      <c r="K72" s="1">
        <f>K75+K73</f>
        <v>0</v>
      </c>
    </row>
    <row r="73" spans="1:11" ht="21.75" customHeight="1" x14ac:dyDescent="0.2">
      <c r="A73" s="19" t="s">
        <v>360</v>
      </c>
      <c r="B73" s="5"/>
      <c r="C73" s="2" t="s">
        <v>454</v>
      </c>
      <c r="D73" s="2" t="s">
        <v>914</v>
      </c>
      <c r="E73" s="2"/>
      <c r="F73" s="3">
        <f t="shared" si="3"/>
        <v>20000</v>
      </c>
      <c r="G73" s="3">
        <f>G74</f>
        <v>20000</v>
      </c>
      <c r="H73" s="3">
        <f>H74</f>
        <v>0</v>
      </c>
      <c r="I73" s="3">
        <f t="shared" ref="I73:I76" si="24">J73+K73</f>
        <v>18500</v>
      </c>
      <c r="J73" s="3">
        <f>J74</f>
        <v>18500</v>
      </c>
      <c r="K73" s="3">
        <f>K74</f>
        <v>0</v>
      </c>
    </row>
    <row r="74" spans="1:11" ht="93" customHeight="1" x14ac:dyDescent="0.2">
      <c r="A74" s="2" t="s">
        <v>20</v>
      </c>
      <c r="B74" s="5"/>
      <c r="C74" s="2" t="s">
        <v>454</v>
      </c>
      <c r="D74" s="2" t="s">
        <v>914</v>
      </c>
      <c r="E74" s="2" t="s">
        <v>13</v>
      </c>
      <c r="F74" s="3">
        <f t="shared" si="3"/>
        <v>20000</v>
      </c>
      <c r="G74" s="3">
        <v>20000</v>
      </c>
      <c r="H74" s="3"/>
      <c r="I74" s="3">
        <f t="shared" si="24"/>
        <v>18500</v>
      </c>
      <c r="J74" s="3">
        <v>18500</v>
      </c>
      <c r="K74" s="3"/>
    </row>
    <row r="75" spans="1:11" ht="41.25" customHeight="1" x14ac:dyDescent="0.2">
      <c r="A75" s="19" t="s">
        <v>451</v>
      </c>
      <c r="B75" s="2"/>
      <c r="C75" s="2" t="s">
        <v>454</v>
      </c>
      <c r="D75" s="2" t="s">
        <v>459</v>
      </c>
      <c r="E75" s="2"/>
      <c r="F75" s="3">
        <f t="shared" si="3"/>
        <v>14400</v>
      </c>
      <c r="G75" s="3">
        <f>G76</f>
        <v>14400</v>
      </c>
      <c r="H75" s="3">
        <f>H76</f>
        <v>0</v>
      </c>
      <c r="I75" s="3">
        <f t="shared" si="24"/>
        <v>0</v>
      </c>
      <c r="J75" s="3">
        <f>J76</f>
        <v>0</v>
      </c>
      <c r="K75" s="3">
        <f>K76</f>
        <v>0</v>
      </c>
    </row>
    <row r="76" spans="1:11" ht="96" customHeight="1" x14ac:dyDescent="0.2">
      <c r="A76" s="2" t="s">
        <v>180</v>
      </c>
      <c r="B76" s="2"/>
      <c r="C76" s="2" t="s">
        <v>454</v>
      </c>
      <c r="D76" s="2" t="s">
        <v>459</v>
      </c>
      <c r="E76" s="2" t="s">
        <v>181</v>
      </c>
      <c r="F76" s="3">
        <f t="shared" si="3"/>
        <v>14400</v>
      </c>
      <c r="G76" s="3">
        <v>14400</v>
      </c>
      <c r="H76" s="3"/>
      <c r="I76" s="3">
        <f t="shared" si="24"/>
        <v>0</v>
      </c>
      <c r="J76" s="3"/>
      <c r="K76" s="3"/>
    </row>
    <row r="77" spans="1:11" ht="25.5" customHeight="1" x14ac:dyDescent="0.2">
      <c r="A77" s="22" t="s">
        <v>2</v>
      </c>
      <c r="B77" s="5"/>
      <c r="C77" s="5" t="s">
        <v>1</v>
      </c>
      <c r="D77" s="5"/>
      <c r="E77" s="5"/>
      <c r="F77" s="1">
        <f t="shared" ref="F77:F79" si="25">G77+H77</f>
        <v>45000</v>
      </c>
      <c r="G77" s="1">
        <f>G78</f>
        <v>45000</v>
      </c>
      <c r="H77" s="1">
        <f t="shared" ref="G77:H79" si="26">H78</f>
        <v>0</v>
      </c>
      <c r="I77" s="1">
        <f t="shared" ref="I77:I84" si="27">J77+K77</f>
        <v>90000</v>
      </c>
      <c r="J77" s="1">
        <f t="shared" ref="J77:K79" si="28">J78</f>
        <v>90000</v>
      </c>
      <c r="K77" s="1">
        <f t="shared" si="28"/>
        <v>0</v>
      </c>
    </row>
    <row r="78" spans="1:11" ht="129" customHeight="1" x14ac:dyDescent="0.2">
      <c r="A78" s="6" t="s">
        <v>24</v>
      </c>
      <c r="B78" s="5"/>
      <c r="C78" s="5" t="s">
        <v>1</v>
      </c>
      <c r="D78" s="5" t="s">
        <v>37</v>
      </c>
      <c r="E78" s="5"/>
      <c r="F78" s="1">
        <f t="shared" si="25"/>
        <v>45000</v>
      </c>
      <c r="G78" s="1">
        <f t="shared" si="26"/>
        <v>45000</v>
      </c>
      <c r="H78" s="1">
        <f t="shared" si="26"/>
        <v>0</v>
      </c>
      <c r="I78" s="1">
        <f t="shared" si="27"/>
        <v>90000</v>
      </c>
      <c r="J78" s="1">
        <f t="shared" si="28"/>
        <v>90000</v>
      </c>
      <c r="K78" s="1">
        <f t="shared" si="28"/>
        <v>0</v>
      </c>
    </row>
    <row r="79" spans="1:11" ht="62.25" customHeight="1" x14ac:dyDescent="0.2">
      <c r="A79" s="4" t="s">
        <v>503</v>
      </c>
      <c r="B79" s="5"/>
      <c r="C79" s="5" t="s">
        <v>1</v>
      </c>
      <c r="D79" s="5" t="s">
        <v>504</v>
      </c>
      <c r="E79" s="5"/>
      <c r="F79" s="1">
        <f t="shared" si="25"/>
        <v>45000</v>
      </c>
      <c r="G79" s="1">
        <f t="shared" si="26"/>
        <v>45000</v>
      </c>
      <c r="H79" s="1">
        <f t="shared" si="26"/>
        <v>0</v>
      </c>
      <c r="I79" s="1">
        <f t="shared" si="27"/>
        <v>90000</v>
      </c>
      <c r="J79" s="1">
        <f t="shared" si="28"/>
        <v>90000</v>
      </c>
      <c r="K79" s="1">
        <f t="shared" si="28"/>
        <v>0</v>
      </c>
    </row>
    <row r="80" spans="1:11" ht="148.5" customHeight="1" x14ac:dyDescent="0.2">
      <c r="A80" s="6" t="s">
        <v>927</v>
      </c>
      <c r="B80" s="5"/>
      <c r="C80" s="5" t="s">
        <v>1</v>
      </c>
      <c r="D80" s="5" t="s">
        <v>925</v>
      </c>
      <c r="E80" s="5"/>
      <c r="F80" s="1">
        <f t="shared" si="3"/>
        <v>45000</v>
      </c>
      <c r="G80" s="1">
        <f>G81+G83</f>
        <v>45000</v>
      </c>
      <c r="H80" s="1">
        <f>H81+H83</f>
        <v>0</v>
      </c>
      <c r="I80" s="1">
        <f t="shared" si="27"/>
        <v>90000</v>
      </c>
      <c r="J80" s="1">
        <f t="shared" ref="J80:K80" si="29">J81+J83</f>
        <v>90000</v>
      </c>
      <c r="K80" s="1">
        <f t="shared" si="29"/>
        <v>0</v>
      </c>
    </row>
    <row r="81" spans="1:11" ht="32.25" customHeight="1" x14ac:dyDescent="0.2">
      <c r="A81" s="2" t="s">
        <v>360</v>
      </c>
      <c r="B81" s="2"/>
      <c r="C81" s="2" t="s">
        <v>1</v>
      </c>
      <c r="D81" s="2" t="s">
        <v>926</v>
      </c>
      <c r="E81" s="2"/>
      <c r="F81" s="3">
        <f t="shared" si="3"/>
        <v>15000</v>
      </c>
      <c r="G81" s="3">
        <f>G82</f>
        <v>15000</v>
      </c>
      <c r="H81" s="3">
        <f>H82</f>
        <v>0</v>
      </c>
      <c r="I81" s="3">
        <f t="shared" si="27"/>
        <v>0</v>
      </c>
      <c r="J81" s="3">
        <f>J82</f>
        <v>0</v>
      </c>
      <c r="K81" s="3">
        <f>K82</f>
        <v>0</v>
      </c>
    </row>
    <row r="82" spans="1:11" ht="93" customHeight="1" x14ac:dyDescent="0.2">
      <c r="A82" s="2" t="s">
        <v>20</v>
      </c>
      <c r="B82" s="2"/>
      <c r="C82" s="2" t="s">
        <v>1</v>
      </c>
      <c r="D82" s="2" t="s">
        <v>926</v>
      </c>
      <c r="E82" s="2" t="s">
        <v>13</v>
      </c>
      <c r="F82" s="3">
        <f t="shared" si="3"/>
        <v>15000</v>
      </c>
      <c r="G82" s="3">
        <v>15000</v>
      </c>
      <c r="H82" s="3"/>
      <c r="I82" s="3">
        <f t="shared" si="27"/>
        <v>0</v>
      </c>
      <c r="J82" s="3"/>
      <c r="K82" s="3"/>
    </row>
    <row r="83" spans="1:11" ht="40.5" customHeight="1" x14ac:dyDescent="0.2">
      <c r="A83" s="2" t="s">
        <v>849</v>
      </c>
      <c r="B83" s="2"/>
      <c r="C83" s="2" t="s">
        <v>1</v>
      </c>
      <c r="D83" s="2" t="s">
        <v>939</v>
      </c>
      <c r="E83" s="2"/>
      <c r="F83" s="3">
        <f>G83+H83</f>
        <v>30000</v>
      </c>
      <c r="G83" s="3">
        <f>G84</f>
        <v>30000</v>
      </c>
      <c r="H83" s="3">
        <f>H84</f>
        <v>0</v>
      </c>
      <c r="I83" s="3">
        <f t="shared" si="27"/>
        <v>90000</v>
      </c>
      <c r="J83" s="3">
        <f>J84</f>
        <v>90000</v>
      </c>
      <c r="K83" s="3">
        <f>K84</f>
        <v>0</v>
      </c>
    </row>
    <row r="84" spans="1:11" ht="96.75" customHeight="1" x14ac:dyDescent="0.2">
      <c r="A84" s="2" t="s">
        <v>180</v>
      </c>
      <c r="B84" s="2"/>
      <c r="C84" s="2" t="s">
        <v>1</v>
      </c>
      <c r="D84" s="2" t="s">
        <v>939</v>
      </c>
      <c r="E84" s="2" t="s">
        <v>181</v>
      </c>
      <c r="F84" s="3">
        <f>G84+H84</f>
        <v>30000</v>
      </c>
      <c r="G84" s="3">
        <v>30000</v>
      </c>
      <c r="H84" s="3"/>
      <c r="I84" s="3">
        <f t="shared" si="27"/>
        <v>90000</v>
      </c>
      <c r="J84" s="3">
        <v>90000</v>
      </c>
      <c r="K84" s="3"/>
    </row>
    <row r="85" spans="1:11" ht="39" customHeight="1" x14ac:dyDescent="0.2">
      <c r="A85" s="5" t="s">
        <v>182</v>
      </c>
      <c r="B85" s="2"/>
      <c r="C85" s="5" t="s">
        <v>183</v>
      </c>
      <c r="D85" s="5"/>
      <c r="E85" s="2"/>
      <c r="F85" s="1">
        <f>G85+H85</f>
        <v>594</v>
      </c>
      <c r="G85" s="1">
        <f>G86</f>
        <v>50</v>
      </c>
      <c r="H85" s="1">
        <f t="shared" ref="G85:H87" si="30">H86</f>
        <v>544</v>
      </c>
      <c r="I85" s="1">
        <f t="shared" ref="I85:I110" si="31">J85+K85</f>
        <v>587</v>
      </c>
      <c r="J85" s="1">
        <f>J86</f>
        <v>50</v>
      </c>
      <c r="K85" s="1">
        <f t="shared" ref="J85:K87" si="32">K86</f>
        <v>537</v>
      </c>
    </row>
    <row r="86" spans="1:11" ht="44.25" customHeight="1" x14ac:dyDescent="0.2">
      <c r="A86" s="5" t="s">
        <v>184</v>
      </c>
      <c r="B86" s="2"/>
      <c r="C86" s="5" t="s">
        <v>185</v>
      </c>
      <c r="D86" s="5"/>
      <c r="E86" s="2"/>
      <c r="F86" s="1">
        <f t="shared" ref="F86:F106" si="33">G86+H86</f>
        <v>594</v>
      </c>
      <c r="G86" s="1">
        <f t="shared" si="30"/>
        <v>50</v>
      </c>
      <c r="H86" s="1">
        <f t="shared" si="30"/>
        <v>544</v>
      </c>
      <c r="I86" s="1">
        <f t="shared" si="31"/>
        <v>587</v>
      </c>
      <c r="J86" s="1">
        <f t="shared" si="32"/>
        <v>50</v>
      </c>
      <c r="K86" s="1">
        <f t="shared" si="32"/>
        <v>537</v>
      </c>
    </row>
    <row r="87" spans="1:11" ht="126" customHeight="1" x14ac:dyDescent="0.2">
      <c r="A87" s="4" t="s">
        <v>465</v>
      </c>
      <c r="B87" s="2"/>
      <c r="C87" s="5" t="s">
        <v>185</v>
      </c>
      <c r="D87" s="5" t="s">
        <v>466</v>
      </c>
      <c r="E87" s="2"/>
      <c r="F87" s="1">
        <f t="shared" si="33"/>
        <v>594</v>
      </c>
      <c r="G87" s="1">
        <f>G88</f>
        <v>50</v>
      </c>
      <c r="H87" s="1">
        <f t="shared" si="30"/>
        <v>544</v>
      </c>
      <c r="I87" s="1">
        <f t="shared" si="31"/>
        <v>587</v>
      </c>
      <c r="J87" s="1">
        <f>J88</f>
        <v>50</v>
      </c>
      <c r="K87" s="1">
        <f t="shared" si="32"/>
        <v>537</v>
      </c>
    </row>
    <row r="88" spans="1:11" ht="76.5" customHeight="1" x14ac:dyDescent="0.2">
      <c r="A88" s="4" t="s">
        <v>467</v>
      </c>
      <c r="B88" s="2"/>
      <c r="C88" s="5" t="s">
        <v>185</v>
      </c>
      <c r="D88" s="5" t="s">
        <v>468</v>
      </c>
      <c r="E88" s="2"/>
      <c r="F88" s="1">
        <f>G88+H88</f>
        <v>594</v>
      </c>
      <c r="G88" s="1">
        <f>G92+G89</f>
        <v>50</v>
      </c>
      <c r="H88" s="1">
        <f t="shared" ref="H88:K88" si="34">H92+H89</f>
        <v>544</v>
      </c>
      <c r="I88" s="48">
        <f t="shared" si="31"/>
        <v>587</v>
      </c>
      <c r="J88" s="1">
        <f t="shared" si="34"/>
        <v>50</v>
      </c>
      <c r="K88" s="1">
        <f t="shared" si="34"/>
        <v>537</v>
      </c>
    </row>
    <row r="89" spans="1:11" ht="214.5" x14ac:dyDescent="0.2">
      <c r="A89" s="43" t="s">
        <v>469</v>
      </c>
      <c r="B89" s="41"/>
      <c r="C89" s="40" t="s">
        <v>185</v>
      </c>
      <c r="D89" s="40" t="s">
        <v>1042</v>
      </c>
      <c r="E89" s="41"/>
      <c r="F89" s="48">
        <f t="shared" si="33"/>
        <v>50</v>
      </c>
      <c r="G89" s="48">
        <f>G90</f>
        <v>50</v>
      </c>
      <c r="H89" s="48">
        <f>H90</f>
        <v>0</v>
      </c>
      <c r="I89" s="48">
        <f t="shared" si="31"/>
        <v>50</v>
      </c>
      <c r="J89" s="48">
        <f>J90</f>
        <v>50</v>
      </c>
      <c r="K89" s="48">
        <f>K90</f>
        <v>0</v>
      </c>
    </row>
    <row r="90" spans="1:11" ht="30" customHeight="1" x14ac:dyDescent="0.2">
      <c r="A90" s="44" t="s">
        <v>360</v>
      </c>
      <c r="B90" s="41"/>
      <c r="C90" s="41" t="s">
        <v>185</v>
      </c>
      <c r="D90" s="41" t="s">
        <v>1043</v>
      </c>
      <c r="E90" s="41"/>
      <c r="F90" s="45">
        <f t="shared" si="33"/>
        <v>50</v>
      </c>
      <c r="G90" s="45">
        <f>G91</f>
        <v>50</v>
      </c>
      <c r="H90" s="45">
        <f>H91</f>
        <v>0</v>
      </c>
      <c r="I90" s="45">
        <f t="shared" si="31"/>
        <v>50</v>
      </c>
      <c r="J90" s="45">
        <f>J91</f>
        <v>50</v>
      </c>
      <c r="K90" s="45">
        <f>K91</f>
        <v>0</v>
      </c>
    </row>
    <row r="91" spans="1:11" ht="81.75" customHeight="1" x14ac:dyDescent="0.2">
      <c r="A91" s="41" t="s">
        <v>20</v>
      </c>
      <c r="B91" s="41"/>
      <c r="C91" s="41" t="s">
        <v>185</v>
      </c>
      <c r="D91" s="41" t="s">
        <v>1043</v>
      </c>
      <c r="E91" s="41" t="s">
        <v>13</v>
      </c>
      <c r="F91" s="45">
        <f t="shared" si="33"/>
        <v>50</v>
      </c>
      <c r="G91" s="45">
        <v>50</v>
      </c>
      <c r="H91" s="45"/>
      <c r="I91" s="45">
        <f t="shared" si="31"/>
        <v>50</v>
      </c>
      <c r="J91" s="45">
        <v>50</v>
      </c>
      <c r="K91" s="45"/>
    </row>
    <row r="92" spans="1:11" ht="214.5" x14ac:dyDescent="0.2">
      <c r="A92" s="5" t="s">
        <v>469</v>
      </c>
      <c r="B92" s="5"/>
      <c r="C92" s="5" t="s">
        <v>185</v>
      </c>
      <c r="D92" s="5" t="s">
        <v>470</v>
      </c>
      <c r="E92" s="5"/>
      <c r="F92" s="1">
        <f t="shared" si="33"/>
        <v>544</v>
      </c>
      <c r="G92" s="1">
        <f>G93</f>
        <v>0</v>
      </c>
      <c r="H92" s="1">
        <f>H93</f>
        <v>544</v>
      </c>
      <c r="I92" s="1">
        <f t="shared" si="31"/>
        <v>537</v>
      </c>
      <c r="J92" s="1">
        <f>J93</f>
        <v>0</v>
      </c>
      <c r="K92" s="1">
        <f>K93</f>
        <v>537</v>
      </c>
    </row>
    <row r="93" spans="1:11" ht="189" customHeight="1" x14ac:dyDescent="0.2">
      <c r="A93" s="12" t="s">
        <v>471</v>
      </c>
      <c r="B93" s="2"/>
      <c r="C93" s="2" t="s">
        <v>185</v>
      </c>
      <c r="D93" s="2" t="s">
        <v>472</v>
      </c>
      <c r="E93" s="2"/>
      <c r="F93" s="3">
        <f t="shared" si="33"/>
        <v>544</v>
      </c>
      <c r="G93" s="3">
        <f>G94</f>
        <v>0</v>
      </c>
      <c r="H93" s="3">
        <f>H94</f>
        <v>544</v>
      </c>
      <c r="I93" s="3">
        <f t="shared" si="31"/>
        <v>537</v>
      </c>
      <c r="J93" s="3">
        <f>J94</f>
        <v>0</v>
      </c>
      <c r="K93" s="3">
        <f>K94</f>
        <v>537</v>
      </c>
    </row>
    <row r="94" spans="1:11" ht="74.25" customHeight="1" x14ac:dyDescent="0.2">
      <c r="A94" s="2" t="s">
        <v>20</v>
      </c>
      <c r="B94" s="2"/>
      <c r="C94" s="2" t="s">
        <v>185</v>
      </c>
      <c r="D94" s="2" t="s">
        <v>472</v>
      </c>
      <c r="E94" s="2" t="s">
        <v>13</v>
      </c>
      <c r="F94" s="3">
        <f t="shared" si="33"/>
        <v>544</v>
      </c>
      <c r="G94" s="3"/>
      <c r="H94" s="7">
        <v>544</v>
      </c>
      <c r="I94" s="3">
        <f t="shared" si="31"/>
        <v>537</v>
      </c>
      <c r="J94" s="3"/>
      <c r="K94" s="7">
        <v>537</v>
      </c>
    </row>
    <row r="95" spans="1:11" ht="41.25" customHeight="1" x14ac:dyDescent="0.2">
      <c r="A95" s="40" t="s">
        <v>34</v>
      </c>
      <c r="B95" s="5"/>
      <c r="C95" s="40" t="s">
        <v>35</v>
      </c>
      <c r="D95" s="40"/>
      <c r="E95" s="5"/>
      <c r="F95" s="1">
        <f t="shared" si="33"/>
        <v>6000</v>
      </c>
      <c r="G95" s="1">
        <f>G96</f>
        <v>6000</v>
      </c>
      <c r="H95" s="1">
        <f>H96</f>
        <v>0</v>
      </c>
      <c r="I95" s="1">
        <f t="shared" si="31"/>
        <v>6000</v>
      </c>
      <c r="J95" s="1">
        <f>J96</f>
        <v>6000</v>
      </c>
      <c r="K95" s="1">
        <f>K96</f>
        <v>0</v>
      </c>
    </row>
    <row r="96" spans="1:11" ht="30" customHeight="1" x14ac:dyDescent="0.2">
      <c r="A96" s="40" t="s">
        <v>1034</v>
      </c>
      <c r="B96" s="5"/>
      <c r="C96" s="40" t="s">
        <v>930</v>
      </c>
      <c r="D96" s="40"/>
      <c r="E96" s="5"/>
      <c r="F96" s="1">
        <f t="shared" si="33"/>
        <v>6000</v>
      </c>
      <c r="G96" s="1">
        <f>G97</f>
        <v>6000</v>
      </c>
      <c r="H96" s="6"/>
      <c r="I96" s="1">
        <f t="shared" si="31"/>
        <v>6000</v>
      </c>
      <c r="J96" s="1">
        <f>J97</f>
        <v>6000</v>
      </c>
      <c r="K96" s="6"/>
    </row>
    <row r="97" spans="1:11" ht="130.5" customHeight="1" x14ac:dyDescent="0.2">
      <c r="A97" s="40" t="s">
        <v>36</v>
      </c>
      <c r="B97" s="5"/>
      <c r="C97" s="40" t="s">
        <v>930</v>
      </c>
      <c r="D97" s="40" t="s">
        <v>107</v>
      </c>
      <c r="E97" s="5"/>
      <c r="F97" s="1">
        <f>G97+H97</f>
        <v>6000</v>
      </c>
      <c r="G97" s="1">
        <f>G98</f>
        <v>6000</v>
      </c>
      <c r="H97" s="1">
        <f>H98</f>
        <v>0</v>
      </c>
      <c r="I97" s="1">
        <f>J97+K97</f>
        <v>6000</v>
      </c>
      <c r="J97" s="1">
        <f>J98</f>
        <v>6000</v>
      </c>
      <c r="K97" s="1">
        <f>K98</f>
        <v>0</v>
      </c>
    </row>
    <row r="98" spans="1:11" ht="78.75" customHeight="1" x14ac:dyDescent="0.2">
      <c r="A98" s="40" t="s">
        <v>1035</v>
      </c>
      <c r="B98" s="5"/>
      <c r="C98" s="40" t="s">
        <v>930</v>
      </c>
      <c r="D98" s="40" t="s">
        <v>1037</v>
      </c>
      <c r="E98" s="5"/>
      <c r="F98" s="1">
        <f t="shared" ref="F98:F101" si="35">G98+H98</f>
        <v>6000</v>
      </c>
      <c r="G98" s="1">
        <f>G99+G102</f>
        <v>6000</v>
      </c>
      <c r="H98" s="1">
        <f t="shared" ref="H98:K98" si="36">H99+H102</f>
        <v>0</v>
      </c>
      <c r="I98" s="1">
        <f t="shared" ref="I98:I101" si="37">J98+K98</f>
        <v>6000</v>
      </c>
      <c r="J98" s="1">
        <f t="shared" si="36"/>
        <v>6000</v>
      </c>
      <c r="K98" s="1">
        <f t="shared" si="36"/>
        <v>0</v>
      </c>
    </row>
    <row r="99" spans="1:11" ht="100.5" customHeight="1" x14ac:dyDescent="0.2">
      <c r="A99" s="40" t="s">
        <v>1041</v>
      </c>
      <c r="B99" s="5"/>
      <c r="C99" s="40" t="s">
        <v>930</v>
      </c>
      <c r="D99" s="40" t="s">
        <v>1039</v>
      </c>
      <c r="E99" s="5"/>
      <c r="F99" s="1">
        <f t="shared" si="35"/>
        <v>3000</v>
      </c>
      <c r="G99" s="1">
        <f>G100</f>
        <v>3000</v>
      </c>
      <c r="H99" s="1">
        <f>H100</f>
        <v>0</v>
      </c>
      <c r="I99" s="1">
        <f>J99+K99</f>
        <v>0</v>
      </c>
      <c r="J99" s="1">
        <f>J100</f>
        <v>0</v>
      </c>
      <c r="K99" s="1">
        <f>K100</f>
        <v>0</v>
      </c>
    </row>
    <row r="100" spans="1:11" ht="43.5" customHeight="1" x14ac:dyDescent="0.2">
      <c r="A100" s="12" t="s">
        <v>451</v>
      </c>
      <c r="B100" s="2"/>
      <c r="C100" s="2" t="s">
        <v>930</v>
      </c>
      <c r="D100" s="2" t="s">
        <v>1040</v>
      </c>
      <c r="E100" s="2"/>
      <c r="F100" s="3">
        <f t="shared" si="35"/>
        <v>3000</v>
      </c>
      <c r="G100" s="3">
        <f>G101</f>
        <v>3000</v>
      </c>
      <c r="H100" s="3">
        <f>H101</f>
        <v>0</v>
      </c>
      <c r="I100" s="3">
        <f t="shared" si="37"/>
        <v>0</v>
      </c>
      <c r="J100" s="3">
        <f>J101</f>
        <v>0</v>
      </c>
      <c r="K100" s="3">
        <f>K101</f>
        <v>0</v>
      </c>
    </row>
    <row r="101" spans="1:11" ht="94.5" customHeight="1" x14ac:dyDescent="0.2">
      <c r="A101" s="2" t="s">
        <v>180</v>
      </c>
      <c r="B101" s="2"/>
      <c r="C101" s="2" t="s">
        <v>930</v>
      </c>
      <c r="D101" s="2" t="s">
        <v>1040</v>
      </c>
      <c r="E101" s="2" t="s">
        <v>181</v>
      </c>
      <c r="F101" s="3">
        <f t="shared" si="35"/>
        <v>3000</v>
      </c>
      <c r="G101" s="3">
        <v>3000</v>
      </c>
      <c r="H101" s="3">
        <f>H102</f>
        <v>0</v>
      </c>
      <c r="I101" s="3">
        <f t="shared" si="37"/>
        <v>0</v>
      </c>
      <c r="J101" s="3"/>
      <c r="K101" s="7"/>
    </row>
    <row r="102" spans="1:11" ht="129" customHeight="1" x14ac:dyDescent="0.2">
      <c r="A102" s="40" t="s">
        <v>1036</v>
      </c>
      <c r="B102" s="41"/>
      <c r="C102" s="40" t="s">
        <v>930</v>
      </c>
      <c r="D102" s="40" t="s">
        <v>1038</v>
      </c>
      <c r="E102" s="40"/>
      <c r="F102" s="48">
        <f>G102+H102</f>
        <v>3000</v>
      </c>
      <c r="G102" s="48">
        <f>G103</f>
        <v>3000</v>
      </c>
      <c r="H102" s="48">
        <f>H103</f>
        <v>0</v>
      </c>
      <c r="I102" s="48">
        <f>J102+K102</f>
        <v>6000</v>
      </c>
      <c r="J102" s="48">
        <f>J103</f>
        <v>6000</v>
      </c>
      <c r="K102" s="48">
        <f>K103</f>
        <v>0</v>
      </c>
    </row>
    <row r="103" spans="1:11" ht="29.25" customHeight="1" x14ac:dyDescent="0.2">
      <c r="A103" s="41" t="s">
        <v>360</v>
      </c>
      <c r="B103" s="41"/>
      <c r="C103" s="41" t="s">
        <v>930</v>
      </c>
      <c r="D103" s="41" t="s">
        <v>1044</v>
      </c>
      <c r="E103" s="41"/>
      <c r="F103" s="45">
        <f>G103+H103</f>
        <v>3000</v>
      </c>
      <c r="G103" s="45">
        <f>G104</f>
        <v>3000</v>
      </c>
      <c r="H103" s="45">
        <f>H104</f>
        <v>0</v>
      </c>
      <c r="I103" s="45">
        <f>J103+K103</f>
        <v>6000</v>
      </c>
      <c r="J103" s="45">
        <f>J104</f>
        <v>6000</v>
      </c>
      <c r="K103" s="45">
        <f>K104</f>
        <v>0</v>
      </c>
    </row>
    <row r="104" spans="1:11" ht="93" customHeight="1" x14ac:dyDescent="0.2">
      <c r="A104" s="41" t="s">
        <v>20</v>
      </c>
      <c r="B104" s="41"/>
      <c r="C104" s="41" t="s">
        <v>930</v>
      </c>
      <c r="D104" s="41" t="s">
        <v>1044</v>
      </c>
      <c r="E104" s="41" t="s">
        <v>13</v>
      </c>
      <c r="F104" s="45">
        <f>G104+H104</f>
        <v>3000</v>
      </c>
      <c r="G104" s="45">
        <v>3000</v>
      </c>
      <c r="H104" s="42"/>
      <c r="I104" s="45">
        <f>J104+K104</f>
        <v>6000</v>
      </c>
      <c r="J104" s="45">
        <v>6000</v>
      </c>
      <c r="K104" s="42"/>
    </row>
    <row r="105" spans="1:11" s="23" customFormat="1" ht="116.25" customHeight="1" x14ac:dyDescent="0.2">
      <c r="A105" s="5" t="s">
        <v>241</v>
      </c>
      <c r="B105" s="5" t="s">
        <v>931</v>
      </c>
      <c r="C105" s="2"/>
      <c r="D105" s="2"/>
      <c r="E105" s="2"/>
      <c r="F105" s="1">
        <f t="shared" si="33"/>
        <v>10793</v>
      </c>
      <c r="G105" s="1">
        <f t="shared" ref="G105:K109" si="38">G106</f>
        <v>518</v>
      </c>
      <c r="H105" s="1">
        <f t="shared" si="38"/>
        <v>10275</v>
      </c>
      <c r="I105" s="1">
        <f t="shared" si="31"/>
        <v>9617</v>
      </c>
      <c r="J105" s="1">
        <f t="shared" si="38"/>
        <v>522</v>
      </c>
      <c r="K105" s="1">
        <f t="shared" si="38"/>
        <v>9095</v>
      </c>
    </row>
    <row r="106" spans="1:11" s="23" customFormat="1" ht="39" customHeight="1" x14ac:dyDescent="0.2">
      <c r="A106" s="5" t="s">
        <v>1097</v>
      </c>
      <c r="B106" s="2"/>
      <c r="C106" s="5" t="s">
        <v>242</v>
      </c>
      <c r="D106" s="2"/>
      <c r="E106" s="2"/>
      <c r="F106" s="1">
        <f t="shared" si="33"/>
        <v>10793</v>
      </c>
      <c r="G106" s="1">
        <f t="shared" si="38"/>
        <v>518</v>
      </c>
      <c r="H106" s="1">
        <f t="shared" si="38"/>
        <v>10275</v>
      </c>
      <c r="I106" s="1">
        <f t="shared" si="31"/>
        <v>9617</v>
      </c>
      <c r="J106" s="1">
        <f t="shared" si="38"/>
        <v>522</v>
      </c>
      <c r="K106" s="1">
        <f t="shared" si="38"/>
        <v>9095</v>
      </c>
    </row>
    <row r="107" spans="1:11" s="23" customFormat="1" ht="60" customHeight="1" x14ac:dyDescent="0.2">
      <c r="A107" s="5" t="s">
        <v>1080</v>
      </c>
      <c r="B107" s="2"/>
      <c r="C107" s="5" t="s">
        <v>243</v>
      </c>
      <c r="D107" s="2"/>
      <c r="E107" s="2"/>
      <c r="F107" s="1">
        <f>G107+H107</f>
        <v>10793</v>
      </c>
      <c r="G107" s="1">
        <f t="shared" si="38"/>
        <v>518</v>
      </c>
      <c r="H107" s="1">
        <f t="shared" si="38"/>
        <v>10275</v>
      </c>
      <c r="I107" s="1">
        <f t="shared" si="31"/>
        <v>9617</v>
      </c>
      <c r="J107" s="1">
        <f t="shared" si="38"/>
        <v>522</v>
      </c>
      <c r="K107" s="1">
        <f t="shared" si="38"/>
        <v>9095</v>
      </c>
    </row>
    <row r="108" spans="1:11" s="23" customFormat="1" ht="180.75" customHeight="1" x14ac:dyDescent="0.2">
      <c r="A108" s="5" t="s">
        <v>244</v>
      </c>
      <c r="B108" s="5"/>
      <c r="C108" s="5" t="s">
        <v>243</v>
      </c>
      <c r="D108" s="5" t="s">
        <v>245</v>
      </c>
      <c r="E108" s="5"/>
      <c r="F108" s="1">
        <f t="shared" ref="F108:F182" si="39">G108+H108</f>
        <v>10793</v>
      </c>
      <c r="G108" s="1">
        <f t="shared" si="38"/>
        <v>518</v>
      </c>
      <c r="H108" s="1">
        <f t="shared" si="38"/>
        <v>10275</v>
      </c>
      <c r="I108" s="1">
        <f t="shared" si="31"/>
        <v>9617</v>
      </c>
      <c r="J108" s="1">
        <f t="shared" si="38"/>
        <v>522</v>
      </c>
      <c r="K108" s="1">
        <f t="shared" si="38"/>
        <v>9095</v>
      </c>
    </row>
    <row r="109" spans="1:11" s="23" customFormat="1" ht="233.25" customHeight="1" x14ac:dyDescent="0.2">
      <c r="A109" s="6" t="s">
        <v>246</v>
      </c>
      <c r="B109" s="5"/>
      <c r="C109" s="5" t="s">
        <v>243</v>
      </c>
      <c r="D109" s="5" t="s">
        <v>247</v>
      </c>
      <c r="E109" s="5"/>
      <c r="F109" s="1">
        <f t="shared" si="39"/>
        <v>10793</v>
      </c>
      <c r="G109" s="1">
        <f t="shared" si="38"/>
        <v>518</v>
      </c>
      <c r="H109" s="1">
        <f t="shared" si="38"/>
        <v>10275</v>
      </c>
      <c r="I109" s="1">
        <f t="shared" si="31"/>
        <v>9617</v>
      </c>
      <c r="J109" s="1">
        <f t="shared" si="38"/>
        <v>522</v>
      </c>
      <c r="K109" s="1">
        <f t="shared" si="38"/>
        <v>9095</v>
      </c>
    </row>
    <row r="110" spans="1:11" s="23" customFormat="1" ht="174.75" customHeight="1" x14ac:dyDescent="0.2">
      <c r="A110" s="6" t="s">
        <v>248</v>
      </c>
      <c r="B110" s="5"/>
      <c r="C110" s="5" t="s">
        <v>243</v>
      </c>
      <c r="D110" s="5" t="s">
        <v>249</v>
      </c>
      <c r="E110" s="5"/>
      <c r="F110" s="1">
        <f t="shared" si="39"/>
        <v>10793</v>
      </c>
      <c r="G110" s="1">
        <f>G114+G111</f>
        <v>518</v>
      </c>
      <c r="H110" s="1">
        <f>H114+H111</f>
        <v>10275</v>
      </c>
      <c r="I110" s="1">
        <f t="shared" si="31"/>
        <v>9617</v>
      </c>
      <c r="J110" s="1">
        <f>J114+J111</f>
        <v>522</v>
      </c>
      <c r="K110" s="1">
        <f>K114+K111</f>
        <v>9095</v>
      </c>
    </row>
    <row r="111" spans="1:11" s="23" customFormat="1" ht="75" customHeight="1" x14ac:dyDescent="0.2">
      <c r="A111" s="2" t="s">
        <v>80</v>
      </c>
      <c r="B111" s="2"/>
      <c r="C111" s="2" t="s">
        <v>243</v>
      </c>
      <c r="D111" s="2" t="s">
        <v>922</v>
      </c>
      <c r="E111" s="2"/>
      <c r="F111" s="3">
        <f>G111+H111</f>
        <v>518</v>
      </c>
      <c r="G111" s="3">
        <f>G112+G113</f>
        <v>518</v>
      </c>
      <c r="H111" s="3">
        <f>H112+H113</f>
        <v>0</v>
      </c>
      <c r="I111" s="3">
        <f t="shared" ref="I111:I143" si="40">J111+K111</f>
        <v>522</v>
      </c>
      <c r="J111" s="3">
        <f>J112+J113</f>
        <v>522</v>
      </c>
      <c r="K111" s="3">
        <f>K112+K113</f>
        <v>0</v>
      </c>
    </row>
    <row r="112" spans="1:11" s="23" customFormat="1" ht="208.5" customHeight="1" x14ac:dyDescent="0.2">
      <c r="A112" s="7" t="s">
        <v>19</v>
      </c>
      <c r="B112" s="2"/>
      <c r="C112" s="2" t="s">
        <v>243</v>
      </c>
      <c r="D112" s="2" t="s">
        <v>922</v>
      </c>
      <c r="E112" s="2" t="s">
        <v>12</v>
      </c>
      <c r="F112" s="3">
        <f>G112+H112</f>
        <v>413</v>
      </c>
      <c r="G112" s="3">
        <v>413</v>
      </c>
      <c r="H112" s="3"/>
      <c r="I112" s="3">
        <f t="shared" si="40"/>
        <v>417</v>
      </c>
      <c r="J112" s="3">
        <v>417</v>
      </c>
      <c r="K112" s="3"/>
    </row>
    <row r="113" spans="1:256" s="23" customFormat="1" ht="93" customHeight="1" x14ac:dyDescent="0.2">
      <c r="A113" s="2" t="s">
        <v>20</v>
      </c>
      <c r="B113" s="2"/>
      <c r="C113" s="2" t="s">
        <v>243</v>
      </c>
      <c r="D113" s="2" t="s">
        <v>922</v>
      </c>
      <c r="E113" s="2" t="s">
        <v>13</v>
      </c>
      <c r="F113" s="3">
        <f>G113+H113</f>
        <v>105</v>
      </c>
      <c r="G113" s="3">
        <v>105</v>
      </c>
      <c r="H113" s="3"/>
      <c r="I113" s="3">
        <f t="shared" si="40"/>
        <v>105</v>
      </c>
      <c r="J113" s="3">
        <v>105</v>
      </c>
      <c r="K113" s="3"/>
    </row>
    <row r="114" spans="1:256" s="23" customFormat="1" ht="346.5" customHeight="1" x14ac:dyDescent="0.2">
      <c r="A114" s="7" t="s">
        <v>476</v>
      </c>
      <c r="B114" s="5"/>
      <c r="C114" s="2" t="s">
        <v>243</v>
      </c>
      <c r="D114" s="2" t="s">
        <v>250</v>
      </c>
      <c r="E114" s="5"/>
      <c r="F114" s="3">
        <f t="shared" si="39"/>
        <v>10275</v>
      </c>
      <c r="G114" s="3">
        <f>G115+G116+G117</f>
        <v>0</v>
      </c>
      <c r="H114" s="3">
        <f>H115+H116+H117</f>
        <v>10275</v>
      </c>
      <c r="I114" s="3">
        <f t="shared" si="40"/>
        <v>9095</v>
      </c>
      <c r="J114" s="3">
        <f>J115+J116+J117</f>
        <v>0</v>
      </c>
      <c r="K114" s="3">
        <f>K115+K116+K117</f>
        <v>9095</v>
      </c>
    </row>
    <row r="115" spans="1:256" s="23" customFormat="1" ht="206.25" customHeight="1" x14ac:dyDescent="0.2">
      <c r="A115" s="7" t="s">
        <v>19</v>
      </c>
      <c r="B115" s="2"/>
      <c r="C115" s="2" t="s">
        <v>243</v>
      </c>
      <c r="D115" s="2" t="s">
        <v>250</v>
      </c>
      <c r="E115" s="2" t="s">
        <v>12</v>
      </c>
      <c r="F115" s="3">
        <f t="shared" si="39"/>
        <v>9840</v>
      </c>
      <c r="G115" s="3"/>
      <c r="H115" s="3">
        <f>10251-411</f>
        <v>9840</v>
      </c>
      <c r="I115" s="3">
        <f t="shared" si="40"/>
        <v>8567</v>
      </c>
      <c r="J115" s="3"/>
      <c r="K115" s="3">
        <v>8567</v>
      </c>
    </row>
    <row r="116" spans="1:256" s="23" customFormat="1" ht="93" customHeight="1" x14ac:dyDescent="0.2">
      <c r="A116" s="2" t="s">
        <v>20</v>
      </c>
      <c r="B116" s="2"/>
      <c r="C116" s="2" t="s">
        <v>243</v>
      </c>
      <c r="D116" s="2" t="s">
        <v>250</v>
      </c>
      <c r="E116" s="2" t="s">
        <v>13</v>
      </c>
      <c r="F116" s="3">
        <f>G116+H116</f>
        <v>434</v>
      </c>
      <c r="G116" s="3"/>
      <c r="H116" s="3">
        <v>434</v>
      </c>
      <c r="I116" s="3">
        <f t="shared" si="40"/>
        <v>527</v>
      </c>
      <c r="J116" s="3"/>
      <c r="K116" s="3">
        <v>527</v>
      </c>
    </row>
    <row r="117" spans="1:256" s="23" customFormat="1" ht="40.5" customHeight="1" x14ac:dyDescent="0.2">
      <c r="A117" s="2" t="s">
        <v>16</v>
      </c>
      <c r="B117" s="2"/>
      <c r="C117" s="2" t="s">
        <v>243</v>
      </c>
      <c r="D117" s="2" t="s">
        <v>250</v>
      </c>
      <c r="E117" s="2" t="s">
        <v>15</v>
      </c>
      <c r="F117" s="3">
        <f>G117+H117</f>
        <v>1</v>
      </c>
      <c r="G117" s="3"/>
      <c r="H117" s="3">
        <v>1</v>
      </c>
      <c r="I117" s="3">
        <f t="shared" si="40"/>
        <v>1</v>
      </c>
      <c r="J117" s="3"/>
      <c r="K117" s="3">
        <v>1</v>
      </c>
    </row>
    <row r="118" spans="1:256" s="23" customFormat="1" ht="64.5" customHeight="1" x14ac:dyDescent="0.2">
      <c r="A118" s="5" t="s">
        <v>251</v>
      </c>
      <c r="B118" s="5" t="s">
        <v>252</v>
      </c>
      <c r="C118" s="5"/>
      <c r="D118" s="5"/>
      <c r="E118" s="5"/>
      <c r="F118" s="1">
        <f t="shared" si="39"/>
        <v>378211</v>
      </c>
      <c r="G118" s="1">
        <f>G119+G164+G170+G199+G213+G206</f>
        <v>371082</v>
      </c>
      <c r="H118" s="1">
        <f>H119+H164+H170+H199+H213+H206</f>
        <v>7129</v>
      </c>
      <c r="I118" s="1">
        <f>J118+K118</f>
        <v>386216</v>
      </c>
      <c r="J118" s="1">
        <f>J119+J164+J170+J199+J213+J206</f>
        <v>379073</v>
      </c>
      <c r="K118" s="1">
        <f>K119+K164+K170+K199+K213+K206</f>
        <v>7143</v>
      </c>
    </row>
    <row r="119" spans="1:256" s="23" customFormat="1" ht="38.25" customHeight="1" x14ac:dyDescent="0.2">
      <c r="A119" s="5" t="s">
        <v>1097</v>
      </c>
      <c r="B119" s="5"/>
      <c r="C119" s="5" t="s">
        <v>242</v>
      </c>
      <c r="D119" s="5"/>
      <c r="E119" s="5"/>
      <c r="F119" s="1">
        <f t="shared" si="39"/>
        <v>125403</v>
      </c>
      <c r="G119" s="1">
        <f>G120+G153+G148</f>
        <v>121266</v>
      </c>
      <c r="H119" s="1">
        <f>H120+H153+H148</f>
        <v>4137</v>
      </c>
      <c r="I119" s="1">
        <f>J119+K119</f>
        <v>126611</v>
      </c>
      <c r="J119" s="1">
        <f>J120+J153+J148</f>
        <v>122460</v>
      </c>
      <c r="K119" s="1">
        <f>K120+K153+K148</f>
        <v>4151</v>
      </c>
    </row>
    <row r="120" spans="1:256" ht="196.5" customHeight="1" x14ac:dyDescent="0.2">
      <c r="A120" s="5" t="s">
        <v>253</v>
      </c>
      <c r="B120" s="5"/>
      <c r="C120" s="5" t="s">
        <v>254</v>
      </c>
      <c r="D120" s="5"/>
      <c r="E120" s="5"/>
      <c r="F120" s="1">
        <f>G120+H120</f>
        <v>125214</v>
      </c>
      <c r="G120" s="1">
        <f>G121+G129+G134+G139</f>
        <v>121101</v>
      </c>
      <c r="H120" s="1">
        <f>H121+H129+H134+H139</f>
        <v>4113</v>
      </c>
      <c r="I120" s="1">
        <f>J120+K120</f>
        <v>126404</v>
      </c>
      <c r="J120" s="1">
        <f>J121+J129+J134+J139</f>
        <v>122291</v>
      </c>
      <c r="K120" s="1">
        <f>K121+K129+K134+K139</f>
        <v>4113</v>
      </c>
      <c r="L120" s="23"/>
      <c r="M120" s="23"/>
      <c r="N120" s="23"/>
      <c r="O120" s="23"/>
      <c r="P120" s="23"/>
      <c r="Q120" s="23"/>
      <c r="R120" s="23"/>
      <c r="S120" s="23"/>
      <c r="T120" s="23"/>
      <c r="U120" s="23"/>
      <c r="V120" s="23"/>
      <c r="W120" s="23"/>
      <c r="X120" s="23"/>
      <c r="Y120" s="23"/>
      <c r="Z120" s="23"/>
      <c r="AA120" s="23"/>
      <c r="AB120" s="23"/>
      <c r="AC120" s="23"/>
      <c r="AD120" s="23"/>
      <c r="AE120" s="23"/>
      <c r="AF120" s="23"/>
      <c r="AG120" s="23"/>
      <c r="AH120" s="23"/>
      <c r="AI120" s="23"/>
      <c r="AJ120" s="23"/>
      <c r="AK120" s="23"/>
      <c r="AL120" s="23"/>
      <c r="AM120" s="23"/>
      <c r="AN120" s="23"/>
      <c r="AO120" s="23"/>
      <c r="AP120" s="23"/>
      <c r="AQ120" s="23"/>
      <c r="AR120" s="23"/>
      <c r="AS120" s="23"/>
      <c r="AT120" s="23"/>
      <c r="AU120" s="23"/>
      <c r="AV120" s="23"/>
      <c r="AW120" s="23"/>
      <c r="AX120" s="23"/>
      <c r="AY120" s="23"/>
      <c r="AZ120" s="23"/>
      <c r="BA120" s="23"/>
      <c r="BB120" s="23"/>
      <c r="BC120" s="23"/>
      <c r="BD120" s="23"/>
      <c r="BE120" s="23"/>
      <c r="BF120" s="23"/>
      <c r="BG120" s="23"/>
      <c r="BH120" s="23"/>
      <c r="BI120" s="23"/>
      <c r="BJ120" s="23"/>
      <c r="BK120" s="23"/>
      <c r="BL120" s="23"/>
      <c r="BM120" s="23"/>
      <c r="BN120" s="23"/>
      <c r="BO120" s="23"/>
      <c r="BP120" s="23"/>
      <c r="BQ120" s="23"/>
      <c r="BR120" s="23"/>
      <c r="BS120" s="23"/>
      <c r="BT120" s="23"/>
      <c r="BU120" s="23"/>
      <c r="BV120" s="23"/>
      <c r="BW120" s="23"/>
      <c r="BX120" s="23"/>
      <c r="BY120" s="23"/>
      <c r="BZ120" s="23"/>
      <c r="CA120" s="23"/>
      <c r="CB120" s="23"/>
      <c r="CC120" s="23"/>
      <c r="CD120" s="23"/>
      <c r="CE120" s="23"/>
      <c r="CF120" s="23"/>
      <c r="CG120" s="23"/>
      <c r="CH120" s="23"/>
      <c r="CI120" s="23"/>
      <c r="CJ120" s="23"/>
      <c r="CK120" s="23"/>
      <c r="CL120" s="23"/>
      <c r="CM120" s="23"/>
      <c r="CN120" s="23"/>
      <c r="CO120" s="23"/>
      <c r="CP120" s="23"/>
      <c r="CQ120" s="23"/>
      <c r="CR120" s="23"/>
      <c r="CS120" s="23"/>
      <c r="CT120" s="23"/>
      <c r="CU120" s="23"/>
      <c r="CV120" s="23"/>
      <c r="CW120" s="23"/>
      <c r="CX120" s="23"/>
      <c r="CY120" s="23"/>
      <c r="CZ120" s="23"/>
      <c r="DA120" s="23"/>
      <c r="DB120" s="23"/>
      <c r="DC120" s="23"/>
      <c r="DD120" s="23"/>
      <c r="DE120" s="23"/>
      <c r="DF120" s="23"/>
      <c r="DG120" s="23"/>
      <c r="DH120" s="23"/>
      <c r="DI120" s="23"/>
      <c r="DJ120" s="23"/>
      <c r="DK120" s="23"/>
      <c r="DL120" s="23"/>
      <c r="DM120" s="23"/>
      <c r="DN120" s="23"/>
      <c r="DO120" s="23"/>
      <c r="DP120" s="23"/>
      <c r="DQ120" s="23"/>
      <c r="DR120" s="23"/>
      <c r="DS120" s="23"/>
      <c r="DT120" s="23"/>
      <c r="DU120" s="23"/>
      <c r="DV120" s="23"/>
      <c r="DW120" s="23"/>
      <c r="DX120" s="23"/>
      <c r="DY120" s="23"/>
      <c r="DZ120" s="23"/>
      <c r="EA120" s="23"/>
      <c r="EB120" s="23"/>
      <c r="EC120" s="23"/>
      <c r="ED120" s="23"/>
      <c r="EE120" s="23"/>
      <c r="EF120" s="23"/>
      <c r="EG120" s="23"/>
      <c r="EH120" s="23"/>
      <c r="EI120" s="23"/>
      <c r="EJ120" s="23"/>
      <c r="EK120" s="23"/>
      <c r="EL120" s="23"/>
      <c r="EM120" s="23"/>
      <c r="EN120" s="23"/>
      <c r="EO120" s="23"/>
      <c r="EP120" s="23"/>
      <c r="EQ120" s="23"/>
      <c r="ER120" s="23"/>
      <c r="ES120" s="23"/>
      <c r="ET120" s="23"/>
      <c r="EU120" s="23"/>
      <c r="EV120" s="23"/>
      <c r="EW120" s="23"/>
      <c r="EX120" s="23"/>
      <c r="EY120" s="23"/>
      <c r="EZ120" s="23"/>
      <c r="FA120" s="23"/>
      <c r="FB120" s="23"/>
      <c r="FC120" s="23"/>
      <c r="FD120" s="23"/>
      <c r="FE120" s="23"/>
      <c r="FF120" s="23"/>
      <c r="FG120" s="23"/>
      <c r="FH120" s="23"/>
      <c r="FI120" s="23"/>
      <c r="FJ120" s="23"/>
      <c r="FK120" s="23"/>
      <c r="FL120" s="23"/>
      <c r="FM120" s="23"/>
      <c r="FN120" s="23"/>
      <c r="FO120" s="23"/>
      <c r="FP120" s="23"/>
      <c r="FQ120" s="23"/>
      <c r="FR120" s="23"/>
      <c r="FS120" s="23"/>
      <c r="FT120" s="23"/>
      <c r="FU120" s="23"/>
      <c r="FV120" s="23"/>
      <c r="FW120" s="23"/>
      <c r="FX120" s="23"/>
      <c r="FY120" s="23"/>
      <c r="FZ120" s="23"/>
      <c r="GA120" s="23"/>
      <c r="GB120" s="23"/>
      <c r="GC120" s="23"/>
      <c r="GD120" s="23"/>
      <c r="GE120" s="23"/>
      <c r="GF120" s="23"/>
      <c r="GG120" s="23"/>
      <c r="GH120" s="23"/>
      <c r="GI120" s="23"/>
      <c r="GJ120" s="23"/>
      <c r="GK120" s="23"/>
      <c r="GL120" s="23"/>
      <c r="GM120" s="23"/>
      <c r="GN120" s="23"/>
      <c r="GO120" s="23"/>
      <c r="GP120" s="23"/>
      <c r="GQ120" s="23"/>
      <c r="GR120" s="23"/>
      <c r="GS120" s="23"/>
      <c r="GT120" s="23"/>
      <c r="GU120" s="23"/>
      <c r="GV120" s="23"/>
      <c r="GW120" s="23"/>
      <c r="GX120" s="23"/>
      <c r="GY120" s="23"/>
      <c r="GZ120" s="23"/>
      <c r="HA120" s="23"/>
      <c r="HB120" s="23"/>
      <c r="HC120" s="23"/>
      <c r="HD120" s="23"/>
      <c r="HE120" s="23"/>
      <c r="HF120" s="23"/>
      <c r="HG120" s="23"/>
      <c r="HH120" s="23"/>
      <c r="HI120" s="23"/>
      <c r="HJ120" s="23"/>
      <c r="HK120" s="23"/>
      <c r="HL120" s="23"/>
      <c r="HM120" s="23"/>
      <c r="HN120" s="23"/>
      <c r="HO120" s="23"/>
      <c r="HP120" s="23"/>
      <c r="HQ120" s="23"/>
      <c r="HR120" s="23"/>
      <c r="HS120" s="23"/>
      <c r="HT120" s="23"/>
      <c r="HU120" s="23"/>
      <c r="HV120" s="23"/>
      <c r="HW120" s="23"/>
      <c r="HX120" s="23"/>
      <c r="HY120" s="23"/>
      <c r="HZ120" s="23"/>
      <c r="IA120" s="23"/>
      <c r="IB120" s="23"/>
      <c r="IC120" s="23"/>
      <c r="ID120" s="23"/>
      <c r="IE120" s="23"/>
      <c r="IF120" s="23"/>
      <c r="IG120" s="23"/>
      <c r="IH120" s="23"/>
      <c r="II120" s="23"/>
      <c r="IJ120" s="23"/>
      <c r="IK120" s="23"/>
      <c r="IL120" s="23"/>
      <c r="IM120" s="23"/>
      <c r="IN120" s="23"/>
      <c r="IO120" s="23"/>
      <c r="IP120" s="23"/>
      <c r="IQ120" s="23"/>
      <c r="IR120" s="23"/>
      <c r="IS120" s="23"/>
      <c r="IT120" s="23"/>
      <c r="IU120" s="23"/>
      <c r="IV120" s="23"/>
    </row>
    <row r="121" spans="1:256" ht="172.5" customHeight="1" x14ac:dyDescent="0.2">
      <c r="A121" s="6" t="s">
        <v>18</v>
      </c>
      <c r="B121" s="5"/>
      <c r="C121" s="5" t="s">
        <v>254</v>
      </c>
      <c r="D121" s="5" t="s">
        <v>87</v>
      </c>
      <c r="E121" s="5"/>
      <c r="F121" s="1">
        <f t="shared" si="39"/>
        <v>2490</v>
      </c>
      <c r="G121" s="1">
        <f>G122</f>
        <v>367</v>
      </c>
      <c r="H121" s="1">
        <f>H122</f>
        <v>2123</v>
      </c>
      <c r="I121" s="1">
        <f t="shared" si="40"/>
        <v>2518</v>
      </c>
      <c r="J121" s="1">
        <f>J122</f>
        <v>395</v>
      </c>
      <c r="K121" s="1">
        <f>K122</f>
        <v>2123</v>
      </c>
    </row>
    <row r="122" spans="1:256" ht="180" customHeight="1" x14ac:dyDescent="0.2">
      <c r="A122" s="6" t="s">
        <v>255</v>
      </c>
      <c r="B122" s="5"/>
      <c r="C122" s="5" t="s">
        <v>254</v>
      </c>
      <c r="D122" s="5" t="s">
        <v>256</v>
      </c>
      <c r="E122" s="5"/>
      <c r="F122" s="1">
        <f t="shared" si="39"/>
        <v>2490</v>
      </c>
      <c r="G122" s="1">
        <f>G123</f>
        <v>367</v>
      </c>
      <c r="H122" s="1">
        <f>H123</f>
        <v>2123</v>
      </c>
      <c r="I122" s="1">
        <f t="shared" si="40"/>
        <v>2518</v>
      </c>
      <c r="J122" s="1">
        <f>J123</f>
        <v>395</v>
      </c>
      <c r="K122" s="1">
        <f>K123</f>
        <v>2123</v>
      </c>
    </row>
    <row r="123" spans="1:256" ht="183" customHeight="1" x14ac:dyDescent="0.2">
      <c r="A123" s="6" t="s">
        <v>257</v>
      </c>
      <c r="B123" s="5"/>
      <c r="C123" s="5" t="s">
        <v>254</v>
      </c>
      <c r="D123" s="5" t="s">
        <v>258</v>
      </c>
      <c r="E123" s="5"/>
      <c r="F123" s="1">
        <f>G123+H123</f>
        <v>2490</v>
      </c>
      <c r="G123" s="1">
        <f>G124+G126</f>
        <v>367</v>
      </c>
      <c r="H123" s="1">
        <f>H124+H126</f>
        <v>2123</v>
      </c>
      <c r="I123" s="1">
        <f t="shared" si="40"/>
        <v>2518</v>
      </c>
      <c r="J123" s="1">
        <f>J124+J126</f>
        <v>395</v>
      </c>
      <c r="K123" s="1">
        <f>K124+K126</f>
        <v>2123</v>
      </c>
    </row>
    <row r="124" spans="1:256" ht="81.75" customHeight="1" x14ac:dyDescent="0.2">
      <c r="A124" s="2" t="s">
        <v>80</v>
      </c>
      <c r="B124" s="5"/>
      <c r="C124" s="2" t="s">
        <v>254</v>
      </c>
      <c r="D124" s="2" t="s">
        <v>603</v>
      </c>
      <c r="E124" s="2"/>
      <c r="F124" s="3">
        <f t="shared" si="39"/>
        <v>367</v>
      </c>
      <c r="G124" s="3">
        <f>G125</f>
        <v>367</v>
      </c>
      <c r="H124" s="3">
        <f>H125</f>
        <v>0</v>
      </c>
      <c r="I124" s="3">
        <f t="shared" si="40"/>
        <v>395</v>
      </c>
      <c r="J124" s="3">
        <f>J125</f>
        <v>395</v>
      </c>
      <c r="K124" s="3">
        <f>K125</f>
        <v>0</v>
      </c>
    </row>
    <row r="125" spans="1:256" ht="213" customHeight="1" x14ac:dyDescent="0.2">
      <c r="A125" s="7" t="s">
        <v>19</v>
      </c>
      <c r="B125" s="2"/>
      <c r="C125" s="2" t="s">
        <v>254</v>
      </c>
      <c r="D125" s="2" t="s">
        <v>603</v>
      </c>
      <c r="E125" s="2" t="s">
        <v>12</v>
      </c>
      <c r="F125" s="3">
        <f t="shared" si="39"/>
        <v>367</v>
      </c>
      <c r="G125" s="3">
        <v>367</v>
      </c>
      <c r="H125" s="3"/>
      <c r="I125" s="3">
        <f t="shared" si="40"/>
        <v>395</v>
      </c>
      <c r="J125" s="3">
        <v>395</v>
      </c>
      <c r="K125" s="3"/>
    </row>
    <row r="126" spans="1:256" ht="153" customHeight="1" x14ac:dyDescent="0.2">
      <c r="A126" s="7" t="s">
        <v>259</v>
      </c>
      <c r="B126" s="5"/>
      <c r="C126" s="2" t="s">
        <v>254</v>
      </c>
      <c r="D126" s="2" t="s">
        <v>260</v>
      </c>
      <c r="E126" s="2"/>
      <c r="F126" s="3">
        <f t="shared" si="39"/>
        <v>2123</v>
      </c>
      <c r="G126" s="3">
        <f>G127+G128</f>
        <v>0</v>
      </c>
      <c r="H126" s="3">
        <f>H127+H128</f>
        <v>2123</v>
      </c>
      <c r="I126" s="3">
        <f t="shared" si="40"/>
        <v>2123</v>
      </c>
      <c r="J126" s="3">
        <f>J127+J128</f>
        <v>0</v>
      </c>
      <c r="K126" s="3">
        <f>K127+K128</f>
        <v>2123</v>
      </c>
    </row>
    <row r="127" spans="1:256" ht="207.75" customHeight="1" x14ac:dyDescent="0.2">
      <c r="A127" s="7" t="s">
        <v>19</v>
      </c>
      <c r="B127" s="2"/>
      <c r="C127" s="2" t="s">
        <v>254</v>
      </c>
      <c r="D127" s="2" t="s">
        <v>260</v>
      </c>
      <c r="E127" s="2" t="s">
        <v>12</v>
      </c>
      <c r="F127" s="3">
        <f t="shared" si="39"/>
        <v>1850</v>
      </c>
      <c r="G127" s="3"/>
      <c r="H127" s="3">
        <v>1850</v>
      </c>
      <c r="I127" s="3">
        <f t="shared" si="40"/>
        <v>1850</v>
      </c>
      <c r="J127" s="3"/>
      <c r="K127" s="3">
        <v>1850</v>
      </c>
    </row>
    <row r="128" spans="1:256" ht="93" customHeight="1" x14ac:dyDescent="0.2">
      <c r="A128" s="2" t="s">
        <v>20</v>
      </c>
      <c r="B128" s="2"/>
      <c r="C128" s="2" t="s">
        <v>254</v>
      </c>
      <c r="D128" s="2" t="s">
        <v>260</v>
      </c>
      <c r="E128" s="2" t="s">
        <v>13</v>
      </c>
      <c r="F128" s="3">
        <f t="shared" si="39"/>
        <v>273</v>
      </c>
      <c r="G128" s="3"/>
      <c r="H128" s="3">
        <v>273</v>
      </c>
      <c r="I128" s="3">
        <f t="shared" si="40"/>
        <v>273</v>
      </c>
      <c r="J128" s="3"/>
      <c r="K128" s="3">
        <v>273</v>
      </c>
    </row>
    <row r="129" spans="1:11" ht="132" x14ac:dyDescent="0.2">
      <c r="A129" s="6" t="s">
        <v>279</v>
      </c>
      <c r="B129" s="5"/>
      <c r="C129" s="5" t="s">
        <v>254</v>
      </c>
      <c r="D129" s="5" t="s">
        <v>280</v>
      </c>
      <c r="E129" s="5"/>
      <c r="F129" s="1">
        <f t="shared" ref="F129:F138" si="41">G129+H129</f>
        <v>460</v>
      </c>
      <c r="G129" s="1">
        <f t="shared" ref="G129:K132" si="42">G130</f>
        <v>0</v>
      </c>
      <c r="H129" s="1">
        <f t="shared" si="42"/>
        <v>460</v>
      </c>
      <c r="I129" s="1">
        <f t="shared" si="40"/>
        <v>460</v>
      </c>
      <c r="J129" s="1">
        <f t="shared" si="42"/>
        <v>0</v>
      </c>
      <c r="K129" s="1">
        <f t="shared" si="42"/>
        <v>460</v>
      </c>
    </row>
    <row r="130" spans="1:11" ht="80.25" customHeight="1" x14ac:dyDescent="0.2">
      <c r="A130" s="6" t="s">
        <v>281</v>
      </c>
      <c r="B130" s="5"/>
      <c r="C130" s="5" t="s">
        <v>254</v>
      </c>
      <c r="D130" s="5" t="s">
        <v>282</v>
      </c>
      <c r="E130" s="5"/>
      <c r="F130" s="1">
        <f t="shared" si="41"/>
        <v>460</v>
      </c>
      <c r="G130" s="1">
        <f t="shared" si="42"/>
        <v>0</v>
      </c>
      <c r="H130" s="1">
        <f t="shared" si="42"/>
        <v>460</v>
      </c>
      <c r="I130" s="1">
        <f t="shared" si="40"/>
        <v>460</v>
      </c>
      <c r="J130" s="1">
        <f t="shared" si="42"/>
        <v>0</v>
      </c>
      <c r="K130" s="1">
        <f t="shared" si="42"/>
        <v>460</v>
      </c>
    </row>
    <row r="131" spans="1:11" ht="129.75" customHeight="1" x14ac:dyDescent="0.2">
      <c r="A131" s="6" t="s">
        <v>896</v>
      </c>
      <c r="B131" s="5"/>
      <c r="C131" s="5" t="s">
        <v>254</v>
      </c>
      <c r="D131" s="5" t="s">
        <v>897</v>
      </c>
      <c r="E131" s="5"/>
      <c r="F131" s="1">
        <f t="shared" si="41"/>
        <v>460</v>
      </c>
      <c r="G131" s="1">
        <f t="shared" si="42"/>
        <v>0</v>
      </c>
      <c r="H131" s="1">
        <f t="shared" si="42"/>
        <v>460</v>
      </c>
      <c r="I131" s="1">
        <f t="shared" si="40"/>
        <v>460</v>
      </c>
      <c r="J131" s="1">
        <f t="shared" si="42"/>
        <v>0</v>
      </c>
      <c r="K131" s="1">
        <f t="shared" si="42"/>
        <v>460</v>
      </c>
    </row>
    <row r="132" spans="1:11" ht="97.5" customHeight="1" x14ac:dyDescent="0.2">
      <c r="A132" s="2" t="s">
        <v>261</v>
      </c>
      <c r="B132" s="2"/>
      <c r="C132" s="2" t="s">
        <v>254</v>
      </c>
      <c r="D132" s="2" t="s">
        <v>898</v>
      </c>
      <c r="E132" s="2"/>
      <c r="F132" s="3">
        <f t="shared" si="41"/>
        <v>460</v>
      </c>
      <c r="G132" s="3">
        <f t="shared" si="42"/>
        <v>0</v>
      </c>
      <c r="H132" s="3">
        <f t="shared" si="42"/>
        <v>460</v>
      </c>
      <c r="I132" s="3">
        <f t="shared" si="40"/>
        <v>460</v>
      </c>
      <c r="J132" s="3">
        <f t="shared" si="42"/>
        <v>0</v>
      </c>
      <c r="K132" s="3">
        <f t="shared" si="42"/>
        <v>460</v>
      </c>
    </row>
    <row r="133" spans="1:11" ht="212.25" customHeight="1" x14ac:dyDescent="0.2">
      <c r="A133" s="7" t="s">
        <v>19</v>
      </c>
      <c r="B133" s="2"/>
      <c r="C133" s="2" t="s">
        <v>254</v>
      </c>
      <c r="D133" s="2" t="s">
        <v>898</v>
      </c>
      <c r="E133" s="2" t="s">
        <v>12</v>
      </c>
      <c r="F133" s="3">
        <f t="shared" si="41"/>
        <v>460</v>
      </c>
      <c r="G133" s="3"/>
      <c r="H133" s="3">
        <v>460</v>
      </c>
      <c r="I133" s="3">
        <f t="shared" si="40"/>
        <v>460</v>
      </c>
      <c r="J133" s="3"/>
      <c r="K133" s="3">
        <v>460</v>
      </c>
    </row>
    <row r="134" spans="1:11" ht="165.75" customHeight="1" x14ac:dyDescent="0.2">
      <c r="A134" s="5" t="s">
        <v>882</v>
      </c>
      <c r="B134" s="5"/>
      <c r="C134" s="5" t="s">
        <v>254</v>
      </c>
      <c r="D134" s="5" t="s">
        <v>883</v>
      </c>
      <c r="E134" s="5"/>
      <c r="F134" s="1">
        <f t="shared" si="41"/>
        <v>220</v>
      </c>
      <c r="G134" s="1">
        <f>G135</f>
        <v>220</v>
      </c>
      <c r="H134" s="1">
        <f>H135</f>
        <v>0</v>
      </c>
      <c r="I134" s="1">
        <f t="shared" si="40"/>
        <v>220</v>
      </c>
      <c r="J134" s="1">
        <f>J135</f>
        <v>220</v>
      </c>
      <c r="K134" s="1">
        <f>K135</f>
        <v>0</v>
      </c>
    </row>
    <row r="135" spans="1:11" ht="183.75" customHeight="1" x14ac:dyDescent="0.2">
      <c r="A135" s="5" t="s">
        <v>884</v>
      </c>
      <c r="B135" s="5"/>
      <c r="C135" s="5" t="s">
        <v>254</v>
      </c>
      <c r="D135" s="5" t="s">
        <v>885</v>
      </c>
      <c r="E135" s="5"/>
      <c r="F135" s="1">
        <f t="shared" si="41"/>
        <v>220</v>
      </c>
      <c r="G135" s="1">
        <f>G136</f>
        <v>220</v>
      </c>
      <c r="H135" s="1">
        <f>H136</f>
        <v>0</v>
      </c>
      <c r="I135" s="1">
        <f t="shared" si="40"/>
        <v>220</v>
      </c>
      <c r="J135" s="1">
        <f>J136</f>
        <v>220</v>
      </c>
      <c r="K135" s="1">
        <f>K136</f>
        <v>0</v>
      </c>
    </row>
    <row r="136" spans="1:11" ht="80.25" customHeight="1" x14ac:dyDescent="0.2">
      <c r="A136" s="2" t="s">
        <v>80</v>
      </c>
      <c r="B136" s="2"/>
      <c r="C136" s="2" t="s">
        <v>254</v>
      </c>
      <c r="D136" s="2" t="s">
        <v>944</v>
      </c>
      <c r="E136" s="5"/>
      <c r="F136" s="3">
        <f t="shared" si="41"/>
        <v>220</v>
      </c>
      <c r="G136" s="3">
        <f>G137+G138</f>
        <v>220</v>
      </c>
      <c r="H136" s="3">
        <f>H137+H138</f>
        <v>0</v>
      </c>
      <c r="I136" s="3">
        <f t="shared" si="40"/>
        <v>220</v>
      </c>
      <c r="J136" s="3">
        <f>J137+J138</f>
        <v>220</v>
      </c>
      <c r="K136" s="3">
        <f>K137+K138</f>
        <v>0</v>
      </c>
    </row>
    <row r="137" spans="1:11" ht="216.75" customHeight="1" x14ac:dyDescent="0.2">
      <c r="A137" s="7" t="s">
        <v>19</v>
      </c>
      <c r="B137" s="2"/>
      <c r="C137" s="2" t="s">
        <v>254</v>
      </c>
      <c r="D137" s="2" t="s">
        <v>944</v>
      </c>
      <c r="E137" s="2" t="s">
        <v>12</v>
      </c>
      <c r="F137" s="3">
        <f t="shared" si="41"/>
        <v>60</v>
      </c>
      <c r="G137" s="3">
        <v>60</v>
      </c>
      <c r="H137" s="3"/>
      <c r="I137" s="3">
        <f t="shared" si="40"/>
        <v>60</v>
      </c>
      <c r="J137" s="3">
        <v>60</v>
      </c>
      <c r="K137" s="3"/>
    </row>
    <row r="138" spans="1:11" ht="93" customHeight="1" x14ac:dyDescent="0.2">
      <c r="A138" s="2" t="s">
        <v>20</v>
      </c>
      <c r="B138" s="2"/>
      <c r="C138" s="2" t="s">
        <v>254</v>
      </c>
      <c r="D138" s="2" t="s">
        <v>944</v>
      </c>
      <c r="E138" s="2" t="s">
        <v>13</v>
      </c>
      <c r="F138" s="3">
        <f t="shared" si="41"/>
        <v>160</v>
      </c>
      <c r="G138" s="3">
        <v>160</v>
      </c>
      <c r="H138" s="3"/>
      <c r="I138" s="3">
        <f t="shared" si="40"/>
        <v>160</v>
      </c>
      <c r="J138" s="3">
        <v>160</v>
      </c>
      <c r="K138" s="3"/>
    </row>
    <row r="139" spans="1:11" ht="37.5" customHeight="1" x14ac:dyDescent="0.2">
      <c r="A139" s="6" t="s">
        <v>171</v>
      </c>
      <c r="B139" s="5"/>
      <c r="C139" s="5" t="s">
        <v>254</v>
      </c>
      <c r="D139" s="5" t="s">
        <v>172</v>
      </c>
      <c r="E139" s="5"/>
      <c r="F139" s="1">
        <f t="shared" si="39"/>
        <v>122044</v>
      </c>
      <c r="G139" s="1">
        <f>G140</f>
        <v>120514</v>
      </c>
      <c r="H139" s="1">
        <f>H140</f>
        <v>1530</v>
      </c>
      <c r="I139" s="1">
        <f t="shared" si="40"/>
        <v>123206</v>
      </c>
      <c r="J139" s="1">
        <f>J140</f>
        <v>121676</v>
      </c>
      <c r="K139" s="1">
        <f>K140</f>
        <v>1530</v>
      </c>
    </row>
    <row r="140" spans="1:11" ht="130.5" customHeight="1" x14ac:dyDescent="0.2">
      <c r="A140" s="6" t="s">
        <v>173</v>
      </c>
      <c r="B140" s="5"/>
      <c r="C140" s="5" t="s">
        <v>254</v>
      </c>
      <c r="D140" s="5" t="s">
        <v>174</v>
      </c>
      <c r="E140" s="5"/>
      <c r="F140" s="1">
        <f t="shared" si="39"/>
        <v>122044</v>
      </c>
      <c r="G140" s="1">
        <f>G141+G145</f>
        <v>120514</v>
      </c>
      <c r="H140" s="1">
        <f>H141+H145</f>
        <v>1530</v>
      </c>
      <c r="I140" s="1">
        <f t="shared" si="40"/>
        <v>123206</v>
      </c>
      <c r="J140" s="1">
        <f>J141+J145</f>
        <v>121676</v>
      </c>
      <c r="K140" s="1">
        <f>K141+K145</f>
        <v>1530</v>
      </c>
    </row>
    <row r="141" spans="1:11" ht="81" customHeight="1" x14ac:dyDescent="0.2">
      <c r="A141" s="2" t="s">
        <v>80</v>
      </c>
      <c r="B141" s="2"/>
      <c r="C141" s="2" t="s">
        <v>254</v>
      </c>
      <c r="D141" s="2" t="s">
        <v>175</v>
      </c>
      <c r="E141" s="2"/>
      <c r="F141" s="3">
        <f t="shared" si="39"/>
        <v>120514</v>
      </c>
      <c r="G141" s="3">
        <f>G142+G143+G144</f>
        <v>120514</v>
      </c>
      <c r="H141" s="3">
        <f>H142+H143+H144</f>
        <v>0</v>
      </c>
      <c r="I141" s="3">
        <f t="shared" si="40"/>
        <v>121676</v>
      </c>
      <c r="J141" s="3">
        <f>J142+J143+J144</f>
        <v>121676</v>
      </c>
      <c r="K141" s="3">
        <f>K142+K143+K144</f>
        <v>0</v>
      </c>
    </row>
    <row r="142" spans="1:11" ht="210" customHeight="1" x14ac:dyDescent="0.2">
      <c r="A142" s="7" t="s">
        <v>19</v>
      </c>
      <c r="B142" s="2"/>
      <c r="C142" s="2" t="s">
        <v>254</v>
      </c>
      <c r="D142" s="2" t="s">
        <v>175</v>
      </c>
      <c r="E142" s="2" t="s">
        <v>12</v>
      </c>
      <c r="F142" s="3">
        <f t="shared" si="39"/>
        <v>100389</v>
      </c>
      <c r="G142" s="3">
        <f>98509-125+2172-167</f>
        <v>100389</v>
      </c>
      <c r="H142" s="3"/>
      <c r="I142" s="3">
        <f t="shared" si="40"/>
        <v>101364</v>
      </c>
      <c r="J142" s="3">
        <f>99424-97+2210-173</f>
        <v>101364</v>
      </c>
      <c r="K142" s="3"/>
    </row>
    <row r="143" spans="1:11" ht="93" customHeight="1" x14ac:dyDescent="0.2">
      <c r="A143" s="2" t="s">
        <v>20</v>
      </c>
      <c r="B143" s="2"/>
      <c r="C143" s="2" t="s">
        <v>254</v>
      </c>
      <c r="D143" s="2" t="s">
        <v>175</v>
      </c>
      <c r="E143" s="2" t="s">
        <v>13</v>
      </c>
      <c r="F143" s="3">
        <f t="shared" si="39"/>
        <v>16305</v>
      </c>
      <c r="G143" s="3">
        <v>16305</v>
      </c>
      <c r="H143" s="3"/>
      <c r="I143" s="3">
        <f t="shared" si="40"/>
        <v>16492</v>
      </c>
      <c r="J143" s="3">
        <v>16492</v>
      </c>
      <c r="K143" s="3"/>
    </row>
    <row r="144" spans="1:11" ht="33" x14ac:dyDescent="0.2">
      <c r="A144" s="2" t="s">
        <v>16</v>
      </c>
      <c r="B144" s="2"/>
      <c r="C144" s="2" t="s">
        <v>254</v>
      </c>
      <c r="D144" s="2" t="s">
        <v>175</v>
      </c>
      <c r="E144" s="2" t="s">
        <v>15</v>
      </c>
      <c r="F144" s="3">
        <f t="shared" si="39"/>
        <v>3820</v>
      </c>
      <c r="G144" s="3">
        <v>3820</v>
      </c>
      <c r="H144" s="3"/>
      <c r="I144" s="3">
        <f t="shared" ref="I144:I170" si="43">J144+K144</f>
        <v>3820</v>
      </c>
      <c r="J144" s="3">
        <v>3820</v>
      </c>
      <c r="K144" s="3"/>
    </row>
    <row r="145" spans="1:11" ht="115.5" x14ac:dyDescent="0.2">
      <c r="A145" s="2" t="s">
        <v>262</v>
      </c>
      <c r="B145" s="2"/>
      <c r="C145" s="2" t="s">
        <v>254</v>
      </c>
      <c r="D145" s="2" t="s">
        <v>263</v>
      </c>
      <c r="E145" s="2"/>
      <c r="F145" s="3">
        <f t="shared" si="39"/>
        <v>1530</v>
      </c>
      <c r="G145" s="3">
        <f>G146+G147</f>
        <v>0</v>
      </c>
      <c r="H145" s="3">
        <f>H146+H147</f>
        <v>1530</v>
      </c>
      <c r="I145" s="3">
        <f t="shared" si="43"/>
        <v>1530</v>
      </c>
      <c r="J145" s="3">
        <f>J146+J147</f>
        <v>0</v>
      </c>
      <c r="K145" s="3">
        <f>K146+K147</f>
        <v>1530</v>
      </c>
    </row>
    <row r="146" spans="1:11" ht="207" customHeight="1" x14ac:dyDescent="0.2">
      <c r="A146" s="7" t="s">
        <v>19</v>
      </c>
      <c r="B146" s="2"/>
      <c r="C146" s="2" t="s">
        <v>254</v>
      </c>
      <c r="D146" s="2" t="s">
        <v>263</v>
      </c>
      <c r="E146" s="2" t="s">
        <v>12</v>
      </c>
      <c r="F146" s="3">
        <f t="shared" si="39"/>
        <v>619</v>
      </c>
      <c r="G146" s="3"/>
      <c r="H146" s="3">
        <v>619</v>
      </c>
      <c r="I146" s="3">
        <f t="shared" si="43"/>
        <v>619</v>
      </c>
      <c r="J146" s="3"/>
      <c r="K146" s="3">
        <v>619</v>
      </c>
    </row>
    <row r="147" spans="1:11" ht="93" customHeight="1" x14ac:dyDescent="0.2">
      <c r="A147" s="2" t="s">
        <v>20</v>
      </c>
      <c r="B147" s="2"/>
      <c r="C147" s="2" t="s">
        <v>254</v>
      </c>
      <c r="D147" s="2" t="s">
        <v>263</v>
      </c>
      <c r="E147" s="2" t="s">
        <v>13</v>
      </c>
      <c r="F147" s="3">
        <f t="shared" si="39"/>
        <v>911</v>
      </c>
      <c r="G147" s="3"/>
      <c r="H147" s="3">
        <v>911</v>
      </c>
      <c r="I147" s="3">
        <f t="shared" si="43"/>
        <v>911</v>
      </c>
      <c r="J147" s="3"/>
      <c r="K147" s="3">
        <v>911</v>
      </c>
    </row>
    <row r="148" spans="1:11" ht="24" customHeight="1" x14ac:dyDescent="0.2">
      <c r="A148" s="40" t="s">
        <v>1045</v>
      </c>
      <c r="B148" s="5"/>
      <c r="C148" s="40" t="s">
        <v>1047</v>
      </c>
      <c r="D148" s="40"/>
      <c r="E148" s="40"/>
      <c r="F148" s="1">
        <f t="shared" si="39"/>
        <v>24</v>
      </c>
      <c r="G148" s="1">
        <f t="shared" ref="G148:H151" si="44">G149</f>
        <v>0</v>
      </c>
      <c r="H148" s="1">
        <f t="shared" si="44"/>
        <v>24</v>
      </c>
      <c r="I148" s="1">
        <f t="shared" si="43"/>
        <v>38</v>
      </c>
      <c r="J148" s="1">
        <f t="shared" ref="J148:K151" si="45">J149</f>
        <v>0</v>
      </c>
      <c r="K148" s="1">
        <f t="shared" si="45"/>
        <v>38</v>
      </c>
    </row>
    <row r="149" spans="1:11" ht="33.75" customHeight="1" x14ac:dyDescent="0.2">
      <c r="A149" s="39" t="s">
        <v>171</v>
      </c>
      <c r="B149" s="5"/>
      <c r="C149" s="40" t="s">
        <v>1047</v>
      </c>
      <c r="D149" s="40" t="s">
        <v>172</v>
      </c>
      <c r="E149" s="40"/>
      <c r="F149" s="1">
        <f t="shared" si="39"/>
        <v>24</v>
      </c>
      <c r="G149" s="1">
        <f t="shared" si="44"/>
        <v>0</v>
      </c>
      <c r="H149" s="1">
        <f t="shared" si="44"/>
        <v>24</v>
      </c>
      <c r="I149" s="1">
        <f t="shared" si="43"/>
        <v>38</v>
      </c>
      <c r="J149" s="1">
        <f t="shared" si="45"/>
        <v>0</v>
      </c>
      <c r="K149" s="1">
        <f t="shared" si="45"/>
        <v>38</v>
      </c>
    </row>
    <row r="150" spans="1:11" ht="121.5" customHeight="1" x14ac:dyDescent="0.2">
      <c r="A150" s="39" t="s">
        <v>173</v>
      </c>
      <c r="B150" s="5"/>
      <c r="C150" s="40" t="s">
        <v>1047</v>
      </c>
      <c r="D150" s="40" t="s">
        <v>174</v>
      </c>
      <c r="E150" s="40"/>
      <c r="F150" s="1">
        <f t="shared" si="39"/>
        <v>24</v>
      </c>
      <c r="G150" s="1">
        <f t="shared" si="44"/>
        <v>0</v>
      </c>
      <c r="H150" s="1">
        <f t="shared" si="44"/>
        <v>24</v>
      </c>
      <c r="I150" s="1">
        <f t="shared" si="43"/>
        <v>38</v>
      </c>
      <c r="J150" s="1">
        <f t="shared" si="45"/>
        <v>0</v>
      </c>
      <c r="K150" s="1">
        <f t="shared" si="45"/>
        <v>38</v>
      </c>
    </row>
    <row r="151" spans="1:11" ht="171" customHeight="1" x14ac:dyDescent="0.2">
      <c r="A151" s="41" t="s">
        <v>1046</v>
      </c>
      <c r="B151" s="2"/>
      <c r="C151" s="41" t="s">
        <v>1047</v>
      </c>
      <c r="D151" s="41" t="s">
        <v>1048</v>
      </c>
      <c r="E151" s="41"/>
      <c r="F151" s="3">
        <f t="shared" si="39"/>
        <v>24</v>
      </c>
      <c r="G151" s="3">
        <f t="shared" si="44"/>
        <v>0</v>
      </c>
      <c r="H151" s="3">
        <f t="shared" si="44"/>
        <v>24</v>
      </c>
      <c r="I151" s="3">
        <f t="shared" si="43"/>
        <v>38</v>
      </c>
      <c r="J151" s="3">
        <f t="shared" si="45"/>
        <v>0</v>
      </c>
      <c r="K151" s="3">
        <f t="shared" si="45"/>
        <v>38</v>
      </c>
    </row>
    <row r="152" spans="1:11" ht="42.75" customHeight="1" x14ac:dyDescent="0.2">
      <c r="A152" s="41" t="s">
        <v>16</v>
      </c>
      <c r="B152" s="2"/>
      <c r="C152" s="41" t="s">
        <v>1047</v>
      </c>
      <c r="D152" s="41" t="s">
        <v>1048</v>
      </c>
      <c r="E152" s="41" t="s">
        <v>15</v>
      </c>
      <c r="F152" s="3">
        <f t="shared" si="39"/>
        <v>24</v>
      </c>
      <c r="G152" s="3"/>
      <c r="H152" s="3">
        <v>24</v>
      </c>
      <c r="I152" s="3">
        <f t="shared" si="43"/>
        <v>38</v>
      </c>
      <c r="J152" s="3"/>
      <c r="K152" s="3">
        <v>38</v>
      </c>
    </row>
    <row r="153" spans="1:11" ht="59.25" customHeight="1" x14ac:dyDescent="0.2">
      <c r="A153" s="5" t="s">
        <v>1080</v>
      </c>
      <c r="B153" s="5"/>
      <c r="C153" s="5" t="s">
        <v>243</v>
      </c>
      <c r="D153" s="5"/>
      <c r="E153" s="5"/>
      <c r="F153" s="1">
        <f t="shared" ref="F153:F158" si="46">G153+H153</f>
        <v>165</v>
      </c>
      <c r="G153" s="1">
        <f>G154+G159</f>
        <v>165</v>
      </c>
      <c r="H153" s="1">
        <f>H154+H159</f>
        <v>0</v>
      </c>
      <c r="I153" s="1">
        <f t="shared" si="43"/>
        <v>169</v>
      </c>
      <c r="J153" s="1">
        <f>J154+J159</f>
        <v>169</v>
      </c>
      <c r="K153" s="1">
        <f>K154+K159</f>
        <v>0</v>
      </c>
    </row>
    <row r="154" spans="1:11" ht="168" customHeight="1" x14ac:dyDescent="0.2">
      <c r="A154" s="6" t="s">
        <v>18</v>
      </c>
      <c r="B154" s="5"/>
      <c r="C154" s="5" t="s">
        <v>243</v>
      </c>
      <c r="D154" s="5" t="s">
        <v>87</v>
      </c>
      <c r="E154" s="5"/>
      <c r="F154" s="1">
        <f t="shared" si="46"/>
        <v>142</v>
      </c>
      <c r="G154" s="1">
        <f t="shared" ref="G154:K157" si="47">G155</f>
        <v>142</v>
      </c>
      <c r="H154" s="1">
        <f t="shared" si="47"/>
        <v>0</v>
      </c>
      <c r="I154" s="1">
        <f t="shared" si="43"/>
        <v>146</v>
      </c>
      <c r="J154" s="1">
        <f t="shared" si="47"/>
        <v>146</v>
      </c>
      <c r="K154" s="1">
        <f t="shared" si="47"/>
        <v>0</v>
      </c>
    </row>
    <row r="155" spans="1:11" ht="183" customHeight="1" x14ac:dyDescent="0.2">
      <c r="A155" s="6" t="s">
        <v>473</v>
      </c>
      <c r="B155" s="2"/>
      <c r="C155" s="5" t="s">
        <v>243</v>
      </c>
      <c r="D155" s="5" t="s">
        <v>143</v>
      </c>
      <c r="E155" s="2"/>
      <c r="F155" s="1">
        <f t="shared" si="46"/>
        <v>142</v>
      </c>
      <c r="G155" s="1">
        <f t="shared" si="47"/>
        <v>142</v>
      </c>
      <c r="H155" s="1">
        <f t="shared" si="47"/>
        <v>0</v>
      </c>
      <c r="I155" s="1">
        <f t="shared" si="43"/>
        <v>146</v>
      </c>
      <c r="J155" s="1">
        <f t="shared" si="47"/>
        <v>146</v>
      </c>
      <c r="K155" s="1">
        <f t="shared" si="47"/>
        <v>0</v>
      </c>
    </row>
    <row r="156" spans="1:11" ht="234" customHeight="1" x14ac:dyDescent="0.2">
      <c r="A156" s="5" t="s">
        <v>1060</v>
      </c>
      <c r="B156" s="5"/>
      <c r="C156" s="5" t="s">
        <v>243</v>
      </c>
      <c r="D156" s="5" t="s">
        <v>918</v>
      </c>
      <c r="E156" s="5"/>
      <c r="F156" s="1">
        <f t="shared" si="46"/>
        <v>142</v>
      </c>
      <c r="G156" s="1">
        <f t="shared" si="47"/>
        <v>142</v>
      </c>
      <c r="H156" s="1">
        <f t="shared" si="47"/>
        <v>0</v>
      </c>
      <c r="I156" s="1">
        <f t="shared" si="43"/>
        <v>146</v>
      </c>
      <c r="J156" s="1">
        <f t="shared" si="47"/>
        <v>146</v>
      </c>
      <c r="K156" s="1">
        <f t="shared" si="47"/>
        <v>0</v>
      </c>
    </row>
    <row r="157" spans="1:11" ht="20.25" customHeight="1" x14ac:dyDescent="0.2">
      <c r="A157" s="12" t="s">
        <v>66</v>
      </c>
      <c r="B157" s="2"/>
      <c r="C157" s="2" t="s">
        <v>243</v>
      </c>
      <c r="D157" s="2" t="s">
        <v>919</v>
      </c>
      <c r="E157" s="2"/>
      <c r="F157" s="3">
        <f t="shared" si="46"/>
        <v>142</v>
      </c>
      <c r="G157" s="3">
        <f t="shared" si="47"/>
        <v>142</v>
      </c>
      <c r="H157" s="3">
        <f t="shared" si="47"/>
        <v>0</v>
      </c>
      <c r="I157" s="3">
        <f t="shared" si="43"/>
        <v>146</v>
      </c>
      <c r="J157" s="3">
        <f t="shared" si="47"/>
        <v>146</v>
      </c>
      <c r="K157" s="3">
        <f t="shared" si="47"/>
        <v>0</v>
      </c>
    </row>
    <row r="158" spans="1:11" ht="57.75" customHeight="1" x14ac:dyDescent="0.2">
      <c r="A158" s="2" t="s">
        <v>25</v>
      </c>
      <c r="B158" s="2"/>
      <c r="C158" s="2" t="s">
        <v>243</v>
      </c>
      <c r="D158" s="2" t="s">
        <v>919</v>
      </c>
      <c r="E158" s="2" t="s">
        <v>26</v>
      </c>
      <c r="F158" s="3">
        <f t="shared" si="46"/>
        <v>142</v>
      </c>
      <c r="G158" s="3">
        <v>142</v>
      </c>
      <c r="H158" s="3"/>
      <c r="I158" s="3">
        <f t="shared" si="43"/>
        <v>146</v>
      </c>
      <c r="J158" s="3">
        <v>146</v>
      </c>
      <c r="K158" s="3"/>
    </row>
    <row r="159" spans="1:11" ht="147" customHeight="1" x14ac:dyDescent="0.2">
      <c r="A159" s="40" t="s">
        <v>999</v>
      </c>
      <c r="B159" s="40"/>
      <c r="C159" s="40" t="s">
        <v>243</v>
      </c>
      <c r="D159" s="40" t="s">
        <v>1000</v>
      </c>
      <c r="E159" s="40"/>
      <c r="F159" s="1">
        <f>G159+H159</f>
        <v>23</v>
      </c>
      <c r="G159" s="1">
        <f t="shared" ref="G159:H162" si="48">G160</f>
        <v>23</v>
      </c>
      <c r="H159" s="1">
        <f t="shared" si="48"/>
        <v>0</v>
      </c>
      <c r="I159" s="1">
        <f>J159+K159</f>
        <v>23</v>
      </c>
      <c r="J159" s="1">
        <f t="shared" ref="J159:K162" si="49">J160</f>
        <v>23</v>
      </c>
      <c r="K159" s="1">
        <f t="shared" si="49"/>
        <v>0</v>
      </c>
    </row>
    <row r="160" spans="1:11" ht="255.75" customHeight="1" x14ac:dyDescent="0.2">
      <c r="A160" s="40" t="s">
        <v>1001</v>
      </c>
      <c r="B160" s="40"/>
      <c r="C160" s="40" t="s">
        <v>243</v>
      </c>
      <c r="D160" s="40" t="s">
        <v>1002</v>
      </c>
      <c r="E160" s="40"/>
      <c r="F160" s="1">
        <f t="shared" ref="F160:F163" si="50">G160+H160</f>
        <v>23</v>
      </c>
      <c r="G160" s="1">
        <f t="shared" si="48"/>
        <v>23</v>
      </c>
      <c r="H160" s="1">
        <f t="shared" si="48"/>
        <v>0</v>
      </c>
      <c r="I160" s="1">
        <f t="shared" ref="I160:I163" si="51">J160+K160</f>
        <v>23</v>
      </c>
      <c r="J160" s="1">
        <f t="shared" si="49"/>
        <v>23</v>
      </c>
      <c r="K160" s="1">
        <f t="shared" si="49"/>
        <v>0</v>
      </c>
    </row>
    <row r="161" spans="1:11" ht="142.5" customHeight="1" x14ac:dyDescent="0.2">
      <c r="A161" s="40" t="s">
        <v>1003</v>
      </c>
      <c r="B161" s="40"/>
      <c r="C161" s="40" t="s">
        <v>243</v>
      </c>
      <c r="D161" s="40" t="s">
        <v>1004</v>
      </c>
      <c r="E161" s="40"/>
      <c r="F161" s="1">
        <f t="shared" si="50"/>
        <v>23</v>
      </c>
      <c r="G161" s="1">
        <f t="shared" si="48"/>
        <v>23</v>
      </c>
      <c r="H161" s="1">
        <f t="shared" si="48"/>
        <v>0</v>
      </c>
      <c r="I161" s="1">
        <f t="shared" si="51"/>
        <v>23</v>
      </c>
      <c r="J161" s="1">
        <f t="shared" si="49"/>
        <v>23</v>
      </c>
      <c r="K161" s="1">
        <f t="shared" si="49"/>
        <v>0</v>
      </c>
    </row>
    <row r="162" spans="1:11" ht="19.5" customHeight="1" x14ac:dyDescent="0.2">
      <c r="A162" s="44" t="s">
        <v>66</v>
      </c>
      <c r="B162" s="41"/>
      <c r="C162" s="41" t="s">
        <v>243</v>
      </c>
      <c r="D162" s="41" t="s">
        <v>1005</v>
      </c>
      <c r="E162" s="41"/>
      <c r="F162" s="3">
        <f t="shared" si="50"/>
        <v>23</v>
      </c>
      <c r="G162" s="3">
        <f t="shared" si="48"/>
        <v>23</v>
      </c>
      <c r="H162" s="3">
        <f t="shared" si="48"/>
        <v>0</v>
      </c>
      <c r="I162" s="3">
        <f t="shared" si="51"/>
        <v>23</v>
      </c>
      <c r="J162" s="3">
        <f t="shared" si="49"/>
        <v>23</v>
      </c>
      <c r="K162" s="3">
        <f t="shared" si="49"/>
        <v>0</v>
      </c>
    </row>
    <row r="163" spans="1:11" ht="93" customHeight="1" x14ac:dyDescent="0.2">
      <c r="A163" s="41" t="s">
        <v>20</v>
      </c>
      <c r="B163" s="41"/>
      <c r="C163" s="41" t="s">
        <v>243</v>
      </c>
      <c r="D163" s="41" t="s">
        <v>1005</v>
      </c>
      <c r="E163" s="41" t="s">
        <v>13</v>
      </c>
      <c r="F163" s="3">
        <f t="shared" si="50"/>
        <v>23</v>
      </c>
      <c r="G163" s="3">
        <v>23</v>
      </c>
      <c r="H163" s="3"/>
      <c r="I163" s="3">
        <f t="shared" si="51"/>
        <v>23</v>
      </c>
      <c r="J163" s="3">
        <v>23</v>
      </c>
      <c r="K163" s="3"/>
    </row>
    <row r="164" spans="1:11" ht="36.75" customHeight="1" x14ac:dyDescent="0.2">
      <c r="A164" s="5" t="s">
        <v>264</v>
      </c>
      <c r="B164" s="5"/>
      <c r="C164" s="5" t="s">
        <v>265</v>
      </c>
      <c r="D164" s="5"/>
      <c r="E164" s="5"/>
      <c r="F164" s="1">
        <f t="shared" si="39"/>
        <v>64</v>
      </c>
      <c r="G164" s="1">
        <f t="shared" ref="G164:K168" si="52">G165</f>
        <v>64</v>
      </c>
      <c r="H164" s="1">
        <f t="shared" si="52"/>
        <v>0</v>
      </c>
      <c r="I164" s="1">
        <f t="shared" si="43"/>
        <v>64</v>
      </c>
      <c r="J164" s="1">
        <f t="shared" si="52"/>
        <v>64</v>
      </c>
      <c r="K164" s="1">
        <f t="shared" si="52"/>
        <v>0</v>
      </c>
    </row>
    <row r="165" spans="1:11" ht="57.75" customHeight="1" x14ac:dyDescent="0.2">
      <c r="A165" s="5" t="s">
        <v>266</v>
      </c>
      <c r="B165" s="5"/>
      <c r="C165" s="5" t="s">
        <v>267</v>
      </c>
      <c r="D165" s="5"/>
      <c r="E165" s="5"/>
      <c r="F165" s="1">
        <f t="shared" si="39"/>
        <v>64</v>
      </c>
      <c r="G165" s="1">
        <f t="shared" si="52"/>
        <v>64</v>
      </c>
      <c r="H165" s="1">
        <f t="shared" si="52"/>
        <v>0</v>
      </c>
      <c r="I165" s="1">
        <f t="shared" si="43"/>
        <v>64</v>
      </c>
      <c r="J165" s="1">
        <f t="shared" si="52"/>
        <v>64</v>
      </c>
      <c r="K165" s="1">
        <f t="shared" si="52"/>
        <v>0</v>
      </c>
    </row>
    <row r="166" spans="1:11" ht="33" x14ac:dyDescent="0.2">
      <c r="A166" s="5" t="s">
        <v>171</v>
      </c>
      <c r="B166" s="2"/>
      <c r="C166" s="5" t="s">
        <v>267</v>
      </c>
      <c r="D166" s="5" t="s">
        <v>172</v>
      </c>
      <c r="E166" s="5"/>
      <c r="F166" s="1">
        <f t="shared" si="39"/>
        <v>64</v>
      </c>
      <c r="G166" s="1">
        <f t="shared" si="52"/>
        <v>64</v>
      </c>
      <c r="H166" s="1">
        <f t="shared" si="52"/>
        <v>0</v>
      </c>
      <c r="I166" s="1">
        <f t="shared" si="43"/>
        <v>64</v>
      </c>
      <c r="J166" s="1">
        <f t="shared" si="52"/>
        <v>64</v>
      </c>
      <c r="K166" s="1">
        <f t="shared" si="52"/>
        <v>0</v>
      </c>
    </row>
    <row r="167" spans="1:11" ht="129" customHeight="1" x14ac:dyDescent="0.2">
      <c r="A167" s="6" t="s">
        <v>173</v>
      </c>
      <c r="B167" s="2"/>
      <c r="C167" s="5" t="s">
        <v>267</v>
      </c>
      <c r="D167" s="5" t="s">
        <v>174</v>
      </c>
      <c r="E167" s="5"/>
      <c r="F167" s="1">
        <f t="shared" si="39"/>
        <v>64</v>
      </c>
      <c r="G167" s="1">
        <f t="shared" si="52"/>
        <v>64</v>
      </c>
      <c r="H167" s="1">
        <f t="shared" si="52"/>
        <v>0</v>
      </c>
      <c r="I167" s="1">
        <f t="shared" si="43"/>
        <v>64</v>
      </c>
      <c r="J167" s="1">
        <f t="shared" si="52"/>
        <v>64</v>
      </c>
      <c r="K167" s="1">
        <f t="shared" si="52"/>
        <v>0</v>
      </c>
    </row>
    <row r="168" spans="1:11" ht="73.5" customHeight="1" x14ac:dyDescent="0.2">
      <c r="A168" s="2" t="s">
        <v>80</v>
      </c>
      <c r="B168" s="2"/>
      <c r="C168" s="2" t="s">
        <v>267</v>
      </c>
      <c r="D168" s="2" t="s">
        <v>175</v>
      </c>
      <c r="E168" s="2"/>
      <c r="F168" s="3">
        <f t="shared" si="39"/>
        <v>64</v>
      </c>
      <c r="G168" s="3">
        <f t="shared" si="52"/>
        <v>64</v>
      </c>
      <c r="H168" s="3">
        <f t="shared" si="52"/>
        <v>0</v>
      </c>
      <c r="I168" s="3">
        <f t="shared" si="43"/>
        <v>64</v>
      </c>
      <c r="J168" s="3">
        <f t="shared" si="52"/>
        <v>64</v>
      </c>
      <c r="K168" s="3">
        <f t="shared" si="52"/>
        <v>0</v>
      </c>
    </row>
    <row r="169" spans="1:11" ht="93" customHeight="1" x14ac:dyDescent="0.2">
      <c r="A169" s="2" t="s">
        <v>20</v>
      </c>
      <c r="B169" s="2"/>
      <c r="C169" s="2" t="s">
        <v>267</v>
      </c>
      <c r="D169" s="2" t="s">
        <v>175</v>
      </c>
      <c r="E169" s="2" t="s">
        <v>13</v>
      </c>
      <c r="F169" s="3">
        <f t="shared" si="39"/>
        <v>64</v>
      </c>
      <c r="G169" s="3">
        <v>64</v>
      </c>
      <c r="H169" s="3"/>
      <c r="I169" s="3">
        <f t="shared" si="43"/>
        <v>64</v>
      </c>
      <c r="J169" s="3">
        <v>64</v>
      </c>
      <c r="K169" s="3"/>
    </row>
    <row r="170" spans="1:11" ht="33" x14ac:dyDescent="0.2">
      <c r="A170" s="5" t="s">
        <v>116</v>
      </c>
      <c r="B170" s="5"/>
      <c r="C170" s="5" t="s">
        <v>117</v>
      </c>
      <c r="D170" s="5"/>
      <c r="E170" s="5"/>
      <c r="F170" s="1">
        <f t="shared" si="39"/>
        <v>130538</v>
      </c>
      <c r="G170" s="1">
        <f>G171+G177+G183+G189</f>
        <v>127546</v>
      </c>
      <c r="H170" s="1">
        <f>H171+H177+H183+H189</f>
        <v>2992</v>
      </c>
      <c r="I170" s="1">
        <f t="shared" si="43"/>
        <v>133802</v>
      </c>
      <c r="J170" s="1">
        <f>J171+J177+J183+J189</f>
        <v>130810</v>
      </c>
      <c r="K170" s="1">
        <f>K171+K177+K183+K189</f>
        <v>2992</v>
      </c>
    </row>
    <row r="171" spans="1:11" ht="33" x14ac:dyDescent="0.2">
      <c r="A171" s="5" t="s">
        <v>268</v>
      </c>
      <c r="B171" s="5"/>
      <c r="C171" s="5" t="s">
        <v>269</v>
      </c>
      <c r="D171" s="5"/>
      <c r="E171" s="5"/>
      <c r="F171" s="1">
        <f t="shared" si="39"/>
        <v>460</v>
      </c>
      <c r="G171" s="1">
        <f>G172</f>
        <v>0</v>
      </c>
      <c r="H171" s="1">
        <f>H172</f>
        <v>460</v>
      </c>
      <c r="I171" s="1">
        <f t="shared" ref="I171:I188" si="53">J171+K171</f>
        <v>460</v>
      </c>
      <c r="J171" s="1">
        <f>J172</f>
        <v>0</v>
      </c>
      <c r="K171" s="1">
        <f>K172</f>
        <v>460</v>
      </c>
    </row>
    <row r="172" spans="1:11" ht="247.5" x14ac:dyDescent="0.2">
      <c r="A172" s="6" t="s">
        <v>270</v>
      </c>
      <c r="B172" s="5"/>
      <c r="C172" s="5" t="s">
        <v>269</v>
      </c>
      <c r="D172" s="5" t="s">
        <v>271</v>
      </c>
      <c r="E172" s="5"/>
      <c r="F172" s="1">
        <f t="shared" si="39"/>
        <v>460</v>
      </c>
      <c r="G172" s="1">
        <f t="shared" ref="G172:K175" si="54">G173</f>
        <v>0</v>
      </c>
      <c r="H172" s="1">
        <f t="shared" si="54"/>
        <v>460</v>
      </c>
      <c r="I172" s="1">
        <f t="shared" si="53"/>
        <v>460</v>
      </c>
      <c r="J172" s="1">
        <f t="shared" si="54"/>
        <v>0</v>
      </c>
      <c r="K172" s="1">
        <f t="shared" si="54"/>
        <v>460</v>
      </c>
    </row>
    <row r="173" spans="1:11" ht="121.5" customHeight="1" x14ac:dyDescent="0.2">
      <c r="A173" s="6" t="s">
        <v>864</v>
      </c>
      <c r="B173" s="5"/>
      <c r="C173" s="5" t="s">
        <v>269</v>
      </c>
      <c r="D173" s="5" t="s">
        <v>272</v>
      </c>
      <c r="E173" s="5"/>
      <c r="F173" s="1">
        <f t="shared" si="39"/>
        <v>460</v>
      </c>
      <c r="G173" s="1">
        <f t="shared" si="54"/>
        <v>0</v>
      </c>
      <c r="H173" s="1">
        <f t="shared" si="54"/>
        <v>460</v>
      </c>
      <c r="I173" s="1">
        <f t="shared" si="53"/>
        <v>460</v>
      </c>
      <c r="J173" s="1">
        <f t="shared" si="54"/>
        <v>0</v>
      </c>
      <c r="K173" s="1">
        <f t="shared" si="54"/>
        <v>460</v>
      </c>
    </row>
    <row r="174" spans="1:11" ht="204.75" customHeight="1" x14ac:dyDescent="0.2">
      <c r="A174" s="6" t="s">
        <v>273</v>
      </c>
      <c r="B174" s="5"/>
      <c r="C174" s="5" t="s">
        <v>269</v>
      </c>
      <c r="D174" s="5" t="s">
        <v>274</v>
      </c>
      <c r="E174" s="5"/>
      <c r="F174" s="1">
        <f>G174+H174</f>
        <v>460</v>
      </c>
      <c r="G174" s="1">
        <f t="shared" si="54"/>
        <v>0</v>
      </c>
      <c r="H174" s="1">
        <f t="shared" si="54"/>
        <v>460</v>
      </c>
      <c r="I174" s="1">
        <f t="shared" si="53"/>
        <v>460</v>
      </c>
      <c r="J174" s="1">
        <f t="shared" si="54"/>
        <v>0</v>
      </c>
      <c r="K174" s="1">
        <f t="shared" si="54"/>
        <v>460</v>
      </c>
    </row>
    <row r="175" spans="1:11" ht="54" customHeight="1" x14ac:dyDescent="0.2">
      <c r="A175" s="7" t="s">
        <v>275</v>
      </c>
      <c r="B175" s="2"/>
      <c r="C175" s="2" t="s">
        <v>269</v>
      </c>
      <c r="D175" s="2" t="s">
        <v>276</v>
      </c>
      <c r="E175" s="2"/>
      <c r="F175" s="3">
        <f t="shared" si="39"/>
        <v>460</v>
      </c>
      <c r="G175" s="3">
        <f t="shared" si="54"/>
        <v>0</v>
      </c>
      <c r="H175" s="3">
        <f t="shared" si="54"/>
        <v>460</v>
      </c>
      <c r="I175" s="3">
        <f t="shared" si="53"/>
        <v>460</v>
      </c>
      <c r="J175" s="3">
        <f t="shared" si="54"/>
        <v>0</v>
      </c>
      <c r="K175" s="3">
        <f t="shared" si="54"/>
        <v>460</v>
      </c>
    </row>
    <row r="176" spans="1:11" ht="207.75" customHeight="1" x14ac:dyDescent="0.2">
      <c r="A176" s="7" t="s">
        <v>19</v>
      </c>
      <c r="B176" s="2"/>
      <c r="C176" s="2" t="s">
        <v>269</v>
      </c>
      <c r="D176" s="2" t="s">
        <v>276</v>
      </c>
      <c r="E176" s="2" t="s">
        <v>12</v>
      </c>
      <c r="F176" s="3">
        <f t="shared" si="39"/>
        <v>460</v>
      </c>
      <c r="G176" s="3"/>
      <c r="H176" s="3">
        <v>460</v>
      </c>
      <c r="I176" s="3">
        <f t="shared" si="53"/>
        <v>460</v>
      </c>
      <c r="J176" s="3"/>
      <c r="K176" s="3">
        <v>460</v>
      </c>
    </row>
    <row r="177" spans="1:256" s="23" customFormat="1" ht="43.5" customHeight="1" x14ac:dyDescent="0.2">
      <c r="A177" s="5" t="s">
        <v>277</v>
      </c>
      <c r="B177" s="5"/>
      <c r="C177" s="5" t="s">
        <v>278</v>
      </c>
      <c r="D177" s="5"/>
      <c r="E177" s="5"/>
      <c r="F177" s="1">
        <f t="shared" si="39"/>
        <v>2532</v>
      </c>
      <c r="G177" s="1">
        <f t="shared" ref="G177:H179" si="55">G178</f>
        <v>0</v>
      </c>
      <c r="H177" s="1">
        <f t="shared" si="55"/>
        <v>2532</v>
      </c>
      <c r="I177" s="1">
        <f t="shared" si="53"/>
        <v>2532</v>
      </c>
      <c r="J177" s="1">
        <f t="shared" ref="J177:K179" si="56">J178</f>
        <v>0</v>
      </c>
      <c r="K177" s="1">
        <f t="shared" si="56"/>
        <v>2532</v>
      </c>
    </row>
    <row r="178" spans="1:256" s="23" customFormat="1" ht="135" customHeight="1" x14ac:dyDescent="0.2">
      <c r="A178" s="6" t="s">
        <v>279</v>
      </c>
      <c r="B178" s="5"/>
      <c r="C178" s="5" t="s">
        <v>278</v>
      </c>
      <c r="D178" s="5" t="s">
        <v>280</v>
      </c>
      <c r="E178" s="5"/>
      <c r="F178" s="1">
        <f t="shared" si="39"/>
        <v>2532</v>
      </c>
      <c r="G178" s="1">
        <f t="shared" si="55"/>
        <v>0</v>
      </c>
      <c r="H178" s="1">
        <f t="shared" si="55"/>
        <v>2532</v>
      </c>
      <c r="I178" s="1">
        <f t="shared" si="53"/>
        <v>2532</v>
      </c>
      <c r="J178" s="1">
        <f t="shared" si="56"/>
        <v>0</v>
      </c>
      <c r="K178" s="1">
        <f t="shared" si="56"/>
        <v>2532</v>
      </c>
    </row>
    <row r="179" spans="1:256" s="23" customFormat="1" ht="81.75" customHeight="1" x14ac:dyDescent="0.2">
      <c r="A179" s="6" t="s">
        <v>281</v>
      </c>
      <c r="B179" s="5"/>
      <c r="C179" s="5" t="s">
        <v>278</v>
      </c>
      <c r="D179" s="5" t="s">
        <v>282</v>
      </c>
      <c r="E179" s="5"/>
      <c r="F179" s="1">
        <f t="shared" si="39"/>
        <v>2532</v>
      </c>
      <c r="G179" s="1">
        <f t="shared" si="55"/>
        <v>0</v>
      </c>
      <c r="H179" s="1">
        <f t="shared" si="55"/>
        <v>2532</v>
      </c>
      <c r="I179" s="1">
        <f t="shared" si="53"/>
        <v>2532</v>
      </c>
      <c r="J179" s="1">
        <f t="shared" si="56"/>
        <v>0</v>
      </c>
      <c r="K179" s="1">
        <f t="shared" si="56"/>
        <v>2532</v>
      </c>
    </row>
    <row r="180" spans="1:256" s="23" customFormat="1" ht="182.25" customHeight="1" x14ac:dyDescent="0.2">
      <c r="A180" s="6" t="s">
        <v>283</v>
      </c>
      <c r="B180" s="5"/>
      <c r="C180" s="5" t="s">
        <v>278</v>
      </c>
      <c r="D180" s="5" t="s">
        <v>875</v>
      </c>
      <c r="E180" s="5"/>
      <c r="F180" s="1">
        <f>G180+H180</f>
        <v>2532</v>
      </c>
      <c r="G180" s="1">
        <f>G181</f>
        <v>0</v>
      </c>
      <c r="H180" s="1">
        <f>H181</f>
        <v>2532</v>
      </c>
      <c r="I180" s="1">
        <f t="shared" si="53"/>
        <v>2532</v>
      </c>
      <c r="J180" s="1">
        <f>J181</f>
        <v>0</v>
      </c>
      <c r="K180" s="1">
        <f>K181</f>
        <v>2532</v>
      </c>
    </row>
    <row r="181" spans="1:256" ht="153" customHeight="1" x14ac:dyDescent="0.2">
      <c r="A181" s="7" t="s">
        <v>1084</v>
      </c>
      <c r="B181" s="5"/>
      <c r="C181" s="2" t="s">
        <v>278</v>
      </c>
      <c r="D181" s="2" t="s">
        <v>970</v>
      </c>
      <c r="E181" s="5"/>
      <c r="F181" s="3">
        <f t="shared" si="39"/>
        <v>2532</v>
      </c>
      <c r="G181" s="3">
        <f>G182</f>
        <v>0</v>
      </c>
      <c r="H181" s="3">
        <f>H182</f>
        <v>2532</v>
      </c>
      <c r="I181" s="3">
        <f>J181+K181</f>
        <v>2532</v>
      </c>
      <c r="J181" s="3">
        <f>J182</f>
        <v>0</v>
      </c>
      <c r="K181" s="3">
        <f>K182</f>
        <v>2532</v>
      </c>
      <c r="L181" s="23"/>
      <c r="M181" s="23"/>
      <c r="N181" s="23"/>
      <c r="O181" s="23"/>
      <c r="P181" s="23"/>
      <c r="Q181" s="23"/>
      <c r="R181" s="23"/>
      <c r="S181" s="23"/>
      <c r="T181" s="23"/>
      <c r="U181" s="23"/>
      <c r="V181" s="23"/>
      <c r="W181" s="23"/>
      <c r="X181" s="23"/>
      <c r="Y181" s="23"/>
      <c r="Z181" s="23"/>
      <c r="AA181" s="23"/>
      <c r="AB181" s="23"/>
      <c r="AC181" s="23"/>
      <c r="AD181" s="23"/>
      <c r="AE181" s="23"/>
      <c r="AF181" s="23"/>
      <c r="AG181" s="23"/>
      <c r="AH181" s="23"/>
      <c r="AI181" s="23"/>
      <c r="AJ181" s="23"/>
      <c r="AK181" s="23"/>
      <c r="AL181" s="23"/>
      <c r="AM181" s="23"/>
      <c r="AN181" s="23"/>
      <c r="AO181" s="23"/>
      <c r="AP181" s="23"/>
      <c r="AQ181" s="23"/>
      <c r="AR181" s="23"/>
      <c r="AS181" s="23"/>
      <c r="AT181" s="23"/>
      <c r="AU181" s="23"/>
      <c r="AV181" s="23"/>
      <c r="AW181" s="23"/>
      <c r="AX181" s="23"/>
      <c r="AY181" s="23"/>
      <c r="AZ181" s="23"/>
      <c r="BA181" s="23"/>
      <c r="BB181" s="23"/>
      <c r="BC181" s="23"/>
      <c r="BD181" s="23"/>
      <c r="BE181" s="23"/>
      <c r="BF181" s="23"/>
      <c r="BG181" s="23"/>
      <c r="BH181" s="23"/>
      <c r="BI181" s="23"/>
      <c r="BJ181" s="23"/>
      <c r="BK181" s="23"/>
      <c r="BL181" s="23"/>
      <c r="BM181" s="23"/>
      <c r="BN181" s="23"/>
      <c r="BO181" s="23"/>
      <c r="BP181" s="23"/>
      <c r="BQ181" s="23"/>
      <c r="BR181" s="23"/>
      <c r="BS181" s="23"/>
      <c r="BT181" s="23"/>
      <c r="BU181" s="23"/>
      <c r="BV181" s="23"/>
      <c r="BW181" s="23"/>
      <c r="BX181" s="23"/>
      <c r="BY181" s="23"/>
      <c r="BZ181" s="23"/>
      <c r="CA181" s="23"/>
      <c r="CB181" s="23"/>
      <c r="CC181" s="23"/>
      <c r="CD181" s="23"/>
      <c r="CE181" s="23"/>
      <c r="CF181" s="23"/>
      <c r="CG181" s="23"/>
      <c r="CH181" s="23"/>
      <c r="CI181" s="23"/>
      <c r="CJ181" s="23"/>
      <c r="CK181" s="23"/>
      <c r="CL181" s="23"/>
      <c r="CM181" s="23"/>
      <c r="CN181" s="23"/>
      <c r="CO181" s="23"/>
      <c r="CP181" s="23"/>
      <c r="CQ181" s="23"/>
      <c r="CR181" s="23"/>
      <c r="CS181" s="23"/>
      <c r="CT181" s="23"/>
      <c r="CU181" s="23"/>
      <c r="CV181" s="23"/>
      <c r="CW181" s="23"/>
      <c r="CX181" s="23"/>
      <c r="CY181" s="23"/>
      <c r="CZ181" s="23"/>
      <c r="DA181" s="23"/>
      <c r="DB181" s="23"/>
      <c r="DC181" s="23"/>
      <c r="DD181" s="23"/>
      <c r="DE181" s="23"/>
      <c r="DF181" s="23"/>
      <c r="DG181" s="23"/>
      <c r="DH181" s="23"/>
      <c r="DI181" s="23"/>
      <c r="DJ181" s="23"/>
      <c r="DK181" s="23"/>
      <c r="DL181" s="23"/>
      <c r="DM181" s="23"/>
      <c r="DN181" s="23"/>
      <c r="DO181" s="23"/>
      <c r="DP181" s="23"/>
      <c r="DQ181" s="23"/>
      <c r="DR181" s="23"/>
      <c r="DS181" s="23"/>
      <c r="DT181" s="23"/>
      <c r="DU181" s="23"/>
      <c r="DV181" s="23"/>
      <c r="DW181" s="23"/>
      <c r="DX181" s="23"/>
      <c r="DY181" s="23"/>
      <c r="DZ181" s="23"/>
      <c r="EA181" s="23"/>
      <c r="EB181" s="23"/>
      <c r="EC181" s="23"/>
      <c r="ED181" s="23"/>
      <c r="EE181" s="23"/>
      <c r="EF181" s="23"/>
      <c r="EG181" s="23"/>
      <c r="EH181" s="23"/>
      <c r="EI181" s="23"/>
      <c r="EJ181" s="23"/>
      <c r="EK181" s="23"/>
      <c r="EL181" s="23"/>
      <c r="EM181" s="23"/>
      <c r="EN181" s="23"/>
      <c r="EO181" s="23"/>
      <c r="EP181" s="23"/>
      <c r="EQ181" s="23"/>
      <c r="ER181" s="23"/>
      <c r="ES181" s="23"/>
      <c r="ET181" s="23"/>
      <c r="EU181" s="23"/>
      <c r="EV181" s="23"/>
      <c r="EW181" s="23"/>
      <c r="EX181" s="23"/>
      <c r="EY181" s="23"/>
      <c r="EZ181" s="23"/>
      <c r="FA181" s="23"/>
      <c r="FB181" s="23"/>
      <c r="FC181" s="23"/>
      <c r="FD181" s="23"/>
      <c r="FE181" s="23"/>
      <c r="FF181" s="23"/>
      <c r="FG181" s="23"/>
      <c r="FH181" s="23"/>
      <c r="FI181" s="23"/>
      <c r="FJ181" s="23"/>
      <c r="FK181" s="23"/>
      <c r="FL181" s="23"/>
      <c r="FM181" s="23"/>
      <c r="FN181" s="23"/>
      <c r="FO181" s="23"/>
      <c r="FP181" s="23"/>
      <c r="FQ181" s="23"/>
      <c r="FR181" s="23"/>
      <c r="FS181" s="23"/>
      <c r="FT181" s="23"/>
      <c r="FU181" s="23"/>
      <c r="FV181" s="23"/>
      <c r="FW181" s="23"/>
      <c r="FX181" s="23"/>
      <c r="FY181" s="23"/>
      <c r="FZ181" s="23"/>
      <c r="GA181" s="23"/>
      <c r="GB181" s="23"/>
      <c r="GC181" s="23"/>
      <c r="GD181" s="23"/>
      <c r="GE181" s="23"/>
      <c r="GF181" s="23"/>
      <c r="GG181" s="23"/>
      <c r="GH181" s="23"/>
      <c r="GI181" s="23"/>
      <c r="GJ181" s="23"/>
      <c r="GK181" s="23"/>
      <c r="GL181" s="23"/>
      <c r="GM181" s="23"/>
      <c r="GN181" s="23"/>
      <c r="GO181" s="23"/>
      <c r="GP181" s="23"/>
      <c r="GQ181" s="23"/>
      <c r="GR181" s="23"/>
      <c r="GS181" s="23"/>
      <c r="GT181" s="23"/>
      <c r="GU181" s="23"/>
      <c r="GV181" s="23"/>
      <c r="GW181" s="23"/>
      <c r="GX181" s="23"/>
      <c r="GY181" s="23"/>
      <c r="GZ181" s="23"/>
      <c r="HA181" s="23"/>
      <c r="HB181" s="23"/>
      <c r="HC181" s="23"/>
      <c r="HD181" s="23"/>
      <c r="HE181" s="23"/>
      <c r="HF181" s="23"/>
      <c r="HG181" s="23"/>
      <c r="HH181" s="23"/>
      <c r="HI181" s="23"/>
      <c r="HJ181" s="23"/>
      <c r="HK181" s="23"/>
      <c r="HL181" s="23"/>
      <c r="HM181" s="23"/>
      <c r="HN181" s="23"/>
      <c r="HO181" s="23"/>
      <c r="HP181" s="23"/>
      <c r="HQ181" s="23"/>
      <c r="HR181" s="23"/>
      <c r="HS181" s="23"/>
      <c r="HT181" s="23"/>
      <c r="HU181" s="23"/>
      <c r="HV181" s="23"/>
      <c r="HW181" s="23"/>
      <c r="HX181" s="23"/>
      <c r="HY181" s="23"/>
      <c r="HZ181" s="23"/>
      <c r="IA181" s="23"/>
      <c r="IB181" s="23"/>
      <c r="IC181" s="23"/>
      <c r="ID181" s="23"/>
      <c r="IE181" s="23"/>
      <c r="IF181" s="23"/>
      <c r="IG181" s="23"/>
      <c r="IH181" s="23"/>
      <c r="II181" s="23"/>
      <c r="IJ181" s="23"/>
      <c r="IK181" s="23"/>
      <c r="IL181" s="23"/>
      <c r="IM181" s="23"/>
      <c r="IN181" s="23"/>
      <c r="IO181" s="23"/>
      <c r="IP181" s="23"/>
      <c r="IQ181" s="23"/>
      <c r="IR181" s="23"/>
      <c r="IS181" s="23"/>
      <c r="IT181" s="23"/>
      <c r="IU181" s="23"/>
      <c r="IV181" s="23"/>
    </row>
    <row r="182" spans="1:256" ht="40.5" customHeight="1" x14ac:dyDescent="0.2">
      <c r="A182" s="2" t="s">
        <v>16</v>
      </c>
      <c r="B182" s="2"/>
      <c r="C182" s="2" t="s">
        <v>278</v>
      </c>
      <c r="D182" s="2" t="s">
        <v>970</v>
      </c>
      <c r="E182" s="2" t="s">
        <v>15</v>
      </c>
      <c r="F182" s="3">
        <f t="shared" si="39"/>
        <v>2532</v>
      </c>
      <c r="G182" s="3"/>
      <c r="H182" s="3">
        <v>2532</v>
      </c>
      <c r="I182" s="3">
        <f t="shared" si="53"/>
        <v>2532</v>
      </c>
      <c r="J182" s="3"/>
      <c r="K182" s="3">
        <v>2532</v>
      </c>
      <c r="L182" s="23"/>
      <c r="M182" s="23"/>
      <c r="N182" s="23"/>
      <c r="O182" s="23"/>
      <c r="P182" s="23"/>
      <c r="Q182" s="23"/>
      <c r="R182" s="23"/>
      <c r="S182" s="23"/>
      <c r="T182" s="23"/>
      <c r="U182" s="23"/>
      <c r="V182" s="23"/>
      <c r="W182" s="23"/>
      <c r="X182" s="23"/>
      <c r="Y182" s="23"/>
      <c r="Z182" s="23"/>
      <c r="AA182" s="23"/>
      <c r="AB182" s="23"/>
      <c r="AC182" s="23"/>
      <c r="AD182" s="23"/>
      <c r="AE182" s="23"/>
      <c r="AF182" s="23"/>
      <c r="AG182" s="23"/>
      <c r="AH182" s="23"/>
      <c r="AI182" s="23"/>
      <c r="AJ182" s="23"/>
      <c r="AK182" s="23"/>
      <c r="AL182" s="23"/>
      <c r="AM182" s="23"/>
      <c r="AN182" s="23"/>
      <c r="AO182" s="23"/>
      <c r="AP182" s="23"/>
      <c r="AQ182" s="23"/>
      <c r="AR182" s="23"/>
      <c r="AS182" s="23"/>
      <c r="AT182" s="23"/>
      <c r="AU182" s="23"/>
      <c r="AV182" s="23"/>
      <c r="AW182" s="23"/>
      <c r="AX182" s="23"/>
      <c r="AY182" s="23"/>
      <c r="AZ182" s="23"/>
      <c r="BA182" s="23"/>
      <c r="BB182" s="23"/>
      <c r="BC182" s="23"/>
      <c r="BD182" s="23"/>
      <c r="BE182" s="23"/>
      <c r="BF182" s="23"/>
      <c r="BG182" s="23"/>
      <c r="BH182" s="23"/>
      <c r="BI182" s="23"/>
      <c r="BJ182" s="23"/>
      <c r="BK182" s="23"/>
      <c r="BL182" s="23"/>
      <c r="BM182" s="23"/>
      <c r="BN182" s="23"/>
      <c r="BO182" s="23"/>
      <c r="BP182" s="23"/>
      <c r="BQ182" s="23"/>
      <c r="BR182" s="23"/>
      <c r="BS182" s="23"/>
      <c r="BT182" s="23"/>
      <c r="BU182" s="23"/>
      <c r="BV182" s="23"/>
      <c r="BW182" s="23"/>
      <c r="BX182" s="23"/>
      <c r="BY182" s="23"/>
      <c r="BZ182" s="23"/>
      <c r="CA182" s="23"/>
      <c r="CB182" s="23"/>
      <c r="CC182" s="23"/>
      <c r="CD182" s="23"/>
      <c r="CE182" s="23"/>
      <c r="CF182" s="23"/>
      <c r="CG182" s="23"/>
      <c r="CH182" s="23"/>
      <c r="CI182" s="23"/>
      <c r="CJ182" s="23"/>
      <c r="CK182" s="23"/>
      <c r="CL182" s="23"/>
      <c r="CM182" s="23"/>
      <c r="CN182" s="23"/>
      <c r="CO182" s="23"/>
      <c r="CP182" s="23"/>
      <c r="CQ182" s="23"/>
      <c r="CR182" s="23"/>
      <c r="CS182" s="23"/>
      <c r="CT182" s="23"/>
      <c r="CU182" s="23"/>
      <c r="CV182" s="23"/>
      <c r="CW182" s="23"/>
      <c r="CX182" s="23"/>
      <c r="CY182" s="23"/>
      <c r="CZ182" s="23"/>
      <c r="DA182" s="23"/>
      <c r="DB182" s="23"/>
      <c r="DC182" s="23"/>
      <c r="DD182" s="23"/>
      <c r="DE182" s="23"/>
      <c r="DF182" s="23"/>
      <c r="DG182" s="23"/>
      <c r="DH182" s="23"/>
      <c r="DI182" s="23"/>
      <c r="DJ182" s="23"/>
      <c r="DK182" s="23"/>
      <c r="DL182" s="23"/>
      <c r="DM182" s="23"/>
      <c r="DN182" s="23"/>
      <c r="DO182" s="23"/>
      <c r="DP182" s="23"/>
      <c r="DQ182" s="23"/>
      <c r="DR182" s="23"/>
      <c r="DS182" s="23"/>
      <c r="DT182" s="23"/>
      <c r="DU182" s="23"/>
      <c r="DV182" s="23"/>
      <c r="DW182" s="23"/>
      <c r="DX182" s="23"/>
      <c r="DY182" s="23"/>
      <c r="DZ182" s="23"/>
      <c r="EA182" s="23"/>
      <c r="EB182" s="23"/>
      <c r="EC182" s="23"/>
      <c r="ED182" s="23"/>
      <c r="EE182" s="23"/>
      <c r="EF182" s="23"/>
      <c r="EG182" s="23"/>
      <c r="EH182" s="23"/>
      <c r="EI182" s="23"/>
      <c r="EJ182" s="23"/>
      <c r="EK182" s="23"/>
      <c r="EL182" s="23"/>
      <c r="EM182" s="23"/>
      <c r="EN182" s="23"/>
      <c r="EO182" s="23"/>
      <c r="EP182" s="23"/>
      <c r="EQ182" s="23"/>
      <c r="ER182" s="23"/>
      <c r="ES182" s="23"/>
      <c r="ET182" s="23"/>
      <c r="EU182" s="23"/>
      <c r="EV182" s="23"/>
      <c r="EW182" s="23"/>
      <c r="EX182" s="23"/>
      <c r="EY182" s="23"/>
      <c r="EZ182" s="23"/>
      <c r="FA182" s="23"/>
      <c r="FB182" s="23"/>
      <c r="FC182" s="23"/>
      <c r="FD182" s="23"/>
      <c r="FE182" s="23"/>
      <c r="FF182" s="23"/>
      <c r="FG182" s="23"/>
      <c r="FH182" s="23"/>
      <c r="FI182" s="23"/>
      <c r="FJ182" s="23"/>
      <c r="FK182" s="23"/>
      <c r="FL182" s="23"/>
      <c r="FM182" s="23"/>
      <c r="FN182" s="23"/>
      <c r="FO182" s="23"/>
      <c r="FP182" s="23"/>
      <c r="FQ182" s="23"/>
      <c r="FR182" s="23"/>
      <c r="FS182" s="23"/>
      <c r="FT182" s="23"/>
      <c r="FU182" s="23"/>
      <c r="FV182" s="23"/>
      <c r="FW182" s="23"/>
      <c r="FX182" s="23"/>
      <c r="FY182" s="23"/>
      <c r="FZ182" s="23"/>
      <c r="GA182" s="23"/>
      <c r="GB182" s="23"/>
      <c r="GC182" s="23"/>
      <c r="GD182" s="23"/>
      <c r="GE182" s="23"/>
      <c r="GF182" s="23"/>
      <c r="GG182" s="23"/>
      <c r="GH182" s="23"/>
      <c r="GI182" s="23"/>
      <c r="GJ182" s="23"/>
      <c r="GK182" s="23"/>
      <c r="GL182" s="23"/>
      <c r="GM182" s="23"/>
      <c r="GN182" s="23"/>
      <c r="GO182" s="23"/>
      <c r="GP182" s="23"/>
      <c r="GQ182" s="23"/>
      <c r="GR182" s="23"/>
      <c r="GS182" s="23"/>
      <c r="GT182" s="23"/>
      <c r="GU182" s="23"/>
      <c r="GV182" s="23"/>
      <c r="GW182" s="23"/>
      <c r="GX182" s="23"/>
      <c r="GY182" s="23"/>
      <c r="GZ182" s="23"/>
      <c r="HA182" s="23"/>
      <c r="HB182" s="23"/>
      <c r="HC182" s="23"/>
      <c r="HD182" s="23"/>
      <c r="HE182" s="23"/>
      <c r="HF182" s="23"/>
      <c r="HG182" s="23"/>
      <c r="HH182" s="23"/>
      <c r="HI182" s="23"/>
      <c r="HJ182" s="23"/>
      <c r="HK182" s="23"/>
      <c r="HL182" s="23"/>
      <c r="HM182" s="23"/>
      <c r="HN182" s="23"/>
      <c r="HO182" s="23"/>
      <c r="HP182" s="23"/>
      <c r="HQ182" s="23"/>
      <c r="HR182" s="23"/>
      <c r="HS182" s="23"/>
      <c r="HT182" s="23"/>
      <c r="HU182" s="23"/>
      <c r="HV182" s="23"/>
      <c r="HW182" s="23"/>
      <c r="HX182" s="23"/>
      <c r="HY182" s="23"/>
      <c r="HZ182" s="23"/>
      <c r="IA182" s="23"/>
      <c r="IB182" s="23"/>
      <c r="IC182" s="23"/>
      <c r="ID182" s="23"/>
      <c r="IE182" s="23"/>
      <c r="IF182" s="23"/>
      <c r="IG182" s="23"/>
      <c r="IH182" s="23"/>
      <c r="II182" s="23"/>
      <c r="IJ182" s="23"/>
      <c r="IK182" s="23"/>
      <c r="IL182" s="23"/>
      <c r="IM182" s="23"/>
      <c r="IN182" s="23"/>
      <c r="IO182" s="23"/>
      <c r="IP182" s="23"/>
      <c r="IQ182" s="23"/>
      <c r="IR182" s="23"/>
      <c r="IS182" s="23"/>
      <c r="IT182" s="23"/>
      <c r="IU182" s="23"/>
      <c r="IV182" s="23"/>
    </row>
    <row r="183" spans="1:256" ht="26.25" customHeight="1" x14ac:dyDescent="0.2">
      <c r="A183" s="5" t="s">
        <v>284</v>
      </c>
      <c r="B183" s="5"/>
      <c r="C183" s="5" t="s">
        <v>285</v>
      </c>
      <c r="D183" s="5"/>
      <c r="E183" s="5"/>
      <c r="F183" s="1">
        <f t="shared" ref="F183:F189" si="57">G183+H183</f>
        <v>93780</v>
      </c>
      <c r="G183" s="1">
        <f>G184</f>
        <v>93780</v>
      </c>
      <c r="H183" s="1">
        <f>H184</f>
        <v>0</v>
      </c>
      <c r="I183" s="1">
        <f t="shared" si="53"/>
        <v>96761</v>
      </c>
      <c r="J183" s="1">
        <f>J184</f>
        <v>96761</v>
      </c>
      <c r="K183" s="1">
        <f>K184</f>
        <v>0</v>
      </c>
    </row>
    <row r="184" spans="1:256" ht="204" customHeight="1" x14ac:dyDescent="0.2">
      <c r="A184" s="6" t="s">
        <v>286</v>
      </c>
      <c r="B184" s="5"/>
      <c r="C184" s="5" t="s">
        <v>285</v>
      </c>
      <c r="D184" s="5" t="s">
        <v>287</v>
      </c>
      <c r="E184" s="5"/>
      <c r="F184" s="1">
        <f t="shared" si="57"/>
        <v>93780</v>
      </c>
      <c r="G184" s="1">
        <f t="shared" ref="G184:H187" si="58">G185</f>
        <v>93780</v>
      </c>
      <c r="H184" s="1">
        <f t="shared" si="58"/>
        <v>0</v>
      </c>
      <c r="I184" s="1">
        <f t="shared" si="53"/>
        <v>96761</v>
      </c>
      <c r="J184" s="1">
        <f t="shared" ref="J184:K187" si="59">J185</f>
        <v>96761</v>
      </c>
      <c r="K184" s="1">
        <f t="shared" si="59"/>
        <v>0</v>
      </c>
    </row>
    <row r="185" spans="1:256" ht="147.75" customHeight="1" x14ac:dyDescent="0.2">
      <c r="A185" s="6" t="s">
        <v>288</v>
      </c>
      <c r="B185" s="5"/>
      <c r="C185" s="5" t="s">
        <v>285</v>
      </c>
      <c r="D185" s="5" t="s">
        <v>289</v>
      </c>
      <c r="E185" s="5"/>
      <c r="F185" s="1">
        <f t="shared" si="57"/>
        <v>93780</v>
      </c>
      <c r="G185" s="1">
        <f t="shared" si="58"/>
        <v>93780</v>
      </c>
      <c r="H185" s="1">
        <f t="shared" si="58"/>
        <v>0</v>
      </c>
      <c r="I185" s="1">
        <f t="shared" si="53"/>
        <v>96761</v>
      </c>
      <c r="J185" s="1">
        <f t="shared" si="59"/>
        <v>96761</v>
      </c>
      <c r="K185" s="1">
        <f t="shared" si="59"/>
        <v>0</v>
      </c>
    </row>
    <row r="186" spans="1:256" ht="150.75" customHeight="1" x14ac:dyDescent="0.2">
      <c r="A186" s="6" t="s">
        <v>290</v>
      </c>
      <c r="B186" s="5"/>
      <c r="C186" s="5" t="s">
        <v>285</v>
      </c>
      <c r="D186" s="5" t="s">
        <v>846</v>
      </c>
      <c r="E186" s="5"/>
      <c r="F186" s="1">
        <f t="shared" si="57"/>
        <v>93780</v>
      </c>
      <c r="G186" s="1">
        <f t="shared" si="58"/>
        <v>93780</v>
      </c>
      <c r="H186" s="1">
        <f t="shared" si="58"/>
        <v>0</v>
      </c>
      <c r="I186" s="1">
        <f t="shared" si="53"/>
        <v>96761</v>
      </c>
      <c r="J186" s="1">
        <f t="shared" si="59"/>
        <v>96761</v>
      </c>
      <c r="K186" s="1">
        <f t="shared" si="59"/>
        <v>0</v>
      </c>
    </row>
    <row r="187" spans="1:256" ht="119.25" customHeight="1" x14ac:dyDescent="0.2">
      <c r="A187" s="7" t="s">
        <v>56</v>
      </c>
      <c r="B187" s="2"/>
      <c r="C187" s="2" t="s">
        <v>285</v>
      </c>
      <c r="D187" s="2" t="s">
        <v>291</v>
      </c>
      <c r="E187" s="2"/>
      <c r="F187" s="3">
        <f t="shared" si="57"/>
        <v>93780</v>
      </c>
      <c r="G187" s="3">
        <f t="shared" si="58"/>
        <v>93780</v>
      </c>
      <c r="H187" s="3">
        <f>H188</f>
        <v>0</v>
      </c>
      <c r="I187" s="3">
        <f t="shared" si="53"/>
        <v>96761</v>
      </c>
      <c r="J187" s="3">
        <f t="shared" si="59"/>
        <v>96761</v>
      </c>
      <c r="K187" s="3">
        <f>K188</f>
        <v>0</v>
      </c>
    </row>
    <row r="188" spans="1:256" ht="117" customHeight="1" x14ac:dyDescent="0.2">
      <c r="A188" s="2" t="s">
        <v>17</v>
      </c>
      <c r="B188" s="2"/>
      <c r="C188" s="2" t="s">
        <v>285</v>
      </c>
      <c r="D188" s="2" t="s">
        <v>291</v>
      </c>
      <c r="E188" s="2" t="s">
        <v>14</v>
      </c>
      <c r="F188" s="3">
        <f t="shared" si="57"/>
        <v>93780</v>
      </c>
      <c r="G188" s="3">
        <v>93780</v>
      </c>
      <c r="H188" s="2"/>
      <c r="I188" s="3">
        <f t="shared" si="53"/>
        <v>96761</v>
      </c>
      <c r="J188" s="3">
        <v>96761</v>
      </c>
      <c r="K188" s="2"/>
    </row>
    <row r="189" spans="1:256" ht="79.5" customHeight="1" x14ac:dyDescent="0.2">
      <c r="A189" s="5" t="s">
        <v>141</v>
      </c>
      <c r="B189" s="5"/>
      <c r="C189" s="5" t="s">
        <v>142</v>
      </c>
      <c r="D189" s="5"/>
      <c r="E189" s="5"/>
      <c r="F189" s="1">
        <f t="shared" si="57"/>
        <v>33766</v>
      </c>
      <c r="G189" s="1">
        <f>G195+G190</f>
        <v>33766</v>
      </c>
      <c r="H189" s="1">
        <f>H195+H190</f>
        <v>0</v>
      </c>
      <c r="I189" s="1">
        <f>J189+K189</f>
        <v>34049</v>
      </c>
      <c r="J189" s="1">
        <f>J195+J190</f>
        <v>34049</v>
      </c>
      <c r="K189" s="1">
        <f>K195+K190</f>
        <v>0</v>
      </c>
    </row>
    <row r="190" spans="1:256" ht="127.5" customHeight="1" x14ac:dyDescent="0.2">
      <c r="A190" s="5" t="s">
        <v>292</v>
      </c>
      <c r="B190" s="5"/>
      <c r="C190" s="5" t="s">
        <v>142</v>
      </c>
      <c r="D190" s="5" t="s">
        <v>293</v>
      </c>
      <c r="E190" s="5"/>
      <c r="F190" s="1">
        <f t="shared" ref="F190:F204" si="60">G190+H190</f>
        <v>6349</v>
      </c>
      <c r="G190" s="1">
        <f t="shared" ref="G190:K193" si="61">G191</f>
        <v>6349</v>
      </c>
      <c r="H190" s="1">
        <f t="shared" si="61"/>
        <v>0</v>
      </c>
      <c r="I190" s="1">
        <f>J190+K190</f>
        <v>6349</v>
      </c>
      <c r="J190" s="1">
        <f t="shared" si="61"/>
        <v>6349</v>
      </c>
      <c r="K190" s="1">
        <f t="shared" si="61"/>
        <v>0</v>
      </c>
    </row>
    <row r="191" spans="1:256" ht="114.75" customHeight="1" x14ac:dyDescent="0.2">
      <c r="A191" s="8" t="s">
        <v>294</v>
      </c>
      <c r="B191" s="5"/>
      <c r="C191" s="5" t="s">
        <v>142</v>
      </c>
      <c r="D191" s="5" t="s">
        <v>295</v>
      </c>
      <c r="E191" s="5"/>
      <c r="F191" s="1">
        <f t="shared" si="60"/>
        <v>6349</v>
      </c>
      <c r="G191" s="1">
        <f t="shared" si="61"/>
        <v>6349</v>
      </c>
      <c r="H191" s="1">
        <f t="shared" si="61"/>
        <v>0</v>
      </c>
      <c r="I191" s="1">
        <f>J191+K191</f>
        <v>6349</v>
      </c>
      <c r="J191" s="1">
        <f t="shared" si="61"/>
        <v>6349</v>
      </c>
      <c r="K191" s="1">
        <f t="shared" si="61"/>
        <v>0</v>
      </c>
    </row>
    <row r="192" spans="1:256" s="23" customFormat="1" ht="114.75" customHeight="1" x14ac:dyDescent="0.2">
      <c r="A192" s="8" t="s">
        <v>296</v>
      </c>
      <c r="B192" s="5"/>
      <c r="C192" s="5" t="s">
        <v>142</v>
      </c>
      <c r="D192" s="5" t="s">
        <v>297</v>
      </c>
      <c r="E192" s="5"/>
      <c r="F192" s="1">
        <f>G192+H192</f>
        <v>6349</v>
      </c>
      <c r="G192" s="1">
        <f t="shared" si="61"/>
        <v>6349</v>
      </c>
      <c r="H192" s="1">
        <f t="shared" si="61"/>
        <v>0</v>
      </c>
      <c r="I192" s="1">
        <f>J192+K192</f>
        <v>6349</v>
      </c>
      <c r="J192" s="1">
        <f t="shared" si="61"/>
        <v>6349</v>
      </c>
      <c r="K192" s="1">
        <f t="shared" si="61"/>
        <v>0</v>
      </c>
    </row>
    <row r="193" spans="1:256" s="23" customFormat="1" ht="114" customHeight="1" x14ac:dyDescent="0.2">
      <c r="A193" s="9" t="s">
        <v>298</v>
      </c>
      <c r="B193" s="2"/>
      <c r="C193" s="2" t="s">
        <v>142</v>
      </c>
      <c r="D193" s="2" t="s">
        <v>299</v>
      </c>
      <c r="E193" s="2"/>
      <c r="F193" s="3">
        <f t="shared" si="60"/>
        <v>6349</v>
      </c>
      <c r="G193" s="3">
        <f t="shared" si="61"/>
        <v>6349</v>
      </c>
      <c r="H193" s="3">
        <f t="shared" si="61"/>
        <v>0</v>
      </c>
      <c r="I193" s="3">
        <f t="shared" ref="I193:I200" si="62">J193+K193</f>
        <v>6349</v>
      </c>
      <c r="J193" s="3">
        <f t="shared" si="61"/>
        <v>6349</v>
      </c>
      <c r="K193" s="3">
        <f t="shared" si="61"/>
        <v>0</v>
      </c>
    </row>
    <row r="194" spans="1:256" s="23" customFormat="1" ht="114" customHeight="1" x14ac:dyDescent="0.2">
      <c r="A194" s="2" t="s">
        <v>17</v>
      </c>
      <c r="B194" s="2"/>
      <c r="C194" s="2" t="s">
        <v>142</v>
      </c>
      <c r="D194" s="2" t="s">
        <v>299</v>
      </c>
      <c r="E194" s="2" t="s">
        <v>14</v>
      </c>
      <c r="F194" s="3">
        <f t="shared" si="60"/>
        <v>6349</v>
      </c>
      <c r="G194" s="3">
        <v>6349</v>
      </c>
      <c r="H194" s="2"/>
      <c r="I194" s="3">
        <f t="shared" si="62"/>
        <v>6349</v>
      </c>
      <c r="J194" s="3">
        <v>6349</v>
      </c>
      <c r="K194" s="2"/>
    </row>
    <row r="195" spans="1:256" s="23" customFormat="1" ht="33" x14ac:dyDescent="0.2">
      <c r="A195" s="5" t="s">
        <v>171</v>
      </c>
      <c r="B195" s="5"/>
      <c r="C195" s="5" t="s">
        <v>142</v>
      </c>
      <c r="D195" s="5" t="s">
        <v>172</v>
      </c>
      <c r="E195" s="5"/>
      <c r="F195" s="1">
        <f t="shared" si="60"/>
        <v>27417</v>
      </c>
      <c r="G195" s="1">
        <f t="shared" ref="G195:K197" si="63">G196</f>
        <v>27417</v>
      </c>
      <c r="H195" s="1">
        <f t="shared" si="63"/>
        <v>0</v>
      </c>
      <c r="I195" s="1">
        <f t="shared" si="62"/>
        <v>27700</v>
      </c>
      <c r="J195" s="1">
        <f t="shared" si="63"/>
        <v>27700</v>
      </c>
      <c r="K195" s="1">
        <f t="shared" si="63"/>
        <v>0</v>
      </c>
    </row>
    <row r="196" spans="1:256" s="23" customFormat="1" ht="127.5" customHeight="1" x14ac:dyDescent="0.2">
      <c r="A196" s="6" t="s">
        <v>173</v>
      </c>
      <c r="B196" s="5"/>
      <c r="C196" s="5" t="s">
        <v>142</v>
      </c>
      <c r="D196" s="5" t="s">
        <v>174</v>
      </c>
      <c r="E196" s="5"/>
      <c r="F196" s="1">
        <f t="shared" si="60"/>
        <v>27417</v>
      </c>
      <c r="G196" s="1">
        <f>G197</f>
        <v>27417</v>
      </c>
      <c r="H196" s="1">
        <f t="shared" si="63"/>
        <v>0</v>
      </c>
      <c r="I196" s="1">
        <f t="shared" si="62"/>
        <v>27700</v>
      </c>
      <c r="J196" s="1">
        <f>J197</f>
        <v>27700</v>
      </c>
      <c r="K196" s="1">
        <f t="shared" si="63"/>
        <v>0</v>
      </c>
    </row>
    <row r="197" spans="1:256" s="23" customFormat="1" ht="117.75" customHeight="1" x14ac:dyDescent="0.2">
      <c r="A197" s="2" t="s">
        <v>56</v>
      </c>
      <c r="B197" s="2"/>
      <c r="C197" s="2" t="s">
        <v>142</v>
      </c>
      <c r="D197" s="2" t="s">
        <v>189</v>
      </c>
      <c r="E197" s="2"/>
      <c r="F197" s="3">
        <f t="shared" si="60"/>
        <v>27417</v>
      </c>
      <c r="G197" s="3">
        <f>G198</f>
        <v>27417</v>
      </c>
      <c r="H197" s="3">
        <f t="shared" si="63"/>
        <v>0</v>
      </c>
      <c r="I197" s="3">
        <f t="shared" si="62"/>
        <v>27700</v>
      </c>
      <c r="J197" s="3">
        <f>J198</f>
        <v>27700</v>
      </c>
      <c r="K197" s="3">
        <f t="shared" si="63"/>
        <v>0</v>
      </c>
    </row>
    <row r="198" spans="1:256" s="23" customFormat="1" ht="133.5" customHeight="1" x14ac:dyDescent="0.2">
      <c r="A198" s="2" t="s">
        <v>17</v>
      </c>
      <c r="B198" s="2"/>
      <c r="C198" s="2" t="s">
        <v>142</v>
      </c>
      <c r="D198" s="2" t="s">
        <v>189</v>
      </c>
      <c r="E198" s="2" t="s">
        <v>14</v>
      </c>
      <c r="F198" s="3">
        <f t="shared" si="60"/>
        <v>27417</v>
      </c>
      <c r="G198" s="3">
        <v>27417</v>
      </c>
      <c r="H198" s="3"/>
      <c r="I198" s="3">
        <f t="shared" si="62"/>
        <v>27700</v>
      </c>
      <c r="J198" s="3">
        <v>27700</v>
      </c>
      <c r="K198" s="3"/>
    </row>
    <row r="199" spans="1:256" s="23" customFormat="1" ht="62.25" customHeight="1" x14ac:dyDescent="0.2">
      <c r="A199" s="5" t="s">
        <v>176</v>
      </c>
      <c r="B199" s="5"/>
      <c r="C199" s="5" t="s">
        <v>177</v>
      </c>
      <c r="D199" s="5"/>
      <c r="E199" s="5"/>
      <c r="F199" s="1">
        <f t="shared" si="60"/>
        <v>81959</v>
      </c>
      <c r="G199" s="1">
        <f>G200</f>
        <v>81959</v>
      </c>
      <c r="H199" s="1">
        <f>H200</f>
        <v>0</v>
      </c>
      <c r="I199" s="1">
        <f t="shared" si="62"/>
        <v>85047</v>
      </c>
      <c r="J199" s="1">
        <f>J200</f>
        <v>85047</v>
      </c>
      <c r="K199" s="1">
        <f>K200</f>
        <v>0</v>
      </c>
    </row>
    <row r="200" spans="1:256" s="23" customFormat="1" ht="26.25" customHeight="1" x14ac:dyDescent="0.2">
      <c r="A200" s="5" t="s">
        <v>300</v>
      </c>
      <c r="B200" s="5"/>
      <c r="C200" s="5" t="s">
        <v>301</v>
      </c>
      <c r="D200" s="5"/>
      <c r="E200" s="5"/>
      <c r="F200" s="1">
        <f t="shared" si="60"/>
        <v>81959</v>
      </c>
      <c r="G200" s="1">
        <f>G201</f>
        <v>81959</v>
      </c>
      <c r="H200" s="1">
        <f>H201</f>
        <v>0</v>
      </c>
      <c r="I200" s="1">
        <f t="shared" si="62"/>
        <v>85047</v>
      </c>
      <c r="J200" s="1">
        <f>J201</f>
        <v>85047</v>
      </c>
      <c r="K200" s="1">
        <f>K201</f>
        <v>0</v>
      </c>
    </row>
    <row r="201" spans="1:256" s="23" customFormat="1" ht="137.25" customHeight="1" x14ac:dyDescent="0.2">
      <c r="A201" s="8" t="s">
        <v>302</v>
      </c>
      <c r="B201" s="5"/>
      <c r="C201" s="5" t="s">
        <v>301</v>
      </c>
      <c r="D201" s="5" t="s">
        <v>293</v>
      </c>
      <c r="E201" s="5"/>
      <c r="F201" s="1">
        <f t="shared" si="60"/>
        <v>81959</v>
      </c>
      <c r="G201" s="1">
        <f t="shared" ref="G201:K204" si="64">G202</f>
        <v>81959</v>
      </c>
      <c r="H201" s="1">
        <f t="shared" si="64"/>
        <v>0</v>
      </c>
      <c r="I201" s="1">
        <f t="shared" ref="I201:I204" si="65">J201+K201</f>
        <v>85047</v>
      </c>
      <c r="J201" s="1">
        <f t="shared" si="64"/>
        <v>85047</v>
      </c>
      <c r="K201" s="1">
        <f t="shared" si="64"/>
        <v>0</v>
      </c>
    </row>
    <row r="202" spans="1:256" ht="116.25" customHeight="1" x14ac:dyDescent="0.2">
      <c r="A202" s="8" t="s">
        <v>303</v>
      </c>
      <c r="B202" s="5"/>
      <c r="C202" s="5" t="s">
        <v>301</v>
      </c>
      <c r="D202" s="5" t="s">
        <v>295</v>
      </c>
      <c r="E202" s="5"/>
      <c r="F202" s="1">
        <f t="shared" si="60"/>
        <v>81959</v>
      </c>
      <c r="G202" s="1">
        <f t="shared" si="64"/>
        <v>81959</v>
      </c>
      <c r="H202" s="1">
        <f t="shared" si="64"/>
        <v>0</v>
      </c>
      <c r="I202" s="1">
        <f t="shared" si="65"/>
        <v>85047</v>
      </c>
      <c r="J202" s="1">
        <f t="shared" si="64"/>
        <v>85047</v>
      </c>
      <c r="K202" s="1">
        <f t="shared" si="64"/>
        <v>0</v>
      </c>
      <c r="L202" s="23"/>
      <c r="M202" s="23"/>
      <c r="N202" s="23"/>
      <c r="O202" s="23"/>
      <c r="P202" s="23"/>
      <c r="Q202" s="23"/>
      <c r="R202" s="23"/>
      <c r="S202" s="23"/>
      <c r="T202" s="23"/>
      <c r="U202" s="23"/>
      <c r="V202" s="23"/>
      <c r="W202" s="23"/>
      <c r="X202" s="23"/>
      <c r="Y202" s="23"/>
      <c r="Z202" s="23"/>
      <c r="AA202" s="23"/>
      <c r="AB202" s="23"/>
      <c r="AC202" s="23"/>
      <c r="AD202" s="23"/>
      <c r="AE202" s="23"/>
      <c r="AF202" s="23"/>
      <c r="AG202" s="23"/>
      <c r="AH202" s="23"/>
      <c r="AI202" s="23"/>
      <c r="AJ202" s="23"/>
      <c r="AK202" s="23"/>
      <c r="AL202" s="23"/>
      <c r="AM202" s="23"/>
      <c r="AN202" s="23"/>
      <c r="AO202" s="23"/>
      <c r="AP202" s="23"/>
      <c r="AQ202" s="23"/>
      <c r="AR202" s="23"/>
      <c r="AS202" s="23"/>
      <c r="AT202" s="23"/>
      <c r="AU202" s="23"/>
      <c r="AV202" s="23"/>
      <c r="AW202" s="23"/>
      <c r="AX202" s="23"/>
      <c r="AY202" s="23"/>
      <c r="AZ202" s="23"/>
      <c r="BA202" s="23"/>
      <c r="BB202" s="23"/>
      <c r="BC202" s="23"/>
      <c r="BD202" s="23"/>
      <c r="BE202" s="23"/>
      <c r="BF202" s="23"/>
      <c r="BG202" s="23"/>
      <c r="BH202" s="23"/>
      <c r="BI202" s="23"/>
      <c r="BJ202" s="23"/>
      <c r="BK202" s="23"/>
      <c r="BL202" s="23"/>
      <c r="BM202" s="23"/>
      <c r="BN202" s="23"/>
      <c r="BO202" s="23"/>
      <c r="BP202" s="23"/>
      <c r="BQ202" s="23"/>
      <c r="BR202" s="23"/>
      <c r="BS202" s="23"/>
      <c r="BT202" s="23"/>
      <c r="BU202" s="23"/>
      <c r="BV202" s="23"/>
      <c r="BW202" s="23"/>
      <c r="BX202" s="23"/>
      <c r="BY202" s="23"/>
      <c r="BZ202" s="23"/>
      <c r="CA202" s="23"/>
      <c r="CB202" s="23"/>
      <c r="CC202" s="23"/>
      <c r="CD202" s="23"/>
      <c r="CE202" s="23"/>
      <c r="CF202" s="23"/>
      <c r="CG202" s="23"/>
      <c r="CH202" s="23"/>
      <c r="CI202" s="23"/>
      <c r="CJ202" s="23"/>
      <c r="CK202" s="23"/>
      <c r="CL202" s="23"/>
      <c r="CM202" s="23"/>
      <c r="CN202" s="23"/>
      <c r="CO202" s="23"/>
      <c r="CP202" s="23"/>
      <c r="CQ202" s="23"/>
      <c r="CR202" s="23"/>
      <c r="CS202" s="23"/>
      <c r="CT202" s="23"/>
      <c r="CU202" s="23"/>
      <c r="CV202" s="23"/>
      <c r="CW202" s="23"/>
      <c r="CX202" s="23"/>
      <c r="CY202" s="23"/>
      <c r="CZ202" s="23"/>
      <c r="DA202" s="23"/>
      <c r="DB202" s="23"/>
      <c r="DC202" s="23"/>
      <c r="DD202" s="23"/>
      <c r="DE202" s="23"/>
      <c r="DF202" s="23"/>
      <c r="DG202" s="23"/>
      <c r="DH202" s="23"/>
      <c r="DI202" s="23"/>
      <c r="DJ202" s="23"/>
      <c r="DK202" s="23"/>
      <c r="DL202" s="23"/>
      <c r="DM202" s="23"/>
      <c r="DN202" s="23"/>
      <c r="DO202" s="23"/>
      <c r="DP202" s="23"/>
      <c r="DQ202" s="23"/>
      <c r="DR202" s="23"/>
      <c r="DS202" s="23"/>
      <c r="DT202" s="23"/>
      <c r="DU202" s="23"/>
      <c r="DV202" s="23"/>
      <c r="DW202" s="23"/>
      <c r="DX202" s="23"/>
      <c r="DY202" s="23"/>
      <c r="DZ202" s="23"/>
      <c r="EA202" s="23"/>
      <c r="EB202" s="23"/>
      <c r="EC202" s="23"/>
      <c r="ED202" s="23"/>
      <c r="EE202" s="23"/>
      <c r="EF202" s="23"/>
      <c r="EG202" s="23"/>
      <c r="EH202" s="23"/>
      <c r="EI202" s="23"/>
      <c r="EJ202" s="23"/>
      <c r="EK202" s="23"/>
      <c r="EL202" s="23"/>
      <c r="EM202" s="23"/>
      <c r="EN202" s="23"/>
      <c r="EO202" s="23"/>
      <c r="EP202" s="23"/>
      <c r="EQ202" s="23"/>
      <c r="ER202" s="23"/>
      <c r="ES202" s="23"/>
      <c r="ET202" s="23"/>
      <c r="EU202" s="23"/>
      <c r="EV202" s="23"/>
      <c r="EW202" s="23"/>
      <c r="EX202" s="23"/>
      <c r="EY202" s="23"/>
      <c r="EZ202" s="23"/>
      <c r="FA202" s="23"/>
      <c r="FB202" s="23"/>
      <c r="FC202" s="23"/>
      <c r="FD202" s="23"/>
      <c r="FE202" s="23"/>
      <c r="FF202" s="23"/>
      <c r="FG202" s="23"/>
      <c r="FH202" s="23"/>
      <c r="FI202" s="23"/>
      <c r="FJ202" s="23"/>
      <c r="FK202" s="23"/>
      <c r="FL202" s="23"/>
      <c r="FM202" s="23"/>
      <c r="FN202" s="23"/>
      <c r="FO202" s="23"/>
      <c r="FP202" s="23"/>
      <c r="FQ202" s="23"/>
      <c r="FR202" s="23"/>
      <c r="FS202" s="23"/>
      <c r="FT202" s="23"/>
      <c r="FU202" s="23"/>
      <c r="FV202" s="23"/>
      <c r="FW202" s="23"/>
      <c r="FX202" s="23"/>
      <c r="FY202" s="23"/>
      <c r="FZ202" s="23"/>
      <c r="GA202" s="23"/>
      <c r="GB202" s="23"/>
      <c r="GC202" s="23"/>
      <c r="GD202" s="23"/>
      <c r="GE202" s="23"/>
      <c r="GF202" s="23"/>
      <c r="GG202" s="23"/>
      <c r="GH202" s="23"/>
      <c r="GI202" s="23"/>
      <c r="GJ202" s="23"/>
      <c r="GK202" s="23"/>
      <c r="GL202" s="23"/>
      <c r="GM202" s="23"/>
      <c r="GN202" s="23"/>
      <c r="GO202" s="23"/>
      <c r="GP202" s="23"/>
      <c r="GQ202" s="23"/>
      <c r="GR202" s="23"/>
      <c r="GS202" s="23"/>
      <c r="GT202" s="23"/>
      <c r="GU202" s="23"/>
      <c r="GV202" s="23"/>
      <c r="GW202" s="23"/>
      <c r="GX202" s="23"/>
      <c r="GY202" s="23"/>
      <c r="GZ202" s="23"/>
      <c r="HA202" s="23"/>
      <c r="HB202" s="23"/>
      <c r="HC202" s="23"/>
      <c r="HD202" s="23"/>
      <c r="HE202" s="23"/>
      <c r="HF202" s="23"/>
      <c r="HG202" s="23"/>
      <c r="HH202" s="23"/>
      <c r="HI202" s="23"/>
      <c r="HJ202" s="23"/>
      <c r="HK202" s="23"/>
      <c r="HL202" s="23"/>
      <c r="HM202" s="23"/>
      <c r="HN202" s="23"/>
      <c r="HO202" s="23"/>
      <c r="HP202" s="23"/>
      <c r="HQ202" s="23"/>
      <c r="HR202" s="23"/>
      <c r="HS202" s="23"/>
      <c r="HT202" s="23"/>
      <c r="HU202" s="23"/>
      <c r="HV202" s="23"/>
      <c r="HW202" s="23"/>
      <c r="HX202" s="23"/>
      <c r="HY202" s="23"/>
      <c r="HZ202" s="23"/>
      <c r="IA202" s="23"/>
      <c r="IB202" s="23"/>
      <c r="IC202" s="23"/>
      <c r="ID202" s="23"/>
      <c r="IE202" s="23"/>
      <c r="IF202" s="23"/>
      <c r="IG202" s="23"/>
      <c r="IH202" s="23"/>
      <c r="II202" s="23"/>
      <c r="IJ202" s="23"/>
      <c r="IK202" s="23"/>
      <c r="IL202" s="23"/>
      <c r="IM202" s="23"/>
      <c r="IN202" s="23"/>
      <c r="IO202" s="23"/>
      <c r="IP202" s="23"/>
      <c r="IQ202" s="23"/>
      <c r="IR202" s="23"/>
      <c r="IS202" s="23"/>
      <c r="IT202" s="23"/>
      <c r="IU202" s="23"/>
      <c r="IV202" s="23"/>
    </row>
    <row r="203" spans="1:256" ht="172.5" customHeight="1" x14ac:dyDescent="0.2">
      <c r="A203" s="8" t="s">
        <v>304</v>
      </c>
      <c r="B203" s="5"/>
      <c r="C203" s="5" t="s">
        <v>301</v>
      </c>
      <c r="D203" s="5" t="s">
        <v>305</v>
      </c>
      <c r="E203" s="5"/>
      <c r="F203" s="1">
        <f>G203+H203</f>
        <v>81959</v>
      </c>
      <c r="G203" s="1">
        <f t="shared" si="64"/>
        <v>81959</v>
      </c>
      <c r="H203" s="1">
        <f t="shared" si="64"/>
        <v>0</v>
      </c>
      <c r="I203" s="1">
        <f t="shared" si="65"/>
        <v>85047</v>
      </c>
      <c r="J203" s="1">
        <f t="shared" si="64"/>
        <v>85047</v>
      </c>
      <c r="K203" s="1">
        <f t="shared" si="64"/>
        <v>0</v>
      </c>
      <c r="L203" s="23"/>
      <c r="M203" s="23"/>
      <c r="N203" s="23"/>
      <c r="O203" s="23"/>
      <c r="P203" s="23"/>
      <c r="Q203" s="23"/>
      <c r="R203" s="23"/>
      <c r="S203" s="23"/>
      <c r="T203" s="23"/>
      <c r="U203" s="23"/>
      <c r="V203" s="23"/>
      <c r="W203" s="23"/>
      <c r="X203" s="23"/>
      <c r="Y203" s="23"/>
      <c r="Z203" s="23"/>
      <c r="AA203" s="23"/>
      <c r="AB203" s="23"/>
      <c r="AC203" s="23"/>
      <c r="AD203" s="23"/>
      <c r="AE203" s="23"/>
      <c r="AF203" s="23"/>
      <c r="AG203" s="23"/>
      <c r="AH203" s="23"/>
      <c r="AI203" s="23"/>
      <c r="AJ203" s="23"/>
      <c r="AK203" s="23"/>
      <c r="AL203" s="23"/>
      <c r="AM203" s="23"/>
      <c r="AN203" s="23"/>
      <c r="AO203" s="23"/>
      <c r="AP203" s="23"/>
      <c r="AQ203" s="23"/>
      <c r="AR203" s="23"/>
      <c r="AS203" s="23"/>
      <c r="AT203" s="23"/>
      <c r="AU203" s="23"/>
      <c r="AV203" s="23"/>
      <c r="AW203" s="23"/>
      <c r="AX203" s="23"/>
      <c r="AY203" s="23"/>
      <c r="AZ203" s="23"/>
      <c r="BA203" s="23"/>
      <c r="BB203" s="23"/>
      <c r="BC203" s="23"/>
      <c r="BD203" s="23"/>
      <c r="BE203" s="23"/>
      <c r="BF203" s="23"/>
      <c r="BG203" s="23"/>
      <c r="BH203" s="23"/>
      <c r="BI203" s="23"/>
      <c r="BJ203" s="23"/>
      <c r="BK203" s="23"/>
      <c r="BL203" s="23"/>
      <c r="BM203" s="23"/>
      <c r="BN203" s="23"/>
      <c r="BO203" s="23"/>
      <c r="BP203" s="23"/>
      <c r="BQ203" s="23"/>
      <c r="BR203" s="23"/>
      <c r="BS203" s="23"/>
      <c r="BT203" s="23"/>
      <c r="BU203" s="23"/>
      <c r="BV203" s="23"/>
      <c r="BW203" s="23"/>
      <c r="BX203" s="23"/>
      <c r="BY203" s="23"/>
      <c r="BZ203" s="23"/>
      <c r="CA203" s="23"/>
      <c r="CB203" s="23"/>
      <c r="CC203" s="23"/>
      <c r="CD203" s="23"/>
      <c r="CE203" s="23"/>
      <c r="CF203" s="23"/>
      <c r="CG203" s="23"/>
      <c r="CH203" s="23"/>
      <c r="CI203" s="23"/>
      <c r="CJ203" s="23"/>
      <c r="CK203" s="23"/>
      <c r="CL203" s="23"/>
      <c r="CM203" s="23"/>
      <c r="CN203" s="23"/>
      <c r="CO203" s="23"/>
      <c r="CP203" s="23"/>
      <c r="CQ203" s="23"/>
      <c r="CR203" s="23"/>
      <c r="CS203" s="23"/>
      <c r="CT203" s="23"/>
      <c r="CU203" s="23"/>
      <c r="CV203" s="23"/>
      <c r="CW203" s="23"/>
      <c r="CX203" s="23"/>
      <c r="CY203" s="23"/>
      <c r="CZ203" s="23"/>
      <c r="DA203" s="23"/>
      <c r="DB203" s="23"/>
      <c r="DC203" s="23"/>
      <c r="DD203" s="23"/>
      <c r="DE203" s="23"/>
      <c r="DF203" s="23"/>
      <c r="DG203" s="23"/>
      <c r="DH203" s="23"/>
      <c r="DI203" s="23"/>
      <c r="DJ203" s="23"/>
      <c r="DK203" s="23"/>
      <c r="DL203" s="23"/>
      <c r="DM203" s="23"/>
      <c r="DN203" s="23"/>
      <c r="DO203" s="23"/>
      <c r="DP203" s="23"/>
      <c r="DQ203" s="23"/>
      <c r="DR203" s="23"/>
      <c r="DS203" s="23"/>
      <c r="DT203" s="23"/>
      <c r="DU203" s="23"/>
      <c r="DV203" s="23"/>
      <c r="DW203" s="23"/>
      <c r="DX203" s="23"/>
      <c r="DY203" s="23"/>
      <c r="DZ203" s="23"/>
      <c r="EA203" s="23"/>
      <c r="EB203" s="23"/>
      <c r="EC203" s="23"/>
      <c r="ED203" s="23"/>
      <c r="EE203" s="23"/>
      <c r="EF203" s="23"/>
      <c r="EG203" s="23"/>
      <c r="EH203" s="23"/>
      <c r="EI203" s="23"/>
      <c r="EJ203" s="23"/>
      <c r="EK203" s="23"/>
      <c r="EL203" s="23"/>
      <c r="EM203" s="23"/>
      <c r="EN203" s="23"/>
      <c r="EO203" s="23"/>
      <c r="EP203" s="23"/>
      <c r="EQ203" s="23"/>
      <c r="ER203" s="23"/>
      <c r="ES203" s="23"/>
      <c r="ET203" s="23"/>
      <c r="EU203" s="23"/>
      <c r="EV203" s="23"/>
      <c r="EW203" s="23"/>
      <c r="EX203" s="23"/>
      <c r="EY203" s="23"/>
      <c r="EZ203" s="23"/>
      <c r="FA203" s="23"/>
      <c r="FB203" s="23"/>
      <c r="FC203" s="23"/>
      <c r="FD203" s="23"/>
      <c r="FE203" s="23"/>
      <c r="FF203" s="23"/>
      <c r="FG203" s="23"/>
      <c r="FH203" s="23"/>
      <c r="FI203" s="23"/>
      <c r="FJ203" s="23"/>
      <c r="FK203" s="23"/>
      <c r="FL203" s="23"/>
      <c r="FM203" s="23"/>
      <c r="FN203" s="23"/>
      <c r="FO203" s="23"/>
      <c r="FP203" s="23"/>
      <c r="FQ203" s="23"/>
      <c r="FR203" s="23"/>
      <c r="FS203" s="23"/>
      <c r="FT203" s="23"/>
      <c r="FU203" s="23"/>
      <c r="FV203" s="23"/>
      <c r="FW203" s="23"/>
      <c r="FX203" s="23"/>
      <c r="FY203" s="23"/>
      <c r="FZ203" s="23"/>
      <c r="GA203" s="23"/>
      <c r="GB203" s="23"/>
      <c r="GC203" s="23"/>
      <c r="GD203" s="23"/>
      <c r="GE203" s="23"/>
      <c r="GF203" s="23"/>
      <c r="GG203" s="23"/>
      <c r="GH203" s="23"/>
      <c r="GI203" s="23"/>
      <c r="GJ203" s="23"/>
      <c r="GK203" s="23"/>
      <c r="GL203" s="23"/>
      <c r="GM203" s="23"/>
      <c r="GN203" s="23"/>
      <c r="GO203" s="23"/>
      <c r="GP203" s="23"/>
      <c r="GQ203" s="23"/>
      <c r="GR203" s="23"/>
      <c r="GS203" s="23"/>
      <c r="GT203" s="23"/>
      <c r="GU203" s="23"/>
      <c r="GV203" s="23"/>
      <c r="GW203" s="23"/>
      <c r="GX203" s="23"/>
      <c r="GY203" s="23"/>
      <c r="GZ203" s="23"/>
      <c r="HA203" s="23"/>
      <c r="HB203" s="23"/>
      <c r="HC203" s="23"/>
      <c r="HD203" s="23"/>
      <c r="HE203" s="23"/>
      <c r="HF203" s="23"/>
      <c r="HG203" s="23"/>
      <c r="HH203" s="23"/>
      <c r="HI203" s="23"/>
      <c r="HJ203" s="23"/>
      <c r="HK203" s="23"/>
      <c r="HL203" s="23"/>
      <c r="HM203" s="23"/>
      <c r="HN203" s="23"/>
      <c r="HO203" s="23"/>
      <c r="HP203" s="23"/>
      <c r="HQ203" s="23"/>
      <c r="HR203" s="23"/>
      <c r="HS203" s="23"/>
      <c r="HT203" s="23"/>
      <c r="HU203" s="23"/>
      <c r="HV203" s="23"/>
      <c r="HW203" s="23"/>
      <c r="HX203" s="23"/>
      <c r="HY203" s="23"/>
      <c r="HZ203" s="23"/>
      <c r="IA203" s="23"/>
      <c r="IB203" s="23"/>
      <c r="IC203" s="23"/>
      <c r="ID203" s="23"/>
      <c r="IE203" s="23"/>
      <c r="IF203" s="23"/>
      <c r="IG203" s="23"/>
      <c r="IH203" s="23"/>
      <c r="II203" s="23"/>
      <c r="IJ203" s="23"/>
      <c r="IK203" s="23"/>
      <c r="IL203" s="23"/>
      <c r="IM203" s="23"/>
      <c r="IN203" s="23"/>
      <c r="IO203" s="23"/>
      <c r="IP203" s="23"/>
      <c r="IQ203" s="23"/>
      <c r="IR203" s="23"/>
      <c r="IS203" s="23"/>
      <c r="IT203" s="23"/>
      <c r="IU203" s="23"/>
      <c r="IV203" s="23"/>
    </row>
    <row r="204" spans="1:256" ht="50.25" customHeight="1" x14ac:dyDescent="0.2">
      <c r="A204" s="19" t="s">
        <v>306</v>
      </c>
      <c r="B204" s="2"/>
      <c r="C204" s="2" t="s">
        <v>301</v>
      </c>
      <c r="D204" s="2" t="s">
        <v>307</v>
      </c>
      <c r="E204" s="2"/>
      <c r="F204" s="3">
        <f t="shared" si="60"/>
        <v>81959</v>
      </c>
      <c r="G204" s="3">
        <f t="shared" si="64"/>
        <v>81959</v>
      </c>
      <c r="H204" s="3">
        <f t="shared" si="64"/>
        <v>0</v>
      </c>
      <c r="I204" s="3">
        <f t="shared" si="65"/>
        <v>85047</v>
      </c>
      <c r="J204" s="3">
        <f t="shared" si="64"/>
        <v>85047</v>
      </c>
      <c r="K204" s="3">
        <f t="shared" si="64"/>
        <v>0</v>
      </c>
      <c r="L204" s="23"/>
      <c r="M204" s="23"/>
      <c r="N204" s="23"/>
      <c r="O204" s="23"/>
      <c r="P204" s="23"/>
      <c r="Q204" s="23"/>
      <c r="R204" s="23"/>
      <c r="S204" s="23"/>
      <c r="T204" s="23"/>
      <c r="U204" s="23"/>
      <c r="V204" s="23"/>
      <c r="W204" s="23"/>
      <c r="X204" s="23"/>
      <c r="Y204" s="23"/>
      <c r="Z204" s="23"/>
      <c r="AA204" s="23"/>
      <c r="AB204" s="23"/>
      <c r="AC204" s="23"/>
      <c r="AD204" s="23"/>
      <c r="AE204" s="23"/>
      <c r="AF204" s="23"/>
      <c r="AG204" s="23"/>
      <c r="AH204" s="23"/>
      <c r="AI204" s="23"/>
      <c r="AJ204" s="23"/>
      <c r="AK204" s="23"/>
      <c r="AL204" s="23"/>
      <c r="AM204" s="23"/>
      <c r="AN204" s="23"/>
      <c r="AO204" s="23"/>
      <c r="AP204" s="23"/>
      <c r="AQ204" s="23"/>
      <c r="AR204" s="23"/>
      <c r="AS204" s="23"/>
      <c r="AT204" s="23"/>
      <c r="AU204" s="23"/>
      <c r="AV204" s="23"/>
      <c r="AW204" s="23"/>
      <c r="AX204" s="23"/>
      <c r="AY204" s="23"/>
      <c r="AZ204" s="23"/>
      <c r="BA204" s="23"/>
      <c r="BB204" s="23"/>
      <c r="BC204" s="23"/>
      <c r="BD204" s="23"/>
      <c r="BE204" s="23"/>
      <c r="BF204" s="23"/>
      <c r="BG204" s="23"/>
      <c r="BH204" s="23"/>
      <c r="BI204" s="23"/>
      <c r="BJ204" s="23"/>
      <c r="BK204" s="23"/>
      <c r="BL204" s="23"/>
      <c r="BM204" s="23"/>
      <c r="BN204" s="23"/>
      <c r="BO204" s="23"/>
      <c r="BP204" s="23"/>
      <c r="BQ204" s="23"/>
      <c r="BR204" s="23"/>
      <c r="BS204" s="23"/>
      <c r="BT204" s="23"/>
      <c r="BU204" s="23"/>
      <c r="BV204" s="23"/>
      <c r="BW204" s="23"/>
      <c r="BX204" s="23"/>
      <c r="BY204" s="23"/>
      <c r="BZ204" s="23"/>
      <c r="CA204" s="23"/>
      <c r="CB204" s="23"/>
      <c r="CC204" s="23"/>
      <c r="CD204" s="23"/>
      <c r="CE204" s="23"/>
      <c r="CF204" s="23"/>
      <c r="CG204" s="23"/>
      <c r="CH204" s="23"/>
      <c r="CI204" s="23"/>
      <c r="CJ204" s="23"/>
      <c r="CK204" s="23"/>
      <c r="CL204" s="23"/>
      <c r="CM204" s="23"/>
      <c r="CN204" s="23"/>
      <c r="CO204" s="23"/>
      <c r="CP204" s="23"/>
      <c r="CQ204" s="23"/>
      <c r="CR204" s="23"/>
      <c r="CS204" s="23"/>
      <c r="CT204" s="23"/>
      <c r="CU204" s="23"/>
      <c r="CV204" s="23"/>
      <c r="CW204" s="23"/>
      <c r="CX204" s="23"/>
      <c r="CY204" s="23"/>
      <c r="CZ204" s="23"/>
      <c r="DA204" s="23"/>
      <c r="DB204" s="23"/>
      <c r="DC204" s="23"/>
      <c r="DD204" s="23"/>
      <c r="DE204" s="23"/>
      <c r="DF204" s="23"/>
      <c r="DG204" s="23"/>
      <c r="DH204" s="23"/>
      <c r="DI204" s="23"/>
      <c r="DJ204" s="23"/>
      <c r="DK204" s="23"/>
      <c r="DL204" s="23"/>
      <c r="DM204" s="23"/>
      <c r="DN204" s="23"/>
      <c r="DO204" s="23"/>
      <c r="DP204" s="23"/>
      <c r="DQ204" s="23"/>
      <c r="DR204" s="23"/>
      <c r="DS204" s="23"/>
      <c r="DT204" s="23"/>
      <c r="DU204" s="23"/>
      <c r="DV204" s="23"/>
      <c r="DW204" s="23"/>
      <c r="DX204" s="23"/>
      <c r="DY204" s="23"/>
      <c r="DZ204" s="23"/>
      <c r="EA204" s="23"/>
      <c r="EB204" s="23"/>
      <c r="EC204" s="23"/>
      <c r="ED204" s="23"/>
      <c r="EE204" s="23"/>
      <c r="EF204" s="23"/>
      <c r="EG204" s="23"/>
      <c r="EH204" s="23"/>
      <c r="EI204" s="23"/>
      <c r="EJ204" s="23"/>
      <c r="EK204" s="23"/>
      <c r="EL204" s="23"/>
      <c r="EM204" s="23"/>
      <c r="EN204" s="23"/>
      <c r="EO204" s="23"/>
      <c r="EP204" s="23"/>
      <c r="EQ204" s="23"/>
      <c r="ER204" s="23"/>
      <c r="ES204" s="23"/>
      <c r="ET204" s="23"/>
      <c r="EU204" s="23"/>
      <c r="EV204" s="23"/>
      <c r="EW204" s="23"/>
      <c r="EX204" s="23"/>
      <c r="EY204" s="23"/>
      <c r="EZ204" s="23"/>
      <c r="FA204" s="23"/>
      <c r="FB204" s="23"/>
      <c r="FC204" s="23"/>
      <c r="FD204" s="23"/>
      <c r="FE204" s="23"/>
      <c r="FF204" s="23"/>
      <c r="FG204" s="23"/>
      <c r="FH204" s="23"/>
      <c r="FI204" s="23"/>
      <c r="FJ204" s="23"/>
      <c r="FK204" s="23"/>
      <c r="FL204" s="23"/>
      <c r="FM204" s="23"/>
      <c r="FN204" s="23"/>
      <c r="FO204" s="23"/>
      <c r="FP204" s="23"/>
      <c r="FQ204" s="23"/>
      <c r="FR204" s="23"/>
      <c r="FS204" s="23"/>
      <c r="FT204" s="23"/>
      <c r="FU204" s="23"/>
      <c r="FV204" s="23"/>
      <c r="FW204" s="23"/>
      <c r="FX204" s="23"/>
      <c r="FY204" s="23"/>
      <c r="FZ204" s="23"/>
      <c r="GA204" s="23"/>
      <c r="GB204" s="23"/>
      <c r="GC204" s="23"/>
      <c r="GD204" s="23"/>
      <c r="GE204" s="23"/>
      <c r="GF204" s="23"/>
      <c r="GG204" s="23"/>
      <c r="GH204" s="23"/>
      <c r="GI204" s="23"/>
      <c r="GJ204" s="23"/>
      <c r="GK204" s="23"/>
      <c r="GL204" s="23"/>
      <c r="GM204" s="23"/>
      <c r="GN204" s="23"/>
      <c r="GO204" s="23"/>
      <c r="GP204" s="23"/>
      <c r="GQ204" s="23"/>
      <c r="GR204" s="23"/>
      <c r="GS204" s="23"/>
      <c r="GT204" s="23"/>
      <c r="GU204" s="23"/>
      <c r="GV204" s="23"/>
      <c r="GW204" s="23"/>
      <c r="GX204" s="23"/>
      <c r="GY204" s="23"/>
      <c r="GZ204" s="23"/>
      <c r="HA204" s="23"/>
      <c r="HB204" s="23"/>
      <c r="HC204" s="23"/>
      <c r="HD204" s="23"/>
      <c r="HE204" s="23"/>
      <c r="HF204" s="23"/>
      <c r="HG204" s="23"/>
      <c r="HH204" s="23"/>
      <c r="HI204" s="23"/>
      <c r="HJ204" s="23"/>
      <c r="HK204" s="23"/>
      <c r="HL204" s="23"/>
      <c r="HM204" s="23"/>
      <c r="HN204" s="23"/>
      <c r="HO204" s="23"/>
      <c r="HP204" s="23"/>
      <c r="HQ204" s="23"/>
      <c r="HR204" s="23"/>
      <c r="HS204" s="23"/>
      <c r="HT204" s="23"/>
      <c r="HU204" s="23"/>
      <c r="HV204" s="23"/>
      <c r="HW204" s="23"/>
      <c r="HX204" s="23"/>
      <c r="HY204" s="23"/>
      <c r="HZ204" s="23"/>
      <c r="IA204" s="23"/>
      <c r="IB204" s="23"/>
      <c r="IC204" s="23"/>
      <c r="ID204" s="23"/>
      <c r="IE204" s="23"/>
      <c r="IF204" s="23"/>
      <c r="IG204" s="23"/>
      <c r="IH204" s="23"/>
      <c r="II204" s="23"/>
      <c r="IJ204" s="23"/>
      <c r="IK204" s="23"/>
      <c r="IL204" s="23"/>
      <c r="IM204" s="23"/>
      <c r="IN204" s="23"/>
      <c r="IO204" s="23"/>
      <c r="IP204" s="23"/>
      <c r="IQ204" s="23"/>
      <c r="IR204" s="23"/>
      <c r="IS204" s="23"/>
      <c r="IT204" s="23"/>
      <c r="IU204" s="23"/>
      <c r="IV204" s="23"/>
    </row>
    <row r="205" spans="1:256" ht="123" customHeight="1" x14ac:dyDescent="0.2">
      <c r="A205" s="2" t="s">
        <v>17</v>
      </c>
      <c r="B205" s="2"/>
      <c r="C205" s="2" t="s">
        <v>301</v>
      </c>
      <c r="D205" s="2" t="s">
        <v>307</v>
      </c>
      <c r="E205" s="2" t="s">
        <v>14</v>
      </c>
      <c r="F205" s="3">
        <f>SUM(G205:H205)</f>
        <v>81959</v>
      </c>
      <c r="G205" s="3">
        <v>81959</v>
      </c>
      <c r="H205" s="3"/>
      <c r="I205" s="3">
        <f>SUM(J205:K205)</f>
        <v>85047</v>
      </c>
      <c r="J205" s="3">
        <v>85047</v>
      </c>
      <c r="K205" s="3"/>
      <c r="L205" s="23"/>
      <c r="M205" s="23"/>
      <c r="N205" s="23"/>
      <c r="O205" s="23"/>
      <c r="P205" s="23"/>
      <c r="Q205" s="23"/>
      <c r="R205" s="23"/>
      <c r="S205" s="23"/>
      <c r="T205" s="23"/>
      <c r="U205" s="23"/>
      <c r="V205" s="23"/>
      <c r="W205" s="23"/>
      <c r="X205" s="23"/>
      <c r="Y205" s="23"/>
      <c r="Z205" s="23"/>
      <c r="AA205" s="23"/>
      <c r="AB205" s="23"/>
      <c r="AC205" s="23"/>
      <c r="AD205" s="23"/>
      <c r="AE205" s="23"/>
      <c r="AF205" s="23"/>
      <c r="AG205" s="23"/>
      <c r="AH205" s="23"/>
      <c r="AI205" s="23"/>
      <c r="AJ205" s="23"/>
      <c r="AK205" s="23"/>
      <c r="AL205" s="23"/>
      <c r="AM205" s="23"/>
      <c r="AN205" s="23"/>
      <c r="AO205" s="23"/>
      <c r="AP205" s="23"/>
      <c r="AQ205" s="23"/>
      <c r="AR205" s="23"/>
      <c r="AS205" s="23"/>
      <c r="AT205" s="23"/>
      <c r="AU205" s="23"/>
      <c r="AV205" s="23"/>
      <c r="AW205" s="23"/>
      <c r="AX205" s="23"/>
      <c r="AY205" s="23"/>
      <c r="AZ205" s="23"/>
      <c r="BA205" s="23"/>
      <c r="BB205" s="23"/>
      <c r="BC205" s="23"/>
      <c r="BD205" s="23"/>
      <c r="BE205" s="23"/>
      <c r="BF205" s="23"/>
      <c r="BG205" s="23"/>
      <c r="BH205" s="23"/>
      <c r="BI205" s="23"/>
      <c r="BJ205" s="23"/>
      <c r="BK205" s="23"/>
      <c r="BL205" s="23"/>
      <c r="BM205" s="23"/>
      <c r="BN205" s="23"/>
      <c r="BO205" s="23"/>
      <c r="BP205" s="23"/>
      <c r="BQ205" s="23"/>
      <c r="BR205" s="23"/>
      <c r="BS205" s="23"/>
      <c r="BT205" s="23"/>
      <c r="BU205" s="23"/>
      <c r="BV205" s="23"/>
      <c r="BW205" s="23"/>
      <c r="BX205" s="23"/>
      <c r="BY205" s="23"/>
      <c r="BZ205" s="23"/>
      <c r="CA205" s="23"/>
      <c r="CB205" s="23"/>
      <c r="CC205" s="23"/>
      <c r="CD205" s="23"/>
      <c r="CE205" s="23"/>
      <c r="CF205" s="23"/>
      <c r="CG205" s="23"/>
      <c r="CH205" s="23"/>
      <c r="CI205" s="23"/>
      <c r="CJ205" s="23"/>
      <c r="CK205" s="23"/>
      <c r="CL205" s="23"/>
      <c r="CM205" s="23"/>
      <c r="CN205" s="23"/>
      <c r="CO205" s="23"/>
      <c r="CP205" s="23"/>
      <c r="CQ205" s="23"/>
      <c r="CR205" s="23"/>
      <c r="CS205" s="23"/>
      <c r="CT205" s="23"/>
      <c r="CU205" s="23"/>
      <c r="CV205" s="23"/>
      <c r="CW205" s="23"/>
      <c r="CX205" s="23"/>
      <c r="CY205" s="23"/>
      <c r="CZ205" s="23"/>
      <c r="DA205" s="23"/>
      <c r="DB205" s="23"/>
      <c r="DC205" s="23"/>
      <c r="DD205" s="23"/>
      <c r="DE205" s="23"/>
      <c r="DF205" s="23"/>
      <c r="DG205" s="23"/>
      <c r="DH205" s="23"/>
      <c r="DI205" s="23"/>
      <c r="DJ205" s="23"/>
      <c r="DK205" s="23"/>
      <c r="DL205" s="23"/>
      <c r="DM205" s="23"/>
      <c r="DN205" s="23"/>
      <c r="DO205" s="23"/>
      <c r="DP205" s="23"/>
      <c r="DQ205" s="23"/>
      <c r="DR205" s="23"/>
      <c r="DS205" s="23"/>
      <c r="DT205" s="23"/>
      <c r="DU205" s="23"/>
      <c r="DV205" s="23"/>
      <c r="DW205" s="23"/>
      <c r="DX205" s="23"/>
      <c r="DY205" s="23"/>
      <c r="DZ205" s="23"/>
      <c r="EA205" s="23"/>
      <c r="EB205" s="23"/>
      <c r="EC205" s="23"/>
      <c r="ED205" s="23"/>
      <c r="EE205" s="23"/>
      <c r="EF205" s="23"/>
      <c r="EG205" s="23"/>
      <c r="EH205" s="23"/>
      <c r="EI205" s="23"/>
      <c r="EJ205" s="23"/>
      <c r="EK205" s="23"/>
      <c r="EL205" s="23"/>
      <c r="EM205" s="23"/>
      <c r="EN205" s="23"/>
      <c r="EO205" s="23"/>
      <c r="EP205" s="23"/>
      <c r="EQ205" s="23"/>
      <c r="ER205" s="23"/>
      <c r="ES205" s="23"/>
      <c r="ET205" s="23"/>
      <c r="EU205" s="23"/>
      <c r="EV205" s="23"/>
      <c r="EW205" s="23"/>
      <c r="EX205" s="23"/>
      <c r="EY205" s="23"/>
      <c r="EZ205" s="23"/>
      <c r="FA205" s="23"/>
      <c r="FB205" s="23"/>
      <c r="FC205" s="23"/>
      <c r="FD205" s="23"/>
      <c r="FE205" s="23"/>
      <c r="FF205" s="23"/>
      <c r="FG205" s="23"/>
      <c r="FH205" s="23"/>
      <c r="FI205" s="23"/>
      <c r="FJ205" s="23"/>
      <c r="FK205" s="23"/>
      <c r="FL205" s="23"/>
      <c r="FM205" s="23"/>
      <c r="FN205" s="23"/>
      <c r="FO205" s="23"/>
      <c r="FP205" s="23"/>
      <c r="FQ205" s="23"/>
      <c r="FR205" s="23"/>
      <c r="FS205" s="23"/>
      <c r="FT205" s="23"/>
      <c r="FU205" s="23"/>
      <c r="FV205" s="23"/>
      <c r="FW205" s="23"/>
      <c r="FX205" s="23"/>
      <c r="FY205" s="23"/>
      <c r="FZ205" s="23"/>
      <c r="GA205" s="23"/>
      <c r="GB205" s="23"/>
      <c r="GC205" s="23"/>
      <c r="GD205" s="23"/>
      <c r="GE205" s="23"/>
      <c r="GF205" s="23"/>
      <c r="GG205" s="23"/>
      <c r="GH205" s="23"/>
      <c r="GI205" s="23"/>
      <c r="GJ205" s="23"/>
      <c r="GK205" s="23"/>
      <c r="GL205" s="23"/>
      <c r="GM205" s="23"/>
      <c r="GN205" s="23"/>
      <c r="GO205" s="23"/>
      <c r="GP205" s="23"/>
      <c r="GQ205" s="23"/>
      <c r="GR205" s="23"/>
      <c r="GS205" s="23"/>
      <c r="GT205" s="23"/>
      <c r="GU205" s="23"/>
      <c r="GV205" s="23"/>
      <c r="GW205" s="23"/>
      <c r="GX205" s="23"/>
      <c r="GY205" s="23"/>
      <c r="GZ205" s="23"/>
      <c r="HA205" s="23"/>
      <c r="HB205" s="23"/>
      <c r="HC205" s="23"/>
      <c r="HD205" s="23"/>
      <c r="HE205" s="23"/>
      <c r="HF205" s="23"/>
      <c r="HG205" s="23"/>
      <c r="HH205" s="23"/>
      <c r="HI205" s="23"/>
      <c r="HJ205" s="23"/>
      <c r="HK205" s="23"/>
      <c r="HL205" s="23"/>
      <c r="HM205" s="23"/>
      <c r="HN205" s="23"/>
      <c r="HO205" s="23"/>
      <c r="HP205" s="23"/>
      <c r="HQ205" s="23"/>
      <c r="HR205" s="23"/>
      <c r="HS205" s="23"/>
      <c r="HT205" s="23"/>
      <c r="HU205" s="23"/>
      <c r="HV205" s="23"/>
      <c r="HW205" s="23"/>
      <c r="HX205" s="23"/>
      <c r="HY205" s="23"/>
      <c r="HZ205" s="23"/>
      <c r="IA205" s="23"/>
      <c r="IB205" s="23"/>
      <c r="IC205" s="23"/>
      <c r="ID205" s="23"/>
      <c r="IE205" s="23"/>
      <c r="IF205" s="23"/>
      <c r="IG205" s="23"/>
      <c r="IH205" s="23"/>
      <c r="II205" s="23"/>
      <c r="IJ205" s="23"/>
      <c r="IK205" s="23"/>
      <c r="IL205" s="23"/>
      <c r="IM205" s="23"/>
      <c r="IN205" s="23"/>
      <c r="IO205" s="23"/>
      <c r="IP205" s="23"/>
      <c r="IQ205" s="23"/>
      <c r="IR205" s="23"/>
      <c r="IS205" s="23"/>
      <c r="IT205" s="23"/>
      <c r="IU205" s="23"/>
      <c r="IV205" s="23"/>
    </row>
    <row r="206" spans="1:256" ht="51" customHeight="1" x14ac:dyDescent="0.2">
      <c r="A206" s="5" t="s">
        <v>971</v>
      </c>
      <c r="B206" s="5"/>
      <c r="C206" s="5" t="s">
        <v>972</v>
      </c>
      <c r="D206" s="5"/>
      <c r="E206" s="2"/>
      <c r="F206" s="1">
        <f>G206+H206</f>
        <v>13111</v>
      </c>
      <c r="G206" s="1">
        <f t="shared" ref="G206:H211" si="66">G207</f>
        <v>13111</v>
      </c>
      <c r="H206" s="1">
        <f t="shared" si="66"/>
        <v>0</v>
      </c>
      <c r="I206" s="1">
        <f>J206+K206</f>
        <v>13556</v>
      </c>
      <c r="J206" s="1">
        <f t="shared" ref="J206:K211" si="67">J207</f>
        <v>13556</v>
      </c>
      <c r="K206" s="1">
        <f t="shared" si="67"/>
        <v>0</v>
      </c>
      <c r="L206" s="23"/>
      <c r="M206" s="23"/>
      <c r="N206" s="23"/>
      <c r="O206" s="23"/>
      <c r="P206" s="23"/>
      <c r="Q206" s="23"/>
      <c r="R206" s="23"/>
      <c r="S206" s="23"/>
      <c r="T206" s="23"/>
      <c r="U206" s="23"/>
      <c r="V206" s="23"/>
      <c r="W206" s="23"/>
      <c r="X206" s="23"/>
      <c r="Y206" s="23"/>
      <c r="Z206" s="23"/>
      <c r="AA206" s="23"/>
      <c r="AB206" s="23"/>
      <c r="AC206" s="23"/>
      <c r="AD206" s="23"/>
      <c r="AE206" s="23"/>
      <c r="AF206" s="23"/>
      <c r="AG206" s="23"/>
      <c r="AH206" s="23"/>
      <c r="AI206" s="23"/>
      <c r="AJ206" s="23"/>
      <c r="AK206" s="23"/>
      <c r="AL206" s="23"/>
      <c r="AM206" s="23"/>
      <c r="AN206" s="23"/>
      <c r="AO206" s="23"/>
      <c r="AP206" s="23"/>
      <c r="AQ206" s="23"/>
      <c r="AR206" s="23"/>
      <c r="AS206" s="23"/>
      <c r="AT206" s="23"/>
      <c r="AU206" s="23"/>
      <c r="AV206" s="23"/>
      <c r="AW206" s="23"/>
      <c r="AX206" s="23"/>
      <c r="AY206" s="23"/>
      <c r="AZ206" s="23"/>
      <c r="BA206" s="23"/>
      <c r="BB206" s="23"/>
      <c r="BC206" s="23"/>
      <c r="BD206" s="23"/>
      <c r="BE206" s="23"/>
      <c r="BF206" s="23"/>
      <c r="BG206" s="23"/>
      <c r="BH206" s="23"/>
      <c r="BI206" s="23"/>
      <c r="BJ206" s="23"/>
      <c r="BK206" s="23"/>
      <c r="BL206" s="23"/>
      <c r="BM206" s="23"/>
      <c r="BN206" s="23"/>
      <c r="BO206" s="23"/>
      <c r="BP206" s="23"/>
      <c r="BQ206" s="23"/>
      <c r="BR206" s="23"/>
      <c r="BS206" s="23"/>
      <c r="BT206" s="23"/>
      <c r="BU206" s="23"/>
      <c r="BV206" s="23"/>
      <c r="BW206" s="23"/>
      <c r="BX206" s="23"/>
      <c r="BY206" s="23"/>
      <c r="BZ206" s="23"/>
      <c r="CA206" s="23"/>
      <c r="CB206" s="23"/>
      <c r="CC206" s="23"/>
      <c r="CD206" s="23"/>
      <c r="CE206" s="23"/>
      <c r="CF206" s="23"/>
      <c r="CG206" s="23"/>
      <c r="CH206" s="23"/>
      <c r="CI206" s="23"/>
      <c r="CJ206" s="23"/>
      <c r="CK206" s="23"/>
      <c r="CL206" s="23"/>
      <c r="CM206" s="23"/>
      <c r="CN206" s="23"/>
      <c r="CO206" s="23"/>
      <c r="CP206" s="23"/>
      <c r="CQ206" s="23"/>
      <c r="CR206" s="23"/>
      <c r="CS206" s="23"/>
      <c r="CT206" s="23"/>
      <c r="CU206" s="23"/>
      <c r="CV206" s="23"/>
      <c r="CW206" s="23"/>
      <c r="CX206" s="23"/>
      <c r="CY206" s="23"/>
      <c r="CZ206" s="23"/>
      <c r="DA206" s="23"/>
      <c r="DB206" s="23"/>
      <c r="DC206" s="23"/>
      <c r="DD206" s="23"/>
      <c r="DE206" s="23"/>
      <c r="DF206" s="23"/>
      <c r="DG206" s="23"/>
      <c r="DH206" s="23"/>
      <c r="DI206" s="23"/>
      <c r="DJ206" s="23"/>
      <c r="DK206" s="23"/>
      <c r="DL206" s="23"/>
      <c r="DM206" s="23"/>
      <c r="DN206" s="23"/>
      <c r="DO206" s="23"/>
      <c r="DP206" s="23"/>
      <c r="DQ206" s="23"/>
      <c r="DR206" s="23"/>
      <c r="DS206" s="23"/>
      <c r="DT206" s="23"/>
      <c r="DU206" s="23"/>
      <c r="DV206" s="23"/>
      <c r="DW206" s="23"/>
      <c r="DX206" s="23"/>
      <c r="DY206" s="23"/>
      <c r="DZ206" s="23"/>
      <c r="EA206" s="23"/>
      <c r="EB206" s="23"/>
      <c r="EC206" s="23"/>
      <c r="ED206" s="23"/>
      <c r="EE206" s="23"/>
      <c r="EF206" s="23"/>
      <c r="EG206" s="23"/>
      <c r="EH206" s="23"/>
      <c r="EI206" s="23"/>
      <c r="EJ206" s="23"/>
      <c r="EK206" s="23"/>
      <c r="EL206" s="23"/>
      <c r="EM206" s="23"/>
      <c r="EN206" s="23"/>
      <c r="EO206" s="23"/>
      <c r="EP206" s="23"/>
      <c r="EQ206" s="23"/>
      <c r="ER206" s="23"/>
      <c r="ES206" s="23"/>
      <c r="ET206" s="23"/>
      <c r="EU206" s="23"/>
      <c r="EV206" s="23"/>
      <c r="EW206" s="23"/>
      <c r="EX206" s="23"/>
      <c r="EY206" s="23"/>
      <c r="EZ206" s="23"/>
      <c r="FA206" s="23"/>
      <c r="FB206" s="23"/>
      <c r="FC206" s="23"/>
      <c r="FD206" s="23"/>
      <c r="FE206" s="23"/>
      <c r="FF206" s="23"/>
      <c r="FG206" s="23"/>
      <c r="FH206" s="23"/>
      <c r="FI206" s="23"/>
      <c r="FJ206" s="23"/>
      <c r="FK206" s="23"/>
      <c r="FL206" s="23"/>
      <c r="FM206" s="23"/>
      <c r="FN206" s="23"/>
      <c r="FO206" s="23"/>
      <c r="FP206" s="23"/>
      <c r="FQ206" s="23"/>
      <c r="FR206" s="23"/>
      <c r="FS206" s="23"/>
      <c r="FT206" s="23"/>
      <c r="FU206" s="23"/>
      <c r="FV206" s="23"/>
      <c r="FW206" s="23"/>
      <c r="FX206" s="23"/>
      <c r="FY206" s="23"/>
      <c r="FZ206" s="23"/>
      <c r="GA206" s="23"/>
      <c r="GB206" s="23"/>
      <c r="GC206" s="23"/>
      <c r="GD206" s="23"/>
      <c r="GE206" s="23"/>
      <c r="GF206" s="23"/>
      <c r="GG206" s="23"/>
      <c r="GH206" s="23"/>
      <c r="GI206" s="23"/>
      <c r="GJ206" s="23"/>
      <c r="GK206" s="23"/>
      <c r="GL206" s="23"/>
      <c r="GM206" s="23"/>
      <c r="GN206" s="23"/>
      <c r="GO206" s="23"/>
      <c r="GP206" s="23"/>
      <c r="GQ206" s="23"/>
      <c r="GR206" s="23"/>
      <c r="GS206" s="23"/>
      <c r="GT206" s="23"/>
      <c r="GU206" s="23"/>
      <c r="GV206" s="23"/>
      <c r="GW206" s="23"/>
      <c r="GX206" s="23"/>
      <c r="GY206" s="23"/>
      <c r="GZ206" s="23"/>
      <c r="HA206" s="23"/>
      <c r="HB206" s="23"/>
      <c r="HC206" s="23"/>
      <c r="HD206" s="23"/>
      <c r="HE206" s="23"/>
      <c r="HF206" s="23"/>
      <c r="HG206" s="23"/>
      <c r="HH206" s="23"/>
      <c r="HI206" s="23"/>
      <c r="HJ206" s="23"/>
      <c r="HK206" s="23"/>
      <c r="HL206" s="23"/>
      <c r="HM206" s="23"/>
      <c r="HN206" s="23"/>
      <c r="HO206" s="23"/>
      <c r="HP206" s="23"/>
      <c r="HQ206" s="23"/>
      <c r="HR206" s="23"/>
      <c r="HS206" s="23"/>
      <c r="HT206" s="23"/>
      <c r="HU206" s="23"/>
      <c r="HV206" s="23"/>
      <c r="HW206" s="23"/>
      <c r="HX206" s="23"/>
      <c r="HY206" s="23"/>
      <c r="HZ206" s="23"/>
      <c r="IA206" s="23"/>
      <c r="IB206" s="23"/>
      <c r="IC206" s="23"/>
      <c r="ID206" s="23"/>
      <c r="IE206" s="23"/>
      <c r="IF206" s="23"/>
      <c r="IG206" s="23"/>
      <c r="IH206" s="23"/>
      <c r="II206" s="23"/>
      <c r="IJ206" s="23"/>
      <c r="IK206" s="23"/>
      <c r="IL206" s="23"/>
      <c r="IM206" s="23"/>
      <c r="IN206" s="23"/>
      <c r="IO206" s="23"/>
      <c r="IP206" s="23"/>
      <c r="IQ206" s="23"/>
      <c r="IR206" s="23"/>
      <c r="IS206" s="23"/>
      <c r="IT206" s="23"/>
      <c r="IU206" s="23"/>
      <c r="IV206" s="23"/>
    </row>
    <row r="207" spans="1:256" ht="62.25" customHeight="1" x14ac:dyDescent="0.2">
      <c r="A207" s="5" t="s">
        <v>973</v>
      </c>
      <c r="B207" s="5"/>
      <c r="C207" s="5" t="s">
        <v>974</v>
      </c>
      <c r="D207" s="5"/>
      <c r="E207" s="2"/>
      <c r="F207" s="1">
        <f t="shared" ref="F207:F212" si="68">G207+H207</f>
        <v>13111</v>
      </c>
      <c r="G207" s="1">
        <f t="shared" si="66"/>
        <v>13111</v>
      </c>
      <c r="H207" s="1">
        <f t="shared" si="66"/>
        <v>0</v>
      </c>
      <c r="I207" s="1">
        <f t="shared" ref="I207:I212" si="69">J207+K207</f>
        <v>13556</v>
      </c>
      <c r="J207" s="1">
        <f t="shared" si="67"/>
        <v>13556</v>
      </c>
      <c r="K207" s="1">
        <f t="shared" si="67"/>
        <v>0</v>
      </c>
      <c r="L207" s="23"/>
      <c r="M207" s="23"/>
      <c r="N207" s="23"/>
      <c r="O207" s="23"/>
      <c r="P207" s="23"/>
      <c r="Q207" s="23"/>
      <c r="R207" s="23"/>
      <c r="S207" s="23"/>
      <c r="T207" s="23"/>
      <c r="U207" s="23"/>
      <c r="V207" s="23"/>
      <c r="W207" s="23"/>
      <c r="X207" s="23"/>
      <c r="Y207" s="23"/>
      <c r="Z207" s="23"/>
      <c r="AA207" s="23"/>
      <c r="AB207" s="23"/>
      <c r="AC207" s="23"/>
      <c r="AD207" s="23"/>
      <c r="AE207" s="23"/>
      <c r="AF207" s="23"/>
      <c r="AG207" s="23"/>
      <c r="AH207" s="23"/>
      <c r="AI207" s="23"/>
      <c r="AJ207" s="23"/>
      <c r="AK207" s="23"/>
      <c r="AL207" s="23"/>
      <c r="AM207" s="23"/>
      <c r="AN207" s="23"/>
      <c r="AO207" s="23"/>
      <c r="AP207" s="23"/>
      <c r="AQ207" s="23"/>
      <c r="AR207" s="23"/>
      <c r="AS207" s="23"/>
      <c r="AT207" s="23"/>
      <c r="AU207" s="23"/>
      <c r="AV207" s="23"/>
      <c r="AW207" s="23"/>
      <c r="AX207" s="23"/>
      <c r="AY207" s="23"/>
      <c r="AZ207" s="23"/>
      <c r="BA207" s="23"/>
      <c r="BB207" s="23"/>
      <c r="BC207" s="23"/>
      <c r="BD207" s="23"/>
      <c r="BE207" s="23"/>
      <c r="BF207" s="23"/>
      <c r="BG207" s="23"/>
      <c r="BH207" s="23"/>
      <c r="BI207" s="23"/>
      <c r="BJ207" s="23"/>
      <c r="BK207" s="23"/>
      <c r="BL207" s="23"/>
      <c r="BM207" s="23"/>
      <c r="BN207" s="23"/>
      <c r="BO207" s="23"/>
      <c r="BP207" s="23"/>
      <c r="BQ207" s="23"/>
      <c r="BR207" s="23"/>
      <c r="BS207" s="23"/>
      <c r="BT207" s="23"/>
      <c r="BU207" s="23"/>
      <c r="BV207" s="23"/>
      <c r="BW207" s="23"/>
      <c r="BX207" s="23"/>
      <c r="BY207" s="23"/>
      <c r="BZ207" s="23"/>
      <c r="CA207" s="23"/>
      <c r="CB207" s="23"/>
      <c r="CC207" s="23"/>
      <c r="CD207" s="23"/>
      <c r="CE207" s="23"/>
      <c r="CF207" s="23"/>
      <c r="CG207" s="23"/>
      <c r="CH207" s="23"/>
      <c r="CI207" s="23"/>
      <c r="CJ207" s="23"/>
      <c r="CK207" s="23"/>
      <c r="CL207" s="23"/>
      <c r="CM207" s="23"/>
      <c r="CN207" s="23"/>
      <c r="CO207" s="23"/>
      <c r="CP207" s="23"/>
      <c r="CQ207" s="23"/>
      <c r="CR207" s="23"/>
      <c r="CS207" s="23"/>
      <c r="CT207" s="23"/>
      <c r="CU207" s="23"/>
      <c r="CV207" s="23"/>
      <c r="CW207" s="23"/>
      <c r="CX207" s="23"/>
      <c r="CY207" s="23"/>
      <c r="CZ207" s="23"/>
      <c r="DA207" s="23"/>
      <c r="DB207" s="23"/>
      <c r="DC207" s="23"/>
      <c r="DD207" s="23"/>
      <c r="DE207" s="23"/>
      <c r="DF207" s="23"/>
      <c r="DG207" s="23"/>
      <c r="DH207" s="23"/>
      <c r="DI207" s="23"/>
      <c r="DJ207" s="23"/>
      <c r="DK207" s="23"/>
      <c r="DL207" s="23"/>
      <c r="DM207" s="23"/>
      <c r="DN207" s="23"/>
      <c r="DO207" s="23"/>
      <c r="DP207" s="23"/>
      <c r="DQ207" s="23"/>
      <c r="DR207" s="23"/>
      <c r="DS207" s="23"/>
      <c r="DT207" s="23"/>
      <c r="DU207" s="23"/>
      <c r="DV207" s="23"/>
      <c r="DW207" s="23"/>
      <c r="DX207" s="23"/>
      <c r="DY207" s="23"/>
      <c r="DZ207" s="23"/>
      <c r="EA207" s="23"/>
      <c r="EB207" s="23"/>
      <c r="EC207" s="23"/>
      <c r="ED207" s="23"/>
      <c r="EE207" s="23"/>
      <c r="EF207" s="23"/>
      <c r="EG207" s="23"/>
      <c r="EH207" s="23"/>
      <c r="EI207" s="23"/>
      <c r="EJ207" s="23"/>
      <c r="EK207" s="23"/>
      <c r="EL207" s="23"/>
      <c r="EM207" s="23"/>
      <c r="EN207" s="23"/>
      <c r="EO207" s="23"/>
      <c r="EP207" s="23"/>
      <c r="EQ207" s="23"/>
      <c r="ER207" s="23"/>
      <c r="ES207" s="23"/>
      <c r="ET207" s="23"/>
      <c r="EU207" s="23"/>
      <c r="EV207" s="23"/>
      <c r="EW207" s="23"/>
      <c r="EX207" s="23"/>
      <c r="EY207" s="23"/>
      <c r="EZ207" s="23"/>
      <c r="FA207" s="23"/>
      <c r="FB207" s="23"/>
      <c r="FC207" s="23"/>
      <c r="FD207" s="23"/>
      <c r="FE207" s="23"/>
      <c r="FF207" s="23"/>
      <c r="FG207" s="23"/>
      <c r="FH207" s="23"/>
      <c r="FI207" s="23"/>
      <c r="FJ207" s="23"/>
      <c r="FK207" s="23"/>
      <c r="FL207" s="23"/>
      <c r="FM207" s="23"/>
      <c r="FN207" s="23"/>
      <c r="FO207" s="23"/>
      <c r="FP207" s="23"/>
      <c r="FQ207" s="23"/>
      <c r="FR207" s="23"/>
      <c r="FS207" s="23"/>
      <c r="FT207" s="23"/>
      <c r="FU207" s="23"/>
      <c r="FV207" s="23"/>
      <c r="FW207" s="23"/>
      <c r="FX207" s="23"/>
      <c r="FY207" s="23"/>
      <c r="FZ207" s="23"/>
      <c r="GA207" s="23"/>
      <c r="GB207" s="23"/>
      <c r="GC207" s="23"/>
      <c r="GD207" s="23"/>
      <c r="GE207" s="23"/>
      <c r="GF207" s="23"/>
      <c r="GG207" s="23"/>
      <c r="GH207" s="23"/>
      <c r="GI207" s="23"/>
      <c r="GJ207" s="23"/>
      <c r="GK207" s="23"/>
      <c r="GL207" s="23"/>
      <c r="GM207" s="23"/>
      <c r="GN207" s="23"/>
      <c r="GO207" s="23"/>
      <c r="GP207" s="23"/>
      <c r="GQ207" s="23"/>
      <c r="GR207" s="23"/>
      <c r="GS207" s="23"/>
      <c r="GT207" s="23"/>
      <c r="GU207" s="23"/>
      <c r="GV207" s="23"/>
      <c r="GW207" s="23"/>
      <c r="GX207" s="23"/>
      <c r="GY207" s="23"/>
      <c r="GZ207" s="23"/>
      <c r="HA207" s="23"/>
      <c r="HB207" s="23"/>
      <c r="HC207" s="23"/>
      <c r="HD207" s="23"/>
      <c r="HE207" s="23"/>
      <c r="HF207" s="23"/>
      <c r="HG207" s="23"/>
      <c r="HH207" s="23"/>
      <c r="HI207" s="23"/>
      <c r="HJ207" s="23"/>
      <c r="HK207" s="23"/>
      <c r="HL207" s="23"/>
      <c r="HM207" s="23"/>
      <c r="HN207" s="23"/>
      <c r="HO207" s="23"/>
      <c r="HP207" s="23"/>
      <c r="HQ207" s="23"/>
      <c r="HR207" s="23"/>
      <c r="HS207" s="23"/>
      <c r="HT207" s="23"/>
      <c r="HU207" s="23"/>
      <c r="HV207" s="23"/>
      <c r="HW207" s="23"/>
      <c r="HX207" s="23"/>
      <c r="HY207" s="23"/>
      <c r="HZ207" s="23"/>
      <c r="IA207" s="23"/>
      <c r="IB207" s="23"/>
      <c r="IC207" s="23"/>
      <c r="ID207" s="23"/>
      <c r="IE207" s="23"/>
      <c r="IF207" s="23"/>
      <c r="IG207" s="23"/>
      <c r="IH207" s="23"/>
      <c r="II207" s="23"/>
      <c r="IJ207" s="23"/>
      <c r="IK207" s="23"/>
      <c r="IL207" s="23"/>
      <c r="IM207" s="23"/>
      <c r="IN207" s="23"/>
      <c r="IO207" s="23"/>
      <c r="IP207" s="23"/>
      <c r="IQ207" s="23"/>
      <c r="IR207" s="23"/>
      <c r="IS207" s="23"/>
      <c r="IT207" s="23"/>
      <c r="IU207" s="23"/>
      <c r="IV207" s="23"/>
    </row>
    <row r="208" spans="1:256" ht="241.5" customHeight="1" x14ac:dyDescent="0.2">
      <c r="A208" s="5" t="s">
        <v>134</v>
      </c>
      <c r="B208" s="5"/>
      <c r="C208" s="5" t="s">
        <v>974</v>
      </c>
      <c r="D208" s="5" t="s">
        <v>135</v>
      </c>
      <c r="E208" s="2"/>
      <c r="F208" s="1">
        <f t="shared" si="68"/>
        <v>13111</v>
      </c>
      <c r="G208" s="1">
        <f t="shared" si="66"/>
        <v>13111</v>
      </c>
      <c r="H208" s="1">
        <f t="shared" si="66"/>
        <v>0</v>
      </c>
      <c r="I208" s="1">
        <f t="shared" si="69"/>
        <v>13556</v>
      </c>
      <c r="J208" s="1">
        <f t="shared" si="67"/>
        <v>13556</v>
      </c>
      <c r="K208" s="1">
        <f t="shared" si="67"/>
        <v>0</v>
      </c>
      <c r="L208" s="23"/>
      <c r="M208" s="23"/>
      <c r="N208" s="23"/>
      <c r="O208" s="23"/>
      <c r="P208" s="23"/>
      <c r="Q208" s="23"/>
      <c r="R208" s="23"/>
      <c r="S208" s="23"/>
      <c r="T208" s="23"/>
      <c r="U208" s="23"/>
      <c r="V208" s="23"/>
      <c r="W208" s="23"/>
      <c r="X208" s="23"/>
      <c r="Y208" s="23"/>
      <c r="Z208" s="23"/>
      <c r="AA208" s="23"/>
      <c r="AB208" s="23"/>
      <c r="AC208" s="23"/>
      <c r="AD208" s="23"/>
      <c r="AE208" s="23"/>
      <c r="AF208" s="23"/>
      <c r="AG208" s="23"/>
      <c r="AH208" s="23"/>
      <c r="AI208" s="23"/>
      <c r="AJ208" s="23"/>
      <c r="AK208" s="23"/>
      <c r="AL208" s="23"/>
      <c r="AM208" s="23"/>
      <c r="AN208" s="23"/>
      <c r="AO208" s="23"/>
      <c r="AP208" s="23"/>
      <c r="AQ208" s="23"/>
      <c r="AR208" s="23"/>
      <c r="AS208" s="23"/>
      <c r="AT208" s="23"/>
      <c r="AU208" s="23"/>
      <c r="AV208" s="23"/>
      <c r="AW208" s="23"/>
      <c r="AX208" s="23"/>
      <c r="AY208" s="23"/>
      <c r="AZ208" s="23"/>
      <c r="BA208" s="23"/>
      <c r="BB208" s="23"/>
      <c r="BC208" s="23"/>
      <c r="BD208" s="23"/>
      <c r="BE208" s="23"/>
      <c r="BF208" s="23"/>
      <c r="BG208" s="23"/>
      <c r="BH208" s="23"/>
      <c r="BI208" s="23"/>
      <c r="BJ208" s="23"/>
      <c r="BK208" s="23"/>
      <c r="BL208" s="23"/>
      <c r="BM208" s="23"/>
      <c r="BN208" s="23"/>
      <c r="BO208" s="23"/>
      <c r="BP208" s="23"/>
      <c r="BQ208" s="23"/>
      <c r="BR208" s="23"/>
      <c r="BS208" s="23"/>
      <c r="BT208" s="23"/>
      <c r="BU208" s="23"/>
      <c r="BV208" s="23"/>
      <c r="BW208" s="23"/>
      <c r="BX208" s="23"/>
      <c r="BY208" s="23"/>
      <c r="BZ208" s="23"/>
      <c r="CA208" s="23"/>
      <c r="CB208" s="23"/>
      <c r="CC208" s="23"/>
      <c r="CD208" s="23"/>
      <c r="CE208" s="23"/>
      <c r="CF208" s="23"/>
      <c r="CG208" s="23"/>
      <c r="CH208" s="23"/>
      <c r="CI208" s="23"/>
      <c r="CJ208" s="23"/>
      <c r="CK208" s="23"/>
      <c r="CL208" s="23"/>
      <c r="CM208" s="23"/>
      <c r="CN208" s="23"/>
      <c r="CO208" s="23"/>
      <c r="CP208" s="23"/>
      <c r="CQ208" s="23"/>
      <c r="CR208" s="23"/>
      <c r="CS208" s="23"/>
      <c r="CT208" s="23"/>
      <c r="CU208" s="23"/>
      <c r="CV208" s="23"/>
      <c r="CW208" s="23"/>
      <c r="CX208" s="23"/>
      <c r="CY208" s="23"/>
      <c r="CZ208" s="23"/>
      <c r="DA208" s="23"/>
      <c r="DB208" s="23"/>
      <c r="DC208" s="23"/>
      <c r="DD208" s="23"/>
      <c r="DE208" s="23"/>
      <c r="DF208" s="23"/>
      <c r="DG208" s="23"/>
      <c r="DH208" s="23"/>
      <c r="DI208" s="23"/>
      <c r="DJ208" s="23"/>
      <c r="DK208" s="23"/>
      <c r="DL208" s="23"/>
      <c r="DM208" s="23"/>
      <c r="DN208" s="23"/>
      <c r="DO208" s="23"/>
      <c r="DP208" s="23"/>
      <c r="DQ208" s="23"/>
      <c r="DR208" s="23"/>
      <c r="DS208" s="23"/>
      <c r="DT208" s="23"/>
      <c r="DU208" s="23"/>
      <c r="DV208" s="23"/>
      <c r="DW208" s="23"/>
      <c r="DX208" s="23"/>
      <c r="DY208" s="23"/>
      <c r="DZ208" s="23"/>
      <c r="EA208" s="23"/>
      <c r="EB208" s="23"/>
      <c r="EC208" s="23"/>
      <c r="ED208" s="23"/>
      <c r="EE208" s="23"/>
      <c r="EF208" s="23"/>
      <c r="EG208" s="23"/>
      <c r="EH208" s="23"/>
      <c r="EI208" s="23"/>
      <c r="EJ208" s="23"/>
      <c r="EK208" s="23"/>
      <c r="EL208" s="23"/>
      <c r="EM208" s="23"/>
      <c r="EN208" s="23"/>
      <c r="EO208" s="23"/>
      <c r="EP208" s="23"/>
      <c r="EQ208" s="23"/>
      <c r="ER208" s="23"/>
      <c r="ES208" s="23"/>
      <c r="ET208" s="23"/>
      <c r="EU208" s="23"/>
      <c r="EV208" s="23"/>
      <c r="EW208" s="23"/>
      <c r="EX208" s="23"/>
      <c r="EY208" s="23"/>
      <c r="EZ208" s="23"/>
      <c r="FA208" s="23"/>
      <c r="FB208" s="23"/>
      <c r="FC208" s="23"/>
      <c r="FD208" s="23"/>
      <c r="FE208" s="23"/>
      <c r="FF208" s="23"/>
      <c r="FG208" s="23"/>
      <c r="FH208" s="23"/>
      <c r="FI208" s="23"/>
      <c r="FJ208" s="23"/>
      <c r="FK208" s="23"/>
      <c r="FL208" s="23"/>
      <c r="FM208" s="23"/>
      <c r="FN208" s="23"/>
      <c r="FO208" s="23"/>
      <c r="FP208" s="23"/>
      <c r="FQ208" s="23"/>
      <c r="FR208" s="23"/>
      <c r="FS208" s="23"/>
      <c r="FT208" s="23"/>
      <c r="FU208" s="23"/>
      <c r="FV208" s="23"/>
      <c r="FW208" s="23"/>
      <c r="FX208" s="23"/>
      <c r="FY208" s="23"/>
      <c r="FZ208" s="23"/>
      <c r="GA208" s="23"/>
      <c r="GB208" s="23"/>
      <c r="GC208" s="23"/>
      <c r="GD208" s="23"/>
      <c r="GE208" s="23"/>
      <c r="GF208" s="23"/>
      <c r="GG208" s="23"/>
      <c r="GH208" s="23"/>
      <c r="GI208" s="23"/>
      <c r="GJ208" s="23"/>
      <c r="GK208" s="23"/>
      <c r="GL208" s="23"/>
      <c r="GM208" s="23"/>
      <c r="GN208" s="23"/>
      <c r="GO208" s="23"/>
      <c r="GP208" s="23"/>
      <c r="GQ208" s="23"/>
      <c r="GR208" s="23"/>
      <c r="GS208" s="23"/>
      <c r="GT208" s="23"/>
      <c r="GU208" s="23"/>
      <c r="GV208" s="23"/>
      <c r="GW208" s="23"/>
      <c r="GX208" s="23"/>
      <c r="GY208" s="23"/>
      <c r="GZ208" s="23"/>
      <c r="HA208" s="23"/>
      <c r="HB208" s="23"/>
      <c r="HC208" s="23"/>
      <c r="HD208" s="23"/>
      <c r="HE208" s="23"/>
      <c r="HF208" s="23"/>
      <c r="HG208" s="23"/>
      <c r="HH208" s="23"/>
      <c r="HI208" s="23"/>
      <c r="HJ208" s="23"/>
      <c r="HK208" s="23"/>
      <c r="HL208" s="23"/>
      <c r="HM208" s="23"/>
      <c r="HN208" s="23"/>
      <c r="HO208" s="23"/>
      <c r="HP208" s="23"/>
      <c r="HQ208" s="23"/>
      <c r="HR208" s="23"/>
      <c r="HS208" s="23"/>
      <c r="HT208" s="23"/>
      <c r="HU208" s="23"/>
      <c r="HV208" s="23"/>
      <c r="HW208" s="23"/>
      <c r="HX208" s="23"/>
      <c r="HY208" s="23"/>
      <c r="HZ208" s="23"/>
      <c r="IA208" s="23"/>
      <c r="IB208" s="23"/>
      <c r="IC208" s="23"/>
      <c r="ID208" s="23"/>
      <c r="IE208" s="23"/>
      <c r="IF208" s="23"/>
      <c r="IG208" s="23"/>
      <c r="IH208" s="23"/>
      <c r="II208" s="23"/>
      <c r="IJ208" s="23"/>
      <c r="IK208" s="23"/>
      <c r="IL208" s="23"/>
      <c r="IM208" s="23"/>
      <c r="IN208" s="23"/>
      <c r="IO208" s="23"/>
      <c r="IP208" s="23"/>
      <c r="IQ208" s="23"/>
      <c r="IR208" s="23"/>
      <c r="IS208" s="23"/>
      <c r="IT208" s="23"/>
      <c r="IU208" s="23"/>
      <c r="IV208" s="23"/>
    </row>
    <row r="209" spans="1:256" ht="209.25" customHeight="1" x14ac:dyDescent="0.2">
      <c r="A209" s="6" t="s">
        <v>975</v>
      </c>
      <c r="B209" s="5"/>
      <c r="C209" s="5" t="s">
        <v>974</v>
      </c>
      <c r="D209" s="5" t="s">
        <v>976</v>
      </c>
      <c r="E209" s="2"/>
      <c r="F209" s="1">
        <f t="shared" si="68"/>
        <v>13111</v>
      </c>
      <c r="G209" s="1">
        <f t="shared" si="66"/>
        <v>13111</v>
      </c>
      <c r="H209" s="1">
        <f t="shared" si="66"/>
        <v>0</v>
      </c>
      <c r="I209" s="1">
        <f t="shared" si="69"/>
        <v>13556</v>
      </c>
      <c r="J209" s="1">
        <f t="shared" si="67"/>
        <v>13556</v>
      </c>
      <c r="K209" s="1">
        <f t="shared" si="67"/>
        <v>0</v>
      </c>
      <c r="L209" s="23"/>
      <c r="M209" s="23"/>
      <c r="N209" s="23"/>
      <c r="O209" s="23"/>
      <c r="P209" s="23"/>
      <c r="Q209" s="23"/>
      <c r="R209" s="23"/>
      <c r="S209" s="23"/>
      <c r="T209" s="23"/>
      <c r="U209" s="23"/>
      <c r="V209" s="23"/>
      <c r="W209" s="23"/>
      <c r="X209" s="23"/>
      <c r="Y209" s="23"/>
      <c r="Z209" s="23"/>
      <c r="AA209" s="23"/>
      <c r="AB209" s="23"/>
      <c r="AC209" s="23"/>
      <c r="AD209" s="23"/>
      <c r="AE209" s="23"/>
      <c r="AF209" s="23"/>
      <c r="AG209" s="23"/>
      <c r="AH209" s="23"/>
      <c r="AI209" s="23"/>
      <c r="AJ209" s="23"/>
      <c r="AK209" s="23"/>
      <c r="AL209" s="23"/>
      <c r="AM209" s="23"/>
      <c r="AN209" s="23"/>
      <c r="AO209" s="23"/>
      <c r="AP209" s="23"/>
      <c r="AQ209" s="23"/>
      <c r="AR209" s="23"/>
      <c r="AS209" s="23"/>
      <c r="AT209" s="23"/>
      <c r="AU209" s="23"/>
      <c r="AV209" s="23"/>
      <c r="AW209" s="23"/>
      <c r="AX209" s="23"/>
      <c r="AY209" s="23"/>
      <c r="AZ209" s="23"/>
      <c r="BA209" s="23"/>
      <c r="BB209" s="23"/>
      <c r="BC209" s="23"/>
      <c r="BD209" s="23"/>
      <c r="BE209" s="23"/>
      <c r="BF209" s="23"/>
      <c r="BG209" s="23"/>
      <c r="BH209" s="23"/>
      <c r="BI209" s="23"/>
      <c r="BJ209" s="23"/>
      <c r="BK209" s="23"/>
      <c r="BL209" s="23"/>
      <c r="BM209" s="23"/>
      <c r="BN209" s="23"/>
      <c r="BO209" s="23"/>
      <c r="BP209" s="23"/>
      <c r="BQ209" s="23"/>
      <c r="BR209" s="23"/>
      <c r="BS209" s="23"/>
      <c r="BT209" s="23"/>
      <c r="BU209" s="23"/>
      <c r="BV209" s="23"/>
      <c r="BW209" s="23"/>
      <c r="BX209" s="23"/>
      <c r="BY209" s="23"/>
      <c r="BZ209" s="23"/>
      <c r="CA209" s="23"/>
      <c r="CB209" s="23"/>
      <c r="CC209" s="23"/>
      <c r="CD209" s="23"/>
      <c r="CE209" s="23"/>
      <c r="CF209" s="23"/>
      <c r="CG209" s="23"/>
      <c r="CH209" s="23"/>
      <c r="CI209" s="23"/>
      <c r="CJ209" s="23"/>
      <c r="CK209" s="23"/>
      <c r="CL209" s="23"/>
      <c r="CM209" s="23"/>
      <c r="CN209" s="23"/>
      <c r="CO209" s="23"/>
      <c r="CP209" s="23"/>
      <c r="CQ209" s="23"/>
      <c r="CR209" s="23"/>
      <c r="CS209" s="23"/>
      <c r="CT209" s="23"/>
      <c r="CU209" s="23"/>
      <c r="CV209" s="23"/>
      <c r="CW209" s="23"/>
      <c r="CX209" s="23"/>
      <c r="CY209" s="23"/>
      <c r="CZ209" s="23"/>
      <c r="DA209" s="23"/>
      <c r="DB209" s="23"/>
      <c r="DC209" s="23"/>
      <c r="DD209" s="23"/>
      <c r="DE209" s="23"/>
      <c r="DF209" s="23"/>
      <c r="DG209" s="23"/>
      <c r="DH209" s="23"/>
      <c r="DI209" s="23"/>
      <c r="DJ209" s="23"/>
      <c r="DK209" s="23"/>
      <c r="DL209" s="23"/>
      <c r="DM209" s="23"/>
      <c r="DN209" s="23"/>
      <c r="DO209" s="23"/>
      <c r="DP209" s="23"/>
      <c r="DQ209" s="23"/>
      <c r="DR209" s="23"/>
      <c r="DS209" s="23"/>
      <c r="DT209" s="23"/>
      <c r="DU209" s="23"/>
      <c r="DV209" s="23"/>
      <c r="DW209" s="23"/>
      <c r="DX209" s="23"/>
      <c r="DY209" s="23"/>
      <c r="DZ209" s="23"/>
      <c r="EA209" s="23"/>
      <c r="EB209" s="23"/>
      <c r="EC209" s="23"/>
      <c r="ED209" s="23"/>
      <c r="EE209" s="23"/>
      <c r="EF209" s="23"/>
      <c r="EG209" s="23"/>
      <c r="EH209" s="23"/>
      <c r="EI209" s="23"/>
      <c r="EJ209" s="23"/>
      <c r="EK209" s="23"/>
      <c r="EL209" s="23"/>
      <c r="EM209" s="23"/>
      <c r="EN209" s="23"/>
      <c r="EO209" s="23"/>
      <c r="EP209" s="23"/>
      <c r="EQ209" s="23"/>
      <c r="ER209" s="23"/>
      <c r="ES209" s="23"/>
      <c r="ET209" s="23"/>
      <c r="EU209" s="23"/>
      <c r="EV209" s="23"/>
      <c r="EW209" s="23"/>
      <c r="EX209" s="23"/>
      <c r="EY209" s="23"/>
      <c r="EZ209" s="23"/>
      <c r="FA209" s="23"/>
      <c r="FB209" s="23"/>
      <c r="FC209" s="23"/>
      <c r="FD209" s="23"/>
      <c r="FE209" s="23"/>
      <c r="FF209" s="23"/>
      <c r="FG209" s="23"/>
      <c r="FH209" s="23"/>
      <c r="FI209" s="23"/>
      <c r="FJ209" s="23"/>
      <c r="FK209" s="23"/>
      <c r="FL209" s="23"/>
      <c r="FM209" s="23"/>
      <c r="FN209" s="23"/>
      <c r="FO209" s="23"/>
      <c r="FP209" s="23"/>
      <c r="FQ209" s="23"/>
      <c r="FR209" s="23"/>
      <c r="FS209" s="23"/>
      <c r="FT209" s="23"/>
      <c r="FU209" s="23"/>
      <c r="FV209" s="23"/>
      <c r="FW209" s="23"/>
      <c r="FX209" s="23"/>
      <c r="FY209" s="23"/>
      <c r="FZ209" s="23"/>
      <c r="GA209" s="23"/>
      <c r="GB209" s="23"/>
      <c r="GC209" s="23"/>
      <c r="GD209" s="23"/>
      <c r="GE209" s="23"/>
      <c r="GF209" s="23"/>
      <c r="GG209" s="23"/>
      <c r="GH209" s="23"/>
      <c r="GI209" s="23"/>
      <c r="GJ209" s="23"/>
      <c r="GK209" s="23"/>
      <c r="GL209" s="23"/>
      <c r="GM209" s="23"/>
      <c r="GN209" s="23"/>
      <c r="GO209" s="23"/>
      <c r="GP209" s="23"/>
      <c r="GQ209" s="23"/>
      <c r="GR209" s="23"/>
      <c r="GS209" s="23"/>
      <c r="GT209" s="23"/>
      <c r="GU209" s="23"/>
      <c r="GV209" s="23"/>
      <c r="GW209" s="23"/>
      <c r="GX209" s="23"/>
      <c r="GY209" s="23"/>
      <c r="GZ209" s="23"/>
      <c r="HA209" s="23"/>
      <c r="HB209" s="23"/>
      <c r="HC209" s="23"/>
      <c r="HD209" s="23"/>
      <c r="HE209" s="23"/>
      <c r="HF209" s="23"/>
      <c r="HG209" s="23"/>
      <c r="HH209" s="23"/>
      <c r="HI209" s="23"/>
      <c r="HJ209" s="23"/>
      <c r="HK209" s="23"/>
      <c r="HL209" s="23"/>
      <c r="HM209" s="23"/>
      <c r="HN209" s="23"/>
      <c r="HO209" s="23"/>
      <c r="HP209" s="23"/>
      <c r="HQ209" s="23"/>
      <c r="HR209" s="23"/>
      <c r="HS209" s="23"/>
      <c r="HT209" s="23"/>
      <c r="HU209" s="23"/>
      <c r="HV209" s="23"/>
      <c r="HW209" s="23"/>
      <c r="HX209" s="23"/>
      <c r="HY209" s="23"/>
      <c r="HZ209" s="23"/>
      <c r="IA209" s="23"/>
      <c r="IB209" s="23"/>
      <c r="IC209" s="23"/>
      <c r="ID209" s="23"/>
      <c r="IE209" s="23"/>
      <c r="IF209" s="23"/>
      <c r="IG209" s="23"/>
      <c r="IH209" s="23"/>
      <c r="II209" s="23"/>
      <c r="IJ209" s="23"/>
      <c r="IK209" s="23"/>
      <c r="IL209" s="23"/>
      <c r="IM209" s="23"/>
      <c r="IN209" s="23"/>
      <c r="IO209" s="23"/>
      <c r="IP209" s="23"/>
      <c r="IQ209" s="23"/>
      <c r="IR209" s="23"/>
      <c r="IS209" s="23"/>
      <c r="IT209" s="23"/>
      <c r="IU209" s="23"/>
      <c r="IV209" s="23"/>
    </row>
    <row r="210" spans="1:256" ht="131.25" customHeight="1" x14ac:dyDescent="0.2">
      <c r="A210" s="5" t="s">
        <v>979</v>
      </c>
      <c r="B210" s="5"/>
      <c r="C210" s="5" t="s">
        <v>974</v>
      </c>
      <c r="D210" s="5" t="s">
        <v>977</v>
      </c>
      <c r="E210" s="2"/>
      <c r="F210" s="1">
        <f t="shared" si="68"/>
        <v>13111</v>
      </c>
      <c r="G210" s="1">
        <f t="shared" si="66"/>
        <v>13111</v>
      </c>
      <c r="H210" s="1">
        <f t="shared" si="66"/>
        <v>0</v>
      </c>
      <c r="I210" s="1">
        <f t="shared" si="69"/>
        <v>13556</v>
      </c>
      <c r="J210" s="1">
        <f t="shared" si="67"/>
        <v>13556</v>
      </c>
      <c r="K210" s="1">
        <f t="shared" si="67"/>
        <v>0</v>
      </c>
      <c r="L210" s="23"/>
      <c r="M210" s="23"/>
      <c r="N210" s="23"/>
      <c r="O210" s="23"/>
      <c r="P210" s="23"/>
      <c r="Q210" s="23"/>
      <c r="R210" s="23"/>
      <c r="S210" s="23"/>
      <c r="T210" s="23"/>
      <c r="U210" s="23"/>
      <c r="V210" s="23"/>
      <c r="W210" s="23"/>
      <c r="X210" s="23"/>
      <c r="Y210" s="23"/>
      <c r="Z210" s="23"/>
      <c r="AA210" s="23"/>
      <c r="AB210" s="23"/>
      <c r="AC210" s="23"/>
      <c r="AD210" s="23"/>
      <c r="AE210" s="23"/>
      <c r="AF210" s="23"/>
      <c r="AG210" s="23"/>
      <c r="AH210" s="23"/>
      <c r="AI210" s="23"/>
      <c r="AJ210" s="23"/>
      <c r="AK210" s="23"/>
      <c r="AL210" s="23"/>
      <c r="AM210" s="23"/>
      <c r="AN210" s="23"/>
      <c r="AO210" s="23"/>
      <c r="AP210" s="23"/>
      <c r="AQ210" s="23"/>
      <c r="AR210" s="23"/>
      <c r="AS210" s="23"/>
      <c r="AT210" s="23"/>
      <c r="AU210" s="23"/>
      <c r="AV210" s="23"/>
      <c r="AW210" s="23"/>
      <c r="AX210" s="23"/>
      <c r="AY210" s="23"/>
      <c r="AZ210" s="23"/>
      <c r="BA210" s="23"/>
      <c r="BB210" s="23"/>
      <c r="BC210" s="23"/>
      <c r="BD210" s="23"/>
      <c r="BE210" s="23"/>
      <c r="BF210" s="23"/>
      <c r="BG210" s="23"/>
      <c r="BH210" s="23"/>
      <c r="BI210" s="23"/>
      <c r="BJ210" s="23"/>
      <c r="BK210" s="23"/>
      <c r="BL210" s="23"/>
      <c r="BM210" s="23"/>
      <c r="BN210" s="23"/>
      <c r="BO210" s="23"/>
      <c r="BP210" s="23"/>
      <c r="BQ210" s="23"/>
      <c r="BR210" s="23"/>
      <c r="BS210" s="23"/>
      <c r="BT210" s="23"/>
      <c r="BU210" s="23"/>
      <c r="BV210" s="23"/>
      <c r="BW210" s="23"/>
      <c r="BX210" s="23"/>
      <c r="BY210" s="23"/>
      <c r="BZ210" s="23"/>
      <c r="CA210" s="23"/>
      <c r="CB210" s="23"/>
      <c r="CC210" s="23"/>
      <c r="CD210" s="23"/>
      <c r="CE210" s="23"/>
      <c r="CF210" s="23"/>
      <c r="CG210" s="23"/>
      <c r="CH210" s="23"/>
      <c r="CI210" s="23"/>
      <c r="CJ210" s="23"/>
      <c r="CK210" s="23"/>
      <c r="CL210" s="23"/>
      <c r="CM210" s="23"/>
      <c r="CN210" s="23"/>
      <c r="CO210" s="23"/>
      <c r="CP210" s="23"/>
      <c r="CQ210" s="23"/>
      <c r="CR210" s="23"/>
      <c r="CS210" s="23"/>
      <c r="CT210" s="23"/>
      <c r="CU210" s="23"/>
      <c r="CV210" s="23"/>
      <c r="CW210" s="23"/>
      <c r="CX210" s="23"/>
      <c r="CY210" s="23"/>
      <c r="CZ210" s="23"/>
      <c r="DA210" s="23"/>
      <c r="DB210" s="23"/>
      <c r="DC210" s="23"/>
      <c r="DD210" s="23"/>
      <c r="DE210" s="23"/>
      <c r="DF210" s="23"/>
      <c r="DG210" s="23"/>
      <c r="DH210" s="23"/>
      <c r="DI210" s="23"/>
      <c r="DJ210" s="23"/>
      <c r="DK210" s="23"/>
      <c r="DL210" s="23"/>
      <c r="DM210" s="23"/>
      <c r="DN210" s="23"/>
      <c r="DO210" s="23"/>
      <c r="DP210" s="23"/>
      <c r="DQ210" s="23"/>
      <c r="DR210" s="23"/>
      <c r="DS210" s="23"/>
      <c r="DT210" s="23"/>
      <c r="DU210" s="23"/>
      <c r="DV210" s="23"/>
      <c r="DW210" s="23"/>
      <c r="DX210" s="23"/>
      <c r="DY210" s="23"/>
      <c r="DZ210" s="23"/>
      <c r="EA210" s="23"/>
      <c r="EB210" s="23"/>
      <c r="EC210" s="23"/>
      <c r="ED210" s="23"/>
      <c r="EE210" s="23"/>
      <c r="EF210" s="23"/>
      <c r="EG210" s="23"/>
      <c r="EH210" s="23"/>
      <c r="EI210" s="23"/>
      <c r="EJ210" s="23"/>
      <c r="EK210" s="23"/>
      <c r="EL210" s="23"/>
      <c r="EM210" s="23"/>
      <c r="EN210" s="23"/>
      <c r="EO210" s="23"/>
      <c r="EP210" s="23"/>
      <c r="EQ210" s="23"/>
      <c r="ER210" s="23"/>
      <c r="ES210" s="23"/>
      <c r="ET210" s="23"/>
      <c r="EU210" s="23"/>
      <c r="EV210" s="23"/>
      <c r="EW210" s="23"/>
      <c r="EX210" s="23"/>
      <c r="EY210" s="23"/>
      <c r="EZ210" s="23"/>
      <c r="FA210" s="23"/>
      <c r="FB210" s="23"/>
      <c r="FC210" s="23"/>
      <c r="FD210" s="23"/>
      <c r="FE210" s="23"/>
      <c r="FF210" s="23"/>
      <c r="FG210" s="23"/>
      <c r="FH210" s="23"/>
      <c r="FI210" s="23"/>
      <c r="FJ210" s="23"/>
      <c r="FK210" s="23"/>
      <c r="FL210" s="23"/>
      <c r="FM210" s="23"/>
      <c r="FN210" s="23"/>
      <c r="FO210" s="23"/>
      <c r="FP210" s="23"/>
      <c r="FQ210" s="23"/>
      <c r="FR210" s="23"/>
      <c r="FS210" s="23"/>
      <c r="FT210" s="23"/>
      <c r="FU210" s="23"/>
      <c r="FV210" s="23"/>
      <c r="FW210" s="23"/>
      <c r="FX210" s="23"/>
      <c r="FY210" s="23"/>
      <c r="FZ210" s="23"/>
      <c r="GA210" s="23"/>
      <c r="GB210" s="23"/>
      <c r="GC210" s="23"/>
      <c r="GD210" s="23"/>
      <c r="GE210" s="23"/>
      <c r="GF210" s="23"/>
      <c r="GG210" s="23"/>
      <c r="GH210" s="23"/>
      <c r="GI210" s="23"/>
      <c r="GJ210" s="23"/>
      <c r="GK210" s="23"/>
      <c r="GL210" s="23"/>
      <c r="GM210" s="23"/>
      <c r="GN210" s="23"/>
      <c r="GO210" s="23"/>
      <c r="GP210" s="23"/>
      <c r="GQ210" s="23"/>
      <c r="GR210" s="23"/>
      <c r="GS210" s="23"/>
      <c r="GT210" s="23"/>
      <c r="GU210" s="23"/>
      <c r="GV210" s="23"/>
      <c r="GW210" s="23"/>
      <c r="GX210" s="23"/>
      <c r="GY210" s="23"/>
      <c r="GZ210" s="23"/>
      <c r="HA210" s="23"/>
      <c r="HB210" s="23"/>
      <c r="HC210" s="23"/>
      <c r="HD210" s="23"/>
      <c r="HE210" s="23"/>
      <c r="HF210" s="23"/>
      <c r="HG210" s="23"/>
      <c r="HH210" s="23"/>
      <c r="HI210" s="23"/>
      <c r="HJ210" s="23"/>
      <c r="HK210" s="23"/>
      <c r="HL210" s="23"/>
      <c r="HM210" s="23"/>
      <c r="HN210" s="23"/>
      <c r="HO210" s="23"/>
      <c r="HP210" s="23"/>
      <c r="HQ210" s="23"/>
      <c r="HR210" s="23"/>
      <c r="HS210" s="23"/>
      <c r="HT210" s="23"/>
      <c r="HU210" s="23"/>
      <c r="HV210" s="23"/>
      <c r="HW210" s="23"/>
      <c r="HX210" s="23"/>
      <c r="HY210" s="23"/>
      <c r="HZ210" s="23"/>
      <c r="IA210" s="23"/>
      <c r="IB210" s="23"/>
      <c r="IC210" s="23"/>
      <c r="ID210" s="23"/>
      <c r="IE210" s="23"/>
      <c r="IF210" s="23"/>
      <c r="IG210" s="23"/>
      <c r="IH210" s="23"/>
      <c r="II210" s="23"/>
      <c r="IJ210" s="23"/>
      <c r="IK210" s="23"/>
      <c r="IL210" s="23"/>
      <c r="IM210" s="23"/>
      <c r="IN210" s="23"/>
      <c r="IO210" s="23"/>
      <c r="IP210" s="23"/>
      <c r="IQ210" s="23"/>
      <c r="IR210" s="23"/>
      <c r="IS210" s="23"/>
      <c r="IT210" s="23"/>
      <c r="IU210" s="23"/>
      <c r="IV210" s="23"/>
    </row>
    <row r="211" spans="1:256" ht="120" customHeight="1" x14ac:dyDescent="0.2">
      <c r="A211" s="7" t="s">
        <v>56</v>
      </c>
      <c r="B211" s="2"/>
      <c r="C211" s="2" t="s">
        <v>974</v>
      </c>
      <c r="D211" s="2" t="s">
        <v>978</v>
      </c>
      <c r="E211" s="2"/>
      <c r="F211" s="3">
        <f t="shared" si="68"/>
        <v>13111</v>
      </c>
      <c r="G211" s="3">
        <f t="shared" si="66"/>
        <v>13111</v>
      </c>
      <c r="H211" s="3">
        <f t="shared" si="66"/>
        <v>0</v>
      </c>
      <c r="I211" s="3">
        <f t="shared" si="69"/>
        <v>13556</v>
      </c>
      <c r="J211" s="3">
        <f t="shared" si="67"/>
        <v>13556</v>
      </c>
      <c r="K211" s="3">
        <f t="shared" si="67"/>
        <v>0</v>
      </c>
      <c r="L211" s="23"/>
      <c r="M211" s="23"/>
      <c r="N211" s="23"/>
      <c r="O211" s="23"/>
      <c r="P211" s="23"/>
      <c r="Q211" s="23"/>
      <c r="R211" s="23"/>
      <c r="S211" s="23"/>
      <c r="T211" s="23"/>
      <c r="U211" s="23"/>
      <c r="V211" s="23"/>
      <c r="W211" s="23"/>
      <c r="X211" s="23"/>
      <c r="Y211" s="23"/>
      <c r="Z211" s="23"/>
      <c r="AA211" s="23"/>
      <c r="AB211" s="23"/>
      <c r="AC211" s="23"/>
      <c r="AD211" s="23"/>
      <c r="AE211" s="23"/>
      <c r="AF211" s="23"/>
      <c r="AG211" s="23"/>
      <c r="AH211" s="23"/>
      <c r="AI211" s="23"/>
      <c r="AJ211" s="23"/>
      <c r="AK211" s="23"/>
      <c r="AL211" s="23"/>
      <c r="AM211" s="23"/>
      <c r="AN211" s="23"/>
      <c r="AO211" s="23"/>
      <c r="AP211" s="23"/>
      <c r="AQ211" s="23"/>
      <c r="AR211" s="23"/>
      <c r="AS211" s="23"/>
      <c r="AT211" s="23"/>
      <c r="AU211" s="23"/>
      <c r="AV211" s="23"/>
      <c r="AW211" s="23"/>
      <c r="AX211" s="23"/>
      <c r="AY211" s="23"/>
      <c r="AZ211" s="23"/>
      <c r="BA211" s="23"/>
      <c r="BB211" s="23"/>
      <c r="BC211" s="23"/>
      <c r="BD211" s="23"/>
      <c r="BE211" s="23"/>
      <c r="BF211" s="23"/>
      <c r="BG211" s="23"/>
      <c r="BH211" s="23"/>
      <c r="BI211" s="23"/>
      <c r="BJ211" s="23"/>
      <c r="BK211" s="23"/>
      <c r="BL211" s="23"/>
      <c r="BM211" s="23"/>
      <c r="BN211" s="23"/>
      <c r="BO211" s="23"/>
      <c r="BP211" s="23"/>
      <c r="BQ211" s="23"/>
      <c r="BR211" s="23"/>
      <c r="BS211" s="23"/>
      <c r="BT211" s="23"/>
      <c r="BU211" s="23"/>
      <c r="BV211" s="23"/>
      <c r="BW211" s="23"/>
      <c r="BX211" s="23"/>
      <c r="BY211" s="23"/>
      <c r="BZ211" s="23"/>
      <c r="CA211" s="23"/>
      <c r="CB211" s="23"/>
      <c r="CC211" s="23"/>
      <c r="CD211" s="23"/>
      <c r="CE211" s="23"/>
      <c r="CF211" s="23"/>
      <c r="CG211" s="23"/>
      <c r="CH211" s="23"/>
      <c r="CI211" s="23"/>
      <c r="CJ211" s="23"/>
      <c r="CK211" s="23"/>
      <c r="CL211" s="23"/>
      <c r="CM211" s="23"/>
      <c r="CN211" s="23"/>
      <c r="CO211" s="23"/>
      <c r="CP211" s="23"/>
      <c r="CQ211" s="23"/>
      <c r="CR211" s="23"/>
      <c r="CS211" s="23"/>
      <c r="CT211" s="23"/>
      <c r="CU211" s="23"/>
      <c r="CV211" s="23"/>
      <c r="CW211" s="23"/>
      <c r="CX211" s="23"/>
      <c r="CY211" s="23"/>
      <c r="CZ211" s="23"/>
      <c r="DA211" s="23"/>
      <c r="DB211" s="23"/>
      <c r="DC211" s="23"/>
      <c r="DD211" s="23"/>
      <c r="DE211" s="23"/>
      <c r="DF211" s="23"/>
      <c r="DG211" s="23"/>
      <c r="DH211" s="23"/>
      <c r="DI211" s="23"/>
      <c r="DJ211" s="23"/>
      <c r="DK211" s="23"/>
      <c r="DL211" s="23"/>
      <c r="DM211" s="23"/>
      <c r="DN211" s="23"/>
      <c r="DO211" s="23"/>
      <c r="DP211" s="23"/>
      <c r="DQ211" s="23"/>
      <c r="DR211" s="23"/>
      <c r="DS211" s="23"/>
      <c r="DT211" s="23"/>
      <c r="DU211" s="23"/>
      <c r="DV211" s="23"/>
      <c r="DW211" s="23"/>
      <c r="DX211" s="23"/>
      <c r="DY211" s="23"/>
      <c r="DZ211" s="23"/>
      <c r="EA211" s="23"/>
      <c r="EB211" s="23"/>
      <c r="EC211" s="23"/>
      <c r="ED211" s="23"/>
      <c r="EE211" s="23"/>
      <c r="EF211" s="23"/>
      <c r="EG211" s="23"/>
      <c r="EH211" s="23"/>
      <c r="EI211" s="23"/>
      <c r="EJ211" s="23"/>
      <c r="EK211" s="23"/>
      <c r="EL211" s="23"/>
      <c r="EM211" s="23"/>
      <c r="EN211" s="23"/>
      <c r="EO211" s="23"/>
      <c r="EP211" s="23"/>
      <c r="EQ211" s="23"/>
      <c r="ER211" s="23"/>
      <c r="ES211" s="23"/>
      <c r="ET211" s="23"/>
      <c r="EU211" s="23"/>
      <c r="EV211" s="23"/>
      <c r="EW211" s="23"/>
      <c r="EX211" s="23"/>
      <c r="EY211" s="23"/>
      <c r="EZ211" s="23"/>
      <c r="FA211" s="23"/>
      <c r="FB211" s="23"/>
      <c r="FC211" s="23"/>
      <c r="FD211" s="23"/>
      <c r="FE211" s="23"/>
      <c r="FF211" s="23"/>
      <c r="FG211" s="23"/>
      <c r="FH211" s="23"/>
      <c r="FI211" s="23"/>
      <c r="FJ211" s="23"/>
      <c r="FK211" s="23"/>
      <c r="FL211" s="23"/>
      <c r="FM211" s="23"/>
      <c r="FN211" s="23"/>
      <c r="FO211" s="23"/>
      <c r="FP211" s="23"/>
      <c r="FQ211" s="23"/>
      <c r="FR211" s="23"/>
      <c r="FS211" s="23"/>
      <c r="FT211" s="23"/>
      <c r="FU211" s="23"/>
      <c r="FV211" s="23"/>
      <c r="FW211" s="23"/>
      <c r="FX211" s="23"/>
      <c r="FY211" s="23"/>
      <c r="FZ211" s="23"/>
      <c r="GA211" s="23"/>
      <c r="GB211" s="23"/>
      <c r="GC211" s="23"/>
      <c r="GD211" s="23"/>
      <c r="GE211" s="23"/>
      <c r="GF211" s="23"/>
      <c r="GG211" s="23"/>
      <c r="GH211" s="23"/>
      <c r="GI211" s="23"/>
      <c r="GJ211" s="23"/>
      <c r="GK211" s="23"/>
      <c r="GL211" s="23"/>
      <c r="GM211" s="23"/>
      <c r="GN211" s="23"/>
      <c r="GO211" s="23"/>
      <c r="GP211" s="23"/>
      <c r="GQ211" s="23"/>
      <c r="GR211" s="23"/>
      <c r="GS211" s="23"/>
      <c r="GT211" s="23"/>
      <c r="GU211" s="23"/>
      <c r="GV211" s="23"/>
      <c r="GW211" s="23"/>
      <c r="GX211" s="23"/>
      <c r="GY211" s="23"/>
      <c r="GZ211" s="23"/>
      <c r="HA211" s="23"/>
      <c r="HB211" s="23"/>
      <c r="HC211" s="23"/>
      <c r="HD211" s="23"/>
      <c r="HE211" s="23"/>
      <c r="HF211" s="23"/>
      <c r="HG211" s="23"/>
      <c r="HH211" s="23"/>
      <c r="HI211" s="23"/>
      <c r="HJ211" s="23"/>
      <c r="HK211" s="23"/>
      <c r="HL211" s="23"/>
      <c r="HM211" s="23"/>
      <c r="HN211" s="23"/>
      <c r="HO211" s="23"/>
      <c r="HP211" s="23"/>
      <c r="HQ211" s="23"/>
      <c r="HR211" s="23"/>
      <c r="HS211" s="23"/>
      <c r="HT211" s="23"/>
      <c r="HU211" s="23"/>
      <c r="HV211" s="23"/>
      <c r="HW211" s="23"/>
      <c r="HX211" s="23"/>
      <c r="HY211" s="23"/>
      <c r="HZ211" s="23"/>
      <c r="IA211" s="23"/>
      <c r="IB211" s="23"/>
      <c r="IC211" s="23"/>
      <c r="ID211" s="23"/>
      <c r="IE211" s="23"/>
      <c r="IF211" s="23"/>
      <c r="IG211" s="23"/>
      <c r="IH211" s="23"/>
      <c r="II211" s="23"/>
      <c r="IJ211" s="23"/>
      <c r="IK211" s="23"/>
      <c r="IL211" s="23"/>
      <c r="IM211" s="23"/>
      <c r="IN211" s="23"/>
      <c r="IO211" s="23"/>
      <c r="IP211" s="23"/>
      <c r="IQ211" s="23"/>
      <c r="IR211" s="23"/>
      <c r="IS211" s="23"/>
      <c r="IT211" s="23"/>
      <c r="IU211" s="23"/>
      <c r="IV211" s="23"/>
    </row>
    <row r="212" spans="1:256" ht="117" customHeight="1" x14ac:dyDescent="0.2">
      <c r="A212" s="2" t="s">
        <v>17</v>
      </c>
      <c r="B212" s="2"/>
      <c r="C212" s="2" t="s">
        <v>974</v>
      </c>
      <c r="D212" s="2" t="s">
        <v>978</v>
      </c>
      <c r="E212" s="2" t="s">
        <v>14</v>
      </c>
      <c r="F212" s="3">
        <f t="shared" si="68"/>
        <v>13111</v>
      </c>
      <c r="G212" s="3">
        <v>13111</v>
      </c>
      <c r="H212" s="3"/>
      <c r="I212" s="3">
        <f t="shared" si="69"/>
        <v>13556</v>
      </c>
      <c r="J212" s="3">
        <v>13556</v>
      </c>
      <c r="K212" s="3"/>
      <c r="L212" s="23"/>
      <c r="M212" s="23"/>
      <c r="N212" s="23"/>
      <c r="O212" s="23"/>
      <c r="P212" s="23"/>
      <c r="Q212" s="23"/>
      <c r="R212" s="23"/>
      <c r="S212" s="23"/>
      <c r="T212" s="23"/>
      <c r="U212" s="23"/>
      <c r="V212" s="23"/>
      <c r="W212" s="23"/>
      <c r="X212" s="23"/>
      <c r="Y212" s="23"/>
      <c r="Z212" s="23"/>
      <c r="AA212" s="23"/>
      <c r="AB212" s="23"/>
      <c r="AC212" s="23"/>
      <c r="AD212" s="23"/>
      <c r="AE212" s="23"/>
      <c r="AF212" s="23"/>
      <c r="AG212" s="23"/>
      <c r="AH212" s="23"/>
      <c r="AI212" s="23"/>
      <c r="AJ212" s="23"/>
      <c r="AK212" s="23"/>
      <c r="AL212" s="23"/>
      <c r="AM212" s="23"/>
      <c r="AN212" s="23"/>
      <c r="AO212" s="23"/>
      <c r="AP212" s="23"/>
      <c r="AQ212" s="23"/>
      <c r="AR212" s="23"/>
      <c r="AS212" s="23"/>
      <c r="AT212" s="23"/>
      <c r="AU212" s="23"/>
      <c r="AV212" s="23"/>
      <c r="AW212" s="23"/>
      <c r="AX212" s="23"/>
      <c r="AY212" s="23"/>
      <c r="AZ212" s="23"/>
      <c r="BA212" s="23"/>
      <c r="BB212" s="23"/>
      <c r="BC212" s="23"/>
      <c r="BD212" s="23"/>
      <c r="BE212" s="23"/>
      <c r="BF212" s="23"/>
      <c r="BG212" s="23"/>
      <c r="BH212" s="23"/>
      <c r="BI212" s="23"/>
      <c r="BJ212" s="23"/>
      <c r="BK212" s="23"/>
      <c r="BL212" s="23"/>
      <c r="BM212" s="23"/>
      <c r="BN212" s="23"/>
      <c r="BO212" s="23"/>
      <c r="BP212" s="23"/>
      <c r="BQ212" s="23"/>
      <c r="BR212" s="23"/>
      <c r="BS212" s="23"/>
      <c r="BT212" s="23"/>
      <c r="BU212" s="23"/>
      <c r="BV212" s="23"/>
      <c r="BW212" s="23"/>
      <c r="BX212" s="23"/>
      <c r="BY212" s="23"/>
      <c r="BZ212" s="23"/>
      <c r="CA212" s="23"/>
      <c r="CB212" s="23"/>
      <c r="CC212" s="23"/>
      <c r="CD212" s="23"/>
      <c r="CE212" s="23"/>
      <c r="CF212" s="23"/>
      <c r="CG212" s="23"/>
      <c r="CH212" s="23"/>
      <c r="CI212" s="23"/>
      <c r="CJ212" s="23"/>
      <c r="CK212" s="23"/>
      <c r="CL212" s="23"/>
      <c r="CM212" s="23"/>
      <c r="CN212" s="23"/>
      <c r="CO212" s="23"/>
      <c r="CP212" s="23"/>
      <c r="CQ212" s="23"/>
      <c r="CR212" s="23"/>
      <c r="CS212" s="23"/>
      <c r="CT212" s="23"/>
      <c r="CU212" s="23"/>
      <c r="CV212" s="23"/>
      <c r="CW212" s="23"/>
      <c r="CX212" s="23"/>
      <c r="CY212" s="23"/>
      <c r="CZ212" s="23"/>
      <c r="DA212" s="23"/>
      <c r="DB212" s="23"/>
      <c r="DC212" s="23"/>
      <c r="DD212" s="23"/>
      <c r="DE212" s="23"/>
      <c r="DF212" s="23"/>
      <c r="DG212" s="23"/>
      <c r="DH212" s="23"/>
      <c r="DI212" s="23"/>
      <c r="DJ212" s="23"/>
      <c r="DK212" s="23"/>
      <c r="DL212" s="23"/>
      <c r="DM212" s="23"/>
      <c r="DN212" s="23"/>
      <c r="DO212" s="23"/>
      <c r="DP212" s="23"/>
      <c r="DQ212" s="23"/>
      <c r="DR212" s="23"/>
      <c r="DS212" s="23"/>
      <c r="DT212" s="23"/>
      <c r="DU212" s="23"/>
      <c r="DV212" s="23"/>
      <c r="DW212" s="23"/>
      <c r="DX212" s="23"/>
      <c r="DY212" s="23"/>
      <c r="DZ212" s="23"/>
      <c r="EA212" s="23"/>
      <c r="EB212" s="23"/>
      <c r="EC212" s="23"/>
      <c r="ED212" s="23"/>
      <c r="EE212" s="23"/>
      <c r="EF212" s="23"/>
      <c r="EG212" s="23"/>
      <c r="EH212" s="23"/>
      <c r="EI212" s="23"/>
      <c r="EJ212" s="23"/>
      <c r="EK212" s="23"/>
      <c r="EL212" s="23"/>
      <c r="EM212" s="23"/>
      <c r="EN212" s="23"/>
      <c r="EO212" s="23"/>
      <c r="EP212" s="23"/>
      <c r="EQ212" s="23"/>
      <c r="ER212" s="23"/>
      <c r="ES212" s="23"/>
      <c r="ET212" s="23"/>
      <c r="EU212" s="23"/>
      <c r="EV212" s="23"/>
      <c r="EW212" s="23"/>
      <c r="EX212" s="23"/>
      <c r="EY212" s="23"/>
      <c r="EZ212" s="23"/>
      <c r="FA212" s="23"/>
      <c r="FB212" s="23"/>
      <c r="FC212" s="23"/>
      <c r="FD212" s="23"/>
      <c r="FE212" s="23"/>
      <c r="FF212" s="23"/>
      <c r="FG212" s="23"/>
      <c r="FH212" s="23"/>
      <c r="FI212" s="23"/>
      <c r="FJ212" s="23"/>
      <c r="FK212" s="23"/>
      <c r="FL212" s="23"/>
      <c r="FM212" s="23"/>
      <c r="FN212" s="23"/>
      <c r="FO212" s="23"/>
      <c r="FP212" s="23"/>
      <c r="FQ212" s="23"/>
      <c r="FR212" s="23"/>
      <c r="FS212" s="23"/>
      <c r="FT212" s="23"/>
      <c r="FU212" s="23"/>
      <c r="FV212" s="23"/>
      <c r="FW212" s="23"/>
      <c r="FX212" s="23"/>
      <c r="FY212" s="23"/>
      <c r="FZ212" s="23"/>
      <c r="GA212" s="23"/>
      <c r="GB212" s="23"/>
      <c r="GC212" s="23"/>
      <c r="GD212" s="23"/>
      <c r="GE212" s="23"/>
      <c r="GF212" s="23"/>
      <c r="GG212" s="23"/>
      <c r="GH212" s="23"/>
      <c r="GI212" s="23"/>
      <c r="GJ212" s="23"/>
      <c r="GK212" s="23"/>
      <c r="GL212" s="23"/>
      <c r="GM212" s="23"/>
      <c r="GN212" s="23"/>
      <c r="GO212" s="23"/>
      <c r="GP212" s="23"/>
      <c r="GQ212" s="23"/>
      <c r="GR212" s="23"/>
      <c r="GS212" s="23"/>
      <c r="GT212" s="23"/>
      <c r="GU212" s="23"/>
      <c r="GV212" s="23"/>
      <c r="GW212" s="23"/>
      <c r="GX212" s="23"/>
      <c r="GY212" s="23"/>
      <c r="GZ212" s="23"/>
      <c r="HA212" s="23"/>
      <c r="HB212" s="23"/>
      <c r="HC212" s="23"/>
      <c r="HD212" s="23"/>
      <c r="HE212" s="23"/>
      <c r="HF212" s="23"/>
      <c r="HG212" s="23"/>
      <c r="HH212" s="23"/>
      <c r="HI212" s="23"/>
      <c r="HJ212" s="23"/>
      <c r="HK212" s="23"/>
      <c r="HL212" s="23"/>
      <c r="HM212" s="23"/>
      <c r="HN212" s="23"/>
      <c r="HO212" s="23"/>
      <c r="HP212" s="23"/>
      <c r="HQ212" s="23"/>
      <c r="HR212" s="23"/>
      <c r="HS212" s="23"/>
      <c r="HT212" s="23"/>
      <c r="HU212" s="23"/>
      <c r="HV212" s="23"/>
      <c r="HW212" s="23"/>
      <c r="HX212" s="23"/>
      <c r="HY212" s="23"/>
      <c r="HZ212" s="23"/>
      <c r="IA212" s="23"/>
      <c r="IB212" s="23"/>
      <c r="IC212" s="23"/>
      <c r="ID212" s="23"/>
      <c r="IE212" s="23"/>
      <c r="IF212" s="23"/>
      <c r="IG212" s="23"/>
      <c r="IH212" s="23"/>
      <c r="II212" s="23"/>
      <c r="IJ212" s="23"/>
      <c r="IK212" s="23"/>
      <c r="IL212" s="23"/>
      <c r="IM212" s="23"/>
      <c r="IN212" s="23"/>
      <c r="IO212" s="23"/>
      <c r="IP212" s="23"/>
      <c r="IQ212" s="23"/>
      <c r="IR212" s="23"/>
      <c r="IS212" s="23"/>
      <c r="IT212" s="23"/>
      <c r="IU212" s="23"/>
      <c r="IV212" s="23"/>
    </row>
    <row r="213" spans="1:256" ht="85.5" customHeight="1" x14ac:dyDescent="0.2">
      <c r="A213" s="5" t="s">
        <v>308</v>
      </c>
      <c r="B213" s="5"/>
      <c r="C213" s="5" t="s">
        <v>309</v>
      </c>
      <c r="D213" s="5"/>
      <c r="E213" s="5"/>
      <c r="F213" s="1">
        <f t="shared" ref="F213:F258" si="70">G213+H213</f>
        <v>27136</v>
      </c>
      <c r="G213" s="1">
        <f>G214</f>
        <v>27136</v>
      </c>
      <c r="H213" s="1">
        <f>H214</f>
        <v>0</v>
      </c>
      <c r="I213" s="1">
        <f t="shared" ref="I213:I221" si="71">J213+K213</f>
        <v>27136</v>
      </c>
      <c r="J213" s="1">
        <f>J214</f>
        <v>27136</v>
      </c>
      <c r="K213" s="1">
        <f>K214</f>
        <v>0</v>
      </c>
    </row>
    <row r="214" spans="1:256" ht="99.75" customHeight="1" x14ac:dyDescent="0.2">
      <c r="A214" s="5" t="s">
        <v>310</v>
      </c>
      <c r="B214" s="5"/>
      <c r="C214" s="5" t="s">
        <v>311</v>
      </c>
      <c r="D214" s="5"/>
      <c r="E214" s="5"/>
      <c r="F214" s="1">
        <f t="shared" si="70"/>
        <v>27136</v>
      </c>
      <c r="G214" s="1">
        <f t="shared" ref="G214:K216" si="72">G215</f>
        <v>27136</v>
      </c>
      <c r="H214" s="1">
        <f t="shared" si="72"/>
        <v>0</v>
      </c>
      <c r="I214" s="1">
        <f t="shared" si="71"/>
        <v>27136</v>
      </c>
      <c r="J214" s="1">
        <f t="shared" si="72"/>
        <v>27136</v>
      </c>
      <c r="K214" s="1">
        <f t="shared" si="72"/>
        <v>0</v>
      </c>
    </row>
    <row r="215" spans="1:256" ht="49.5" customHeight="1" x14ac:dyDescent="0.2">
      <c r="A215" s="6" t="s">
        <v>171</v>
      </c>
      <c r="B215" s="5"/>
      <c r="C215" s="5" t="s">
        <v>311</v>
      </c>
      <c r="D215" s="5" t="s">
        <v>172</v>
      </c>
      <c r="E215" s="5"/>
      <c r="F215" s="1">
        <f t="shared" si="70"/>
        <v>27136</v>
      </c>
      <c r="G215" s="1">
        <f t="shared" si="72"/>
        <v>27136</v>
      </c>
      <c r="H215" s="1">
        <f t="shared" si="72"/>
        <v>0</v>
      </c>
      <c r="I215" s="1">
        <f t="shared" si="71"/>
        <v>27136</v>
      </c>
      <c r="J215" s="1">
        <f t="shared" si="72"/>
        <v>27136</v>
      </c>
      <c r="K215" s="1">
        <f t="shared" si="72"/>
        <v>0</v>
      </c>
    </row>
    <row r="216" spans="1:256" ht="130.5" customHeight="1" x14ac:dyDescent="0.2">
      <c r="A216" s="6" t="s">
        <v>173</v>
      </c>
      <c r="B216" s="5"/>
      <c r="C216" s="5" t="s">
        <v>311</v>
      </c>
      <c r="D216" s="5" t="s">
        <v>174</v>
      </c>
      <c r="E216" s="5"/>
      <c r="F216" s="1">
        <f t="shared" si="70"/>
        <v>27136</v>
      </c>
      <c r="G216" s="1">
        <f t="shared" si="72"/>
        <v>27136</v>
      </c>
      <c r="H216" s="1">
        <f t="shared" si="72"/>
        <v>0</v>
      </c>
      <c r="I216" s="1">
        <f t="shared" si="71"/>
        <v>27136</v>
      </c>
      <c r="J216" s="1">
        <f t="shared" si="72"/>
        <v>27136</v>
      </c>
      <c r="K216" s="1">
        <f t="shared" si="72"/>
        <v>0</v>
      </c>
    </row>
    <row r="217" spans="1:256" ht="42.75" customHeight="1" x14ac:dyDescent="0.2">
      <c r="A217" s="7" t="s">
        <v>312</v>
      </c>
      <c r="B217" s="2"/>
      <c r="C217" s="2" t="s">
        <v>311</v>
      </c>
      <c r="D217" s="2" t="s">
        <v>313</v>
      </c>
      <c r="E217" s="2"/>
      <c r="F217" s="3">
        <f t="shared" si="70"/>
        <v>27136</v>
      </c>
      <c r="G217" s="3">
        <f>G218</f>
        <v>27136</v>
      </c>
      <c r="H217" s="3">
        <f>H218</f>
        <v>0</v>
      </c>
      <c r="I217" s="3">
        <f t="shared" si="71"/>
        <v>27136</v>
      </c>
      <c r="J217" s="3">
        <f>J218</f>
        <v>27136</v>
      </c>
      <c r="K217" s="3">
        <f>K218</f>
        <v>0</v>
      </c>
    </row>
    <row r="218" spans="1:256" ht="81" customHeight="1" x14ac:dyDescent="0.2">
      <c r="A218" s="2" t="s">
        <v>314</v>
      </c>
      <c r="B218" s="2"/>
      <c r="C218" s="2" t="s">
        <v>311</v>
      </c>
      <c r="D218" s="2" t="s">
        <v>313</v>
      </c>
      <c r="E218" s="2" t="s">
        <v>315</v>
      </c>
      <c r="F218" s="3">
        <f t="shared" si="70"/>
        <v>27136</v>
      </c>
      <c r="G218" s="3">
        <f>71845-44709</f>
        <v>27136</v>
      </c>
      <c r="H218" s="2"/>
      <c r="I218" s="3">
        <f t="shared" si="71"/>
        <v>27136</v>
      </c>
      <c r="J218" s="3">
        <f>71845-44709</f>
        <v>27136</v>
      </c>
      <c r="K218" s="2"/>
    </row>
    <row r="219" spans="1:256" ht="69" customHeight="1" x14ac:dyDescent="0.2">
      <c r="A219" s="5" t="s">
        <v>317</v>
      </c>
      <c r="B219" s="5" t="s">
        <v>318</v>
      </c>
      <c r="C219" s="5"/>
      <c r="D219" s="5"/>
      <c r="E219" s="5"/>
      <c r="F219" s="1">
        <f t="shared" si="70"/>
        <v>6457</v>
      </c>
      <c r="G219" s="1">
        <f>G220</f>
        <v>6457</v>
      </c>
      <c r="H219" s="1">
        <f>H220</f>
        <v>0</v>
      </c>
      <c r="I219" s="1">
        <f t="shared" si="71"/>
        <v>6602</v>
      </c>
      <c r="J219" s="1">
        <f>J220</f>
        <v>6602</v>
      </c>
      <c r="K219" s="1">
        <f>K220</f>
        <v>0</v>
      </c>
    </row>
    <row r="220" spans="1:256" ht="43.5" customHeight="1" x14ac:dyDescent="0.2">
      <c r="A220" s="5" t="s">
        <v>1097</v>
      </c>
      <c r="B220" s="5"/>
      <c r="C220" s="5" t="s">
        <v>242</v>
      </c>
      <c r="D220" s="5"/>
      <c r="E220" s="5"/>
      <c r="F220" s="1">
        <f t="shared" si="70"/>
        <v>6457</v>
      </c>
      <c r="G220" s="1">
        <f>G221</f>
        <v>6457</v>
      </c>
      <c r="H220" s="1">
        <f>H221</f>
        <v>0</v>
      </c>
      <c r="I220" s="1">
        <f t="shared" si="71"/>
        <v>6602</v>
      </c>
      <c r="J220" s="1">
        <f>J221</f>
        <v>6602</v>
      </c>
      <c r="K220" s="1">
        <f>K221</f>
        <v>0</v>
      </c>
    </row>
    <row r="221" spans="1:256" ht="187.5" customHeight="1" x14ac:dyDescent="0.2">
      <c r="A221" s="5" t="s">
        <v>319</v>
      </c>
      <c r="B221" s="5"/>
      <c r="C221" s="5" t="s">
        <v>320</v>
      </c>
      <c r="D221" s="5"/>
      <c r="E221" s="5"/>
      <c r="F221" s="1">
        <f t="shared" si="70"/>
        <v>6457</v>
      </c>
      <c r="G221" s="1">
        <f>G222+G227</f>
        <v>6457</v>
      </c>
      <c r="H221" s="1">
        <f>H227</f>
        <v>0</v>
      </c>
      <c r="I221" s="1">
        <f t="shared" si="71"/>
        <v>6602</v>
      </c>
      <c r="J221" s="1">
        <f>J222+J227</f>
        <v>6602</v>
      </c>
      <c r="K221" s="1">
        <f>K227</f>
        <v>0</v>
      </c>
    </row>
    <row r="222" spans="1:256" ht="163.5" customHeight="1" x14ac:dyDescent="0.2">
      <c r="A222" s="5" t="s">
        <v>882</v>
      </c>
      <c r="B222" s="5"/>
      <c r="C222" s="5" t="s">
        <v>320</v>
      </c>
      <c r="D222" s="5" t="s">
        <v>883</v>
      </c>
      <c r="E222" s="5"/>
      <c r="F222" s="1">
        <f>G222+H222</f>
        <v>67</v>
      </c>
      <c r="G222" s="1">
        <f>G223</f>
        <v>67</v>
      </c>
      <c r="H222" s="1">
        <f>H223</f>
        <v>0</v>
      </c>
      <c r="I222" s="1">
        <f>J222+K222</f>
        <v>67</v>
      </c>
      <c r="J222" s="1">
        <f>J223</f>
        <v>67</v>
      </c>
      <c r="K222" s="1">
        <f>K223</f>
        <v>0</v>
      </c>
    </row>
    <row r="223" spans="1:256" ht="192" customHeight="1" x14ac:dyDescent="0.2">
      <c r="A223" s="5" t="s">
        <v>884</v>
      </c>
      <c r="B223" s="5"/>
      <c r="C223" s="5" t="s">
        <v>320</v>
      </c>
      <c r="D223" s="5" t="s">
        <v>885</v>
      </c>
      <c r="E223" s="5"/>
      <c r="F223" s="1">
        <f>G223+H223</f>
        <v>67</v>
      </c>
      <c r="G223" s="1">
        <f>G224</f>
        <v>67</v>
      </c>
      <c r="H223" s="1">
        <f>H224</f>
        <v>0</v>
      </c>
      <c r="I223" s="1">
        <f>J223+K223</f>
        <v>67</v>
      </c>
      <c r="J223" s="1">
        <f>J224</f>
        <v>67</v>
      </c>
      <c r="K223" s="1">
        <f>K224</f>
        <v>0</v>
      </c>
    </row>
    <row r="224" spans="1:256" ht="105" customHeight="1" x14ac:dyDescent="0.2">
      <c r="A224" s="7" t="s">
        <v>321</v>
      </c>
      <c r="B224" s="5"/>
      <c r="C224" s="2" t="s">
        <v>320</v>
      </c>
      <c r="D224" s="2" t="s">
        <v>886</v>
      </c>
      <c r="E224" s="2"/>
      <c r="F224" s="3">
        <f>G224+H224</f>
        <v>67</v>
      </c>
      <c r="G224" s="3">
        <f>G225+G226</f>
        <v>67</v>
      </c>
      <c r="H224" s="3">
        <f>H225+H226</f>
        <v>0</v>
      </c>
      <c r="I224" s="3">
        <f>J224+K224</f>
        <v>67</v>
      </c>
      <c r="J224" s="3">
        <f>J225+J226</f>
        <v>67</v>
      </c>
      <c r="K224" s="3">
        <f>K225+K226</f>
        <v>0</v>
      </c>
    </row>
    <row r="225" spans="1:11" ht="207.75" customHeight="1" x14ac:dyDescent="0.2">
      <c r="A225" s="7" t="s">
        <v>19</v>
      </c>
      <c r="B225" s="5"/>
      <c r="C225" s="2" t="s">
        <v>320</v>
      </c>
      <c r="D225" s="2" t="s">
        <v>886</v>
      </c>
      <c r="E225" s="2" t="s">
        <v>12</v>
      </c>
      <c r="F225" s="3">
        <f>G225+H225</f>
        <v>30</v>
      </c>
      <c r="G225" s="3">
        <v>30</v>
      </c>
      <c r="H225" s="3"/>
      <c r="I225" s="3">
        <f>J225+K225</f>
        <v>30</v>
      </c>
      <c r="J225" s="3">
        <v>30</v>
      </c>
      <c r="K225" s="3"/>
    </row>
    <row r="226" spans="1:11" ht="93" customHeight="1" x14ac:dyDescent="0.2">
      <c r="A226" s="2" t="s">
        <v>20</v>
      </c>
      <c r="B226" s="5"/>
      <c r="C226" s="2" t="s">
        <v>320</v>
      </c>
      <c r="D226" s="2" t="s">
        <v>886</v>
      </c>
      <c r="E226" s="2" t="s">
        <v>13</v>
      </c>
      <c r="F226" s="3">
        <f>G226+H226</f>
        <v>37</v>
      </c>
      <c r="G226" s="3">
        <v>37</v>
      </c>
      <c r="H226" s="3"/>
      <c r="I226" s="3">
        <f>J226+K226</f>
        <v>37</v>
      </c>
      <c r="J226" s="3">
        <v>37</v>
      </c>
      <c r="K226" s="3"/>
    </row>
    <row r="227" spans="1:11" ht="33" x14ac:dyDescent="0.2">
      <c r="A227" s="6" t="s">
        <v>171</v>
      </c>
      <c r="B227" s="5"/>
      <c r="C227" s="5" t="s">
        <v>320</v>
      </c>
      <c r="D227" s="5" t="s">
        <v>172</v>
      </c>
      <c r="E227" s="5"/>
      <c r="F227" s="1">
        <f t="shared" si="70"/>
        <v>6390</v>
      </c>
      <c r="G227" s="1">
        <f>G228</f>
        <v>6390</v>
      </c>
      <c r="H227" s="1">
        <f>H228</f>
        <v>0</v>
      </c>
      <c r="I227" s="1">
        <f t="shared" ref="I227:I258" si="73">J227+K227</f>
        <v>6535</v>
      </c>
      <c r="J227" s="1">
        <f>J228</f>
        <v>6535</v>
      </c>
      <c r="K227" s="1">
        <f>K228</f>
        <v>0</v>
      </c>
    </row>
    <row r="228" spans="1:11" ht="122.25" customHeight="1" x14ac:dyDescent="0.2">
      <c r="A228" s="6" t="s">
        <v>173</v>
      </c>
      <c r="B228" s="5"/>
      <c r="C228" s="5" t="s">
        <v>320</v>
      </c>
      <c r="D228" s="5" t="s">
        <v>174</v>
      </c>
      <c r="E228" s="5"/>
      <c r="F228" s="1">
        <f t="shared" si="70"/>
        <v>6390</v>
      </c>
      <c r="G228" s="1">
        <f>G229</f>
        <v>6390</v>
      </c>
      <c r="H228" s="1">
        <f>H229</f>
        <v>0</v>
      </c>
      <c r="I228" s="1">
        <f t="shared" si="73"/>
        <v>6535</v>
      </c>
      <c r="J228" s="1">
        <f>J229</f>
        <v>6535</v>
      </c>
      <c r="K228" s="1">
        <f>K229</f>
        <v>0</v>
      </c>
    </row>
    <row r="229" spans="1:11" ht="103.5" customHeight="1" x14ac:dyDescent="0.2">
      <c r="A229" s="7" t="s">
        <v>321</v>
      </c>
      <c r="B229" s="2"/>
      <c r="C229" s="2" t="s">
        <v>320</v>
      </c>
      <c r="D229" s="2" t="s">
        <v>322</v>
      </c>
      <c r="E229" s="2"/>
      <c r="F229" s="3">
        <f t="shared" si="70"/>
        <v>6390</v>
      </c>
      <c r="G229" s="3">
        <f>G230+G231</f>
        <v>6390</v>
      </c>
      <c r="H229" s="3">
        <f>H230+H231</f>
        <v>0</v>
      </c>
      <c r="I229" s="3">
        <f t="shared" si="73"/>
        <v>6535</v>
      </c>
      <c r="J229" s="3">
        <f>J230+J231</f>
        <v>6535</v>
      </c>
      <c r="K229" s="3">
        <f>K230+K231</f>
        <v>0</v>
      </c>
    </row>
    <row r="230" spans="1:11" ht="208.5" customHeight="1" x14ac:dyDescent="0.2">
      <c r="A230" s="7" t="s">
        <v>19</v>
      </c>
      <c r="B230" s="2"/>
      <c r="C230" s="2" t="s">
        <v>320</v>
      </c>
      <c r="D230" s="2" t="s">
        <v>322</v>
      </c>
      <c r="E230" s="2" t="s">
        <v>12</v>
      </c>
      <c r="F230" s="3">
        <f t="shared" si="70"/>
        <v>6080</v>
      </c>
      <c r="G230" s="3">
        <v>6080</v>
      </c>
      <c r="H230" s="3"/>
      <c r="I230" s="3">
        <f t="shared" si="73"/>
        <v>6225</v>
      </c>
      <c r="J230" s="3">
        <v>6225</v>
      </c>
      <c r="K230" s="3"/>
    </row>
    <row r="231" spans="1:11" ht="93" customHeight="1" x14ac:dyDescent="0.2">
      <c r="A231" s="2" t="s">
        <v>20</v>
      </c>
      <c r="B231" s="2"/>
      <c r="C231" s="2" t="s">
        <v>320</v>
      </c>
      <c r="D231" s="2" t="s">
        <v>322</v>
      </c>
      <c r="E231" s="2" t="s">
        <v>13</v>
      </c>
      <c r="F231" s="3">
        <f t="shared" si="70"/>
        <v>310</v>
      </c>
      <c r="G231" s="3">
        <v>310</v>
      </c>
      <c r="H231" s="3"/>
      <c r="I231" s="3">
        <f t="shared" si="73"/>
        <v>310</v>
      </c>
      <c r="J231" s="3">
        <v>310</v>
      </c>
      <c r="K231" s="3"/>
    </row>
    <row r="232" spans="1:11" ht="76.5" customHeight="1" x14ac:dyDescent="0.2">
      <c r="A232" s="5" t="s">
        <v>323</v>
      </c>
      <c r="B232" s="5" t="s">
        <v>324</v>
      </c>
      <c r="C232" s="5"/>
      <c r="D232" s="5"/>
      <c r="E232" s="5"/>
      <c r="F232" s="1">
        <f t="shared" si="70"/>
        <v>6685</v>
      </c>
      <c r="G232" s="1">
        <f t="shared" ref="G232:K235" si="74">G233</f>
        <v>6685</v>
      </c>
      <c r="H232" s="1">
        <f t="shared" si="74"/>
        <v>0</v>
      </c>
      <c r="I232" s="1">
        <f t="shared" si="73"/>
        <v>6940</v>
      </c>
      <c r="J232" s="1">
        <f t="shared" si="74"/>
        <v>6940</v>
      </c>
      <c r="K232" s="1">
        <f t="shared" si="74"/>
        <v>0</v>
      </c>
    </row>
    <row r="233" spans="1:11" ht="42" customHeight="1" x14ac:dyDescent="0.2">
      <c r="A233" s="5" t="s">
        <v>1097</v>
      </c>
      <c r="B233" s="5"/>
      <c r="C233" s="5" t="s">
        <v>242</v>
      </c>
      <c r="D233" s="5"/>
      <c r="E233" s="5"/>
      <c r="F233" s="1">
        <f t="shared" si="70"/>
        <v>6685</v>
      </c>
      <c r="G233" s="1">
        <f>G234</f>
        <v>6685</v>
      </c>
      <c r="H233" s="1">
        <f t="shared" si="74"/>
        <v>0</v>
      </c>
      <c r="I233" s="1">
        <f t="shared" si="73"/>
        <v>6940</v>
      </c>
      <c r="J233" s="1">
        <f>J234</f>
        <v>6940</v>
      </c>
      <c r="K233" s="1">
        <f t="shared" si="74"/>
        <v>0</v>
      </c>
    </row>
    <row r="234" spans="1:11" ht="62.25" customHeight="1" x14ac:dyDescent="0.2">
      <c r="A234" s="5" t="s">
        <v>325</v>
      </c>
      <c r="B234" s="5"/>
      <c r="C234" s="5" t="s">
        <v>326</v>
      </c>
      <c r="D234" s="5"/>
      <c r="E234" s="5"/>
      <c r="F234" s="1">
        <f t="shared" si="70"/>
        <v>6685</v>
      </c>
      <c r="G234" s="1">
        <f t="shared" si="74"/>
        <v>6685</v>
      </c>
      <c r="H234" s="1">
        <f t="shared" si="74"/>
        <v>0</v>
      </c>
      <c r="I234" s="1">
        <f t="shared" si="73"/>
        <v>6940</v>
      </c>
      <c r="J234" s="1">
        <f t="shared" si="74"/>
        <v>6940</v>
      </c>
      <c r="K234" s="1">
        <f t="shared" si="74"/>
        <v>0</v>
      </c>
    </row>
    <row r="235" spans="1:11" ht="33" x14ac:dyDescent="0.2">
      <c r="A235" s="6" t="s">
        <v>171</v>
      </c>
      <c r="B235" s="5"/>
      <c r="C235" s="5" t="s">
        <v>326</v>
      </c>
      <c r="D235" s="5" t="s">
        <v>172</v>
      </c>
      <c r="E235" s="5"/>
      <c r="F235" s="1">
        <f t="shared" si="70"/>
        <v>6685</v>
      </c>
      <c r="G235" s="1">
        <f t="shared" si="74"/>
        <v>6685</v>
      </c>
      <c r="H235" s="1">
        <f t="shared" si="74"/>
        <v>0</v>
      </c>
      <c r="I235" s="1">
        <f t="shared" si="73"/>
        <v>6940</v>
      </c>
      <c r="J235" s="1">
        <f t="shared" si="74"/>
        <v>6940</v>
      </c>
      <c r="K235" s="1">
        <f t="shared" si="74"/>
        <v>0</v>
      </c>
    </row>
    <row r="236" spans="1:11" ht="123.75" customHeight="1" x14ac:dyDescent="0.2">
      <c r="A236" s="6" t="s">
        <v>173</v>
      </c>
      <c r="B236" s="5"/>
      <c r="C236" s="5" t="s">
        <v>326</v>
      </c>
      <c r="D236" s="5" t="s">
        <v>174</v>
      </c>
      <c r="E236" s="5"/>
      <c r="F236" s="1">
        <f t="shared" si="70"/>
        <v>6685</v>
      </c>
      <c r="G236" s="1">
        <f>G237+G239</f>
        <v>6685</v>
      </c>
      <c r="H236" s="1">
        <f>H237+H239</f>
        <v>0</v>
      </c>
      <c r="I236" s="1">
        <f t="shared" si="73"/>
        <v>6940</v>
      </c>
      <c r="J236" s="1">
        <f>J237+J239</f>
        <v>6940</v>
      </c>
      <c r="K236" s="1">
        <f>K237+K239</f>
        <v>0</v>
      </c>
    </row>
    <row r="237" spans="1:11" ht="103.5" customHeight="1" x14ac:dyDescent="0.2">
      <c r="A237" s="7" t="s">
        <v>327</v>
      </c>
      <c r="B237" s="2"/>
      <c r="C237" s="2" t="s">
        <v>326</v>
      </c>
      <c r="D237" s="2" t="s">
        <v>328</v>
      </c>
      <c r="E237" s="2"/>
      <c r="F237" s="3">
        <f t="shared" si="70"/>
        <v>3441</v>
      </c>
      <c r="G237" s="3">
        <f>G238</f>
        <v>3441</v>
      </c>
      <c r="H237" s="3">
        <f>H238</f>
        <v>0</v>
      </c>
      <c r="I237" s="3">
        <f t="shared" si="73"/>
        <v>3640</v>
      </c>
      <c r="J237" s="3">
        <f>J238</f>
        <v>3640</v>
      </c>
      <c r="K237" s="3">
        <f>K238</f>
        <v>0</v>
      </c>
    </row>
    <row r="238" spans="1:11" ht="210.75" customHeight="1" x14ac:dyDescent="0.2">
      <c r="A238" s="7" t="s">
        <v>19</v>
      </c>
      <c r="B238" s="2"/>
      <c r="C238" s="2" t="s">
        <v>326</v>
      </c>
      <c r="D238" s="2" t="s">
        <v>328</v>
      </c>
      <c r="E238" s="2" t="s">
        <v>12</v>
      </c>
      <c r="F238" s="3">
        <f t="shared" si="70"/>
        <v>3441</v>
      </c>
      <c r="G238" s="3">
        <v>3441</v>
      </c>
      <c r="H238" s="2"/>
      <c r="I238" s="3">
        <f t="shared" si="73"/>
        <v>3640</v>
      </c>
      <c r="J238" s="3">
        <v>3640</v>
      </c>
      <c r="K238" s="2"/>
    </row>
    <row r="239" spans="1:11" ht="102.75" customHeight="1" x14ac:dyDescent="0.2">
      <c r="A239" s="7" t="s">
        <v>329</v>
      </c>
      <c r="B239" s="2"/>
      <c r="C239" s="2" t="s">
        <v>326</v>
      </c>
      <c r="D239" s="2" t="s">
        <v>330</v>
      </c>
      <c r="E239" s="2"/>
      <c r="F239" s="3">
        <f t="shared" si="70"/>
        <v>3244</v>
      </c>
      <c r="G239" s="3">
        <f>G240+G241+G242</f>
        <v>3244</v>
      </c>
      <c r="H239" s="3">
        <f>H240+H241+H242</f>
        <v>0</v>
      </c>
      <c r="I239" s="3">
        <f t="shared" si="73"/>
        <v>3300</v>
      </c>
      <c r="J239" s="3">
        <f>J240+J241+J242</f>
        <v>3300</v>
      </c>
      <c r="K239" s="3">
        <f>K240+K241+K242</f>
        <v>0</v>
      </c>
    </row>
    <row r="240" spans="1:11" ht="206.25" customHeight="1" x14ac:dyDescent="0.2">
      <c r="A240" s="7" t="s">
        <v>19</v>
      </c>
      <c r="B240" s="2"/>
      <c r="C240" s="2" t="s">
        <v>326</v>
      </c>
      <c r="D240" s="2" t="s">
        <v>330</v>
      </c>
      <c r="E240" s="2" t="s">
        <v>12</v>
      </c>
      <c r="F240" s="3">
        <f t="shared" si="70"/>
        <v>2946</v>
      </c>
      <c r="G240" s="3">
        <v>2946</v>
      </c>
      <c r="H240" s="2"/>
      <c r="I240" s="3">
        <f t="shared" si="73"/>
        <v>3002</v>
      </c>
      <c r="J240" s="3">
        <v>3002</v>
      </c>
      <c r="K240" s="2"/>
    </row>
    <row r="241" spans="1:11" ht="93" customHeight="1" x14ac:dyDescent="0.2">
      <c r="A241" s="2" t="s">
        <v>20</v>
      </c>
      <c r="B241" s="2"/>
      <c r="C241" s="2" t="s">
        <v>326</v>
      </c>
      <c r="D241" s="2" t="s">
        <v>330</v>
      </c>
      <c r="E241" s="2" t="s">
        <v>13</v>
      </c>
      <c r="F241" s="3">
        <f t="shared" si="70"/>
        <v>295</v>
      </c>
      <c r="G241" s="3">
        <v>295</v>
      </c>
      <c r="H241" s="2"/>
      <c r="I241" s="3">
        <f t="shared" si="73"/>
        <v>295</v>
      </c>
      <c r="J241" s="3">
        <v>295</v>
      </c>
      <c r="K241" s="2"/>
    </row>
    <row r="242" spans="1:11" ht="33" x14ac:dyDescent="0.2">
      <c r="A242" s="2" t="s">
        <v>16</v>
      </c>
      <c r="B242" s="2"/>
      <c r="C242" s="2" t="s">
        <v>326</v>
      </c>
      <c r="D242" s="2" t="s">
        <v>330</v>
      </c>
      <c r="E242" s="2" t="s">
        <v>15</v>
      </c>
      <c r="F242" s="3">
        <f t="shared" si="70"/>
        <v>3</v>
      </c>
      <c r="G242" s="3">
        <v>3</v>
      </c>
      <c r="H242" s="2"/>
      <c r="I242" s="3">
        <f t="shared" si="73"/>
        <v>3</v>
      </c>
      <c r="J242" s="3">
        <v>3</v>
      </c>
      <c r="K242" s="2"/>
    </row>
    <row r="243" spans="1:11" ht="79.5" customHeight="1" x14ac:dyDescent="0.2">
      <c r="A243" s="5" t="s">
        <v>911</v>
      </c>
      <c r="B243" s="5" t="s">
        <v>331</v>
      </c>
      <c r="C243" s="5"/>
      <c r="D243" s="5"/>
      <c r="E243" s="5"/>
      <c r="F243" s="1">
        <f t="shared" si="70"/>
        <v>6085</v>
      </c>
      <c r="G243" s="1">
        <f>G244</f>
        <v>6085</v>
      </c>
      <c r="H243" s="1">
        <f>H244</f>
        <v>0</v>
      </c>
      <c r="I243" s="1">
        <f t="shared" si="73"/>
        <v>6326</v>
      </c>
      <c r="J243" s="1">
        <f>J244</f>
        <v>6326</v>
      </c>
      <c r="K243" s="1">
        <f>K244</f>
        <v>0</v>
      </c>
    </row>
    <row r="244" spans="1:11" ht="42.75" customHeight="1" x14ac:dyDescent="0.2">
      <c r="A244" s="5" t="s">
        <v>1097</v>
      </c>
      <c r="B244" s="5"/>
      <c r="C244" s="5" t="s">
        <v>242</v>
      </c>
      <c r="D244" s="5"/>
      <c r="E244" s="5"/>
      <c r="F244" s="1">
        <f t="shared" si="70"/>
        <v>6085</v>
      </c>
      <c r="G244" s="1">
        <f>G245</f>
        <v>6085</v>
      </c>
      <c r="H244" s="1">
        <f>H245</f>
        <v>0</v>
      </c>
      <c r="I244" s="1">
        <f t="shared" si="73"/>
        <v>6326</v>
      </c>
      <c r="J244" s="1">
        <f>J245</f>
        <v>6326</v>
      </c>
      <c r="K244" s="1">
        <f>K245</f>
        <v>0</v>
      </c>
    </row>
    <row r="245" spans="1:11" ht="168.75" customHeight="1" x14ac:dyDescent="0.2">
      <c r="A245" s="5" t="s">
        <v>332</v>
      </c>
      <c r="B245" s="5"/>
      <c r="C245" s="5" t="s">
        <v>333</v>
      </c>
      <c r="D245" s="5"/>
      <c r="E245" s="5"/>
      <c r="F245" s="1">
        <f t="shared" ref="F245:F250" si="75">G245+H245</f>
        <v>6085</v>
      </c>
      <c r="G245" s="1">
        <f>G246+G251</f>
        <v>6085</v>
      </c>
      <c r="H245" s="1">
        <f>H246+H251</f>
        <v>0</v>
      </c>
      <c r="I245" s="1">
        <f t="shared" ref="I245:I250" si="76">J245+K245</f>
        <v>6326</v>
      </c>
      <c r="J245" s="1">
        <f>J246+J251</f>
        <v>6326</v>
      </c>
      <c r="K245" s="1">
        <f>K246+K251</f>
        <v>0</v>
      </c>
    </row>
    <row r="246" spans="1:11" ht="162.75" customHeight="1" x14ac:dyDescent="0.2">
      <c r="A246" s="5" t="s">
        <v>882</v>
      </c>
      <c r="B246" s="5"/>
      <c r="C246" s="5" t="s">
        <v>333</v>
      </c>
      <c r="D246" s="5" t="s">
        <v>883</v>
      </c>
      <c r="E246" s="5"/>
      <c r="F246" s="1">
        <f t="shared" si="75"/>
        <v>70</v>
      </c>
      <c r="G246" s="1">
        <f>G247</f>
        <v>70</v>
      </c>
      <c r="H246" s="1">
        <f>H247</f>
        <v>0</v>
      </c>
      <c r="I246" s="1">
        <f t="shared" si="76"/>
        <v>70</v>
      </c>
      <c r="J246" s="1">
        <f>J247</f>
        <v>70</v>
      </c>
      <c r="K246" s="1">
        <f>K247</f>
        <v>0</v>
      </c>
    </row>
    <row r="247" spans="1:11" ht="188.25" customHeight="1" x14ac:dyDescent="0.2">
      <c r="A247" s="5" t="s">
        <v>884</v>
      </c>
      <c r="B247" s="5"/>
      <c r="C247" s="5" t="s">
        <v>333</v>
      </c>
      <c r="D247" s="5" t="s">
        <v>885</v>
      </c>
      <c r="E247" s="5"/>
      <c r="F247" s="1">
        <f t="shared" si="75"/>
        <v>70</v>
      </c>
      <c r="G247" s="1">
        <f>G248</f>
        <v>70</v>
      </c>
      <c r="H247" s="1">
        <f>H248</f>
        <v>0</v>
      </c>
      <c r="I247" s="1">
        <f t="shared" si="76"/>
        <v>70</v>
      </c>
      <c r="J247" s="1">
        <f>J248</f>
        <v>70</v>
      </c>
      <c r="K247" s="1">
        <f>K248</f>
        <v>0</v>
      </c>
    </row>
    <row r="248" spans="1:11" ht="103.5" customHeight="1" x14ac:dyDescent="0.2">
      <c r="A248" s="7" t="s">
        <v>912</v>
      </c>
      <c r="B248" s="5"/>
      <c r="C248" s="2" t="s">
        <v>333</v>
      </c>
      <c r="D248" s="2" t="s">
        <v>938</v>
      </c>
      <c r="E248" s="5"/>
      <c r="F248" s="3">
        <f t="shared" si="75"/>
        <v>70</v>
      </c>
      <c r="G248" s="3">
        <f>G249+G250</f>
        <v>70</v>
      </c>
      <c r="H248" s="3">
        <f>H249+H250</f>
        <v>0</v>
      </c>
      <c r="I248" s="3">
        <f t="shared" si="76"/>
        <v>70</v>
      </c>
      <c r="J248" s="3">
        <f>J249+J250</f>
        <v>70</v>
      </c>
      <c r="K248" s="3">
        <f>K249+K250</f>
        <v>0</v>
      </c>
    </row>
    <row r="249" spans="1:11" ht="212.25" customHeight="1" x14ac:dyDescent="0.2">
      <c r="A249" s="7" t="s">
        <v>19</v>
      </c>
      <c r="B249" s="5"/>
      <c r="C249" s="2" t="s">
        <v>333</v>
      </c>
      <c r="D249" s="2" t="s">
        <v>938</v>
      </c>
      <c r="E249" s="2" t="s">
        <v>12</v>
      </c>
      <c r="F249" s="3">
        <f t="shared" si="75"/>
        <v>35</v>
      </c>
      <c r="G249" s="3">
        <v>35</v>
      </c>
      <c r="H249" s="3"/>
      <c r="I249" s="3">
        <f t="shared" si="76"/>
        <v>35</v>
      </c>
      <c r="J249" s="3">
        <v>35</v>
      </c>
      <c r="K249" s="3"/>
    </row>
    <row r="250" spans="1:11" ht="93" customHeight="1" x14ac:dyDescent="0.2">
      <c r="A250" s="2" t="s">
        <v>20</v>
      </c>
      <c r="B250" s="5"/>
      <c r="C250" s="2" t="s">
        <v>333</v>
      </c>
      <c r="D250" s="2" t="s">
        <v>938</v>
      </c>
      <c r="E250" s="2" t="s">
        <v>13</v>
      </c>
      <c r="F250" s="3">
        <f t="shared" si="75"/>
        <v>35</v>
      </c>
      <c r="G250" s="3">
        <v>35</v>
      </c>
      <c r="H250" s="3"/>
      <c r="I250" s="3">
        <f t="shared" si="76"/>
        <v>35</v>
      </c>
      <c r="J250" s="3">
        <v>35</v>
      </c>
      <c r="K250" s="3"/>
    </row>
    <row r="251" spans="1:11" ht="33" x14ac:dyDescent="0.2">
      <c r="A251" s="6" t="s">
        <v>171</v>
      </c>
      <c r="B251" s="5"/>
      <c r="C251" s="5" t="s">
        <v>333</v>
      </c>
      <c r="D251" s="5" t="s">
        <v>172</v>
      </c>
      <c r="E251" s="5"/>
      <c r="F251" s="1">
        <f t="shared" si="70"/>
        <v>6015</v>
      </c>
      <c r="G251" s="1">
        <f>G252</f>
        <v>6015</v>
      </c>
      <c r="H251" s="1">
        <f>H252</f>
        <v>0</v>
      </c>
      <c r="I251" s="1">
        <f t="shared" si="73"/>
        <v>6256</v>
      </c>
      <c r="J251" s="1">
        <f>J252</f>
        <v>6256</v>
      </c>
      <c r="K251" s="1">
        <f>K252</f>
        <v>0</v>
      </c>
    </row>
    <row r="252" spans="1:11" ht="121.5" customHeight="1" x14ac:dyDescent="0.2">
      <c r="A252" s="6" t="s">
        <v>173</v>
      </c>
      <c r="B252" s="5"/>
      <c r="C252" s="5" t="s">
        <v>333</v>
      </c>
      <c r="D252" s="5" t="s">
        <v>174</v>
      </c>
      <c r="E252" s="5"/>
      <c r="F252" s="1">
        <f t="shared" si="70"/>
        <v>6015</v>
      </c>
      <c r="G252" s="1">
        <f>G253+G255</f>
        <v>6015</v>
      </c>
      <c r="H252" s="1">
        <f>H253+H255</f>
        <v>0</v>
      </c>
      <c r="I252" s="1">
        <f t="shared" si="73"/>
        <v>6256</v>
      </c>
      <c r="J252" s="1">
        <f>J253+J255</f>
        <v>6256</v>
      </c>
      <c r="K252" s="1">
        <f>K253+K255</f>
        <v>0</v>
      </c>
    </row>
    <row r="253" spans="1:11" ht="142.5" customHeight="1" x14ac:dyDescent="0.2">
      <c r="A253" s="7" t="s">
        <v>913</v>
      </c>
      <c r="B253" s="2"/>
      <c r="C253" s="2" t="s">
        <v>333</v>
      </c>
      <c r="D253" s="2" t="s">
        <v>334</v>
      </c>
      <c r="E253" s="2"/>
      <c r="F253" s="3">
        <f t="shared" si="70"/>
        <v>2522</v>
      </c>
      <c r="G253" s="3">
        <f>G254</f>
        <v>2522</v>
      </c>
      <c r="H253" s="3">
        <f>H254</f>
        <v>0</v>
      </c>
      <c r="I253" s="3">
        <f t="shared" si="73"/>
        <v>2630</v>
      </c>
      <c r="J253" s="3">
        <f>J254</f>
        <v>2630</v>
      </c>
      <c r="K253" s="3">
        <f>K254</f>
        <v>0</v>
      </c>
    </row>
    <row r="254" spans="1:11" ht="204.75" customHeight="1" x14ac:dyDescent="0.2">
      <c r="A254" s="7" t="s">
        <v>19</v>
      </c>
      <c r="B254" s="2"/>
      <c r="C254" s="2" t="s">
        <v>333</v>
      </c>
      <c r="D254" s="2" t="s">
        <v>334</v>
      </c>
      <c r="E254" s="2" t="s">
        <v>12</v>
      </c>
      <c r="F254" s="3">
        <f t="shared" si="70"/>
        <v>2522</v>
      </c>
      <c r="G254" s="3">
        <f>2355+167</f>
        <v>2522</v>
      </c>
      <c r="H254" s="2"/>
      <c r="I254" s="3">
        <f t="shared" si="73"/>
        <v>2630</v>
      </c>
      <c r="J254" s="3">
        <f>2457+173</f>
        <v>2630</v>
      </c>
      <c r="K254" s="2"/>
    </row>
    <row r="255" spans="1:11" ht="99" x14ac:dyDescent="0.2">
      <c r="A255" s="7" t="s">
        <v>912</v>
      </c>
      <c r="B255" s="2"/>
      <c r="C255" s="2" t="s">
        <v>333</v>
      </c>
      <c r="D255" s="2" t="s">
        <v>335</v>
      </c>
      <c r="E255" s="2"/>
      <c r="F255" s="3">
        <f t="shared" si="70"/>
        <v>3493</v>
      </c>
      <c r="G255" s="3">
        <f>G256+G257+G258</f>
        <v>3493</v>
      </c>
      <c r="H255" s="3">
        <f>H256+H257+H258</f>
        <v>0</v>
      </c>
      <c r="I255" s="3">
        <f t="shared" si="73"/>
        <v>3626</v>
      </c>
      <c r="J255" s="3">
        <f>J256+J257+J258</f>
        <v>3626</v>
      </c>
      <c r="K255" s="3">
        <f>K256+K257+K258</f>
        <v>0</v>
      </c>
    </row>
    <row r="256" spans="1:11" ht="208.5" customHeight="1" x14ac:dyDescent="0.2">
      <c r="A256" s="7" t="s">
        <v>19</v>
      </c>
      <c r="B256" s="2"/>
      <c r="C256" s="2" t="s">
        <v>333</v>
      </c>
      <c r="D256" s="2" t="s">
        <v>335</v>
      </c>
      <c r="E256" s="2" t="s">
        <v>12</v>
      </c>
      <c r="F256" s="3">
        <f t="shared" si="70"/>
        <v>3408</v>
      </c>
      <c r="G256" s="3">
        <v>3408</v>
      </c>
      <c r="H256" s="2"/>
      <c r="I256" s="3">
        <f t="shared" si="73"/>
        <v>3541</v>
      </c>
      <c r="J256" s="3">
        <v>3541</v>
      </c>
      <c r="K256" s="2"/>
    </row>
    <row r="257" spans="1:11" ht="93" customHeight="1" x14ac:dyDescent="0.2">
      <c r="A257" s="2" t="s">
        <v>20</v>
      </c>
      <c r="B257" s="2"/>
      <c r="C257" s="2" t="s">
        <v>333</v>
      </c>
      <c r="D257" s="2" t="s">
        <v>335</v>
      </c>
      <c r="E257" s="2" t="s">
        <v>13</v>
      </c>
      <c r="F257" s="3">
        <f t="shared" si="70"/>
        <v>66</v>
      </c>
      <c r="G257" s="3">
        <v>66</v>
      </c>
      <c r="H257" s="2"/>
      <c r="I257" s="3">
        <f t="shared" si="73"/>
        <v>66</v>
      </c>
      <c r="J257" s="3">
        <v>66</v>
      </c>
      <c r="K257" s="2"/>
    </row>
    <row r="258" spans="1:11" ht="33" x14ac:dyDescent="0.2">
      <c r="A258" s="2" t="s">
        <v>16</v>
      </c>
      <c r="B258" s="2"/>
      <c r="C258" s="2" t="s">
        <v>333</v>
      </c>
      <c r="D258" s="2" t="s">
        <v>335</v>
      </c>
      <c r="E258" s="2" t="s">
        <v>15</v>
      </c>
      <c r="F258" s="3">
        <f t="shared" si="70"/>
        <v>19</v>
      </c>
      <c r="G258" s="3">
        <v>19</v>
      </c>
      <c r="H258" s="2"/>
      <c r="I258" s="3">
        <f t="shared" si="73"/>
        <v>19</v>
      </c>
      <c r="J258" s="3">
        <v>19</v>
      </c>
      <c r="K258" s="2"/>
    </row>
    <row r="259" spans="1:11" ht="132" customHeight="1" x14ac:dyDescent="0.2">
      <c r="A259" s="4" t="s">
        <v>389</v>
      </c>
      <c r="B259" s="5" t="s">
        <v>390</v>
      </c>
      <c r="C259" s="2"/>
      <c r="D259" s="2"/>
      <c r="E259" s="2"/>
      <c r="F259" s="1">
        <f>SUM(G259:H259)</f>
        <v>14703</v>
      </c>
      <c r="G259" s="1">
        <f>SUM(G260)</f>
        <v>14703</v>
      </c>
      <c r="H259" s="1">
        <f>SUM(H260)</f>
        <v>0</v>
      </c>
      <c r="I259" s="1">
        <f>SUM(J259:K259)</f>
        <v>14859</v>
      </c>
      <c r="J259" s="1">
        <f>SUM(J260)</f>
        <v>14859</v>
      </c>
      <c r="K259" s="1">
        <f>SUM(K260)</f>
        <v>0</v>
      </c>
    </row>
    <row r="260" spans="1:11" ht="42.75" customHeight="1" x14ac:dyDescent="0.2">
      <c r="A260" s="4" t="s">
        <v>116</v>
      </c>
      <c r="B260" s="5"/>
      <c r="C260" s="5" t="s">
        <v>117</v>
      </c>
      <c r="D260" s="2"/>
      <c r="E260" s="2"/>
      <c r="F260" s="1">
        <f>SUM(G260:H260)</f>
        <v>14703</v>
      </c>
      <c r="G260" s="1">
        <f>SUM(G261)</f>
        <v>14703</v>
      </c>
      <c r="H260" s="1">
        <f>SUM(H261)</f>
        <v>0</v>
      </c>
      <c r="I260" s="1">
        <f>SUM(J260:K260)</f>
        <v>14859</v>
      </c>
      <c r="J260" s="1">
        <f>SUM(J261)</f>
        <v>14859</v>
      </c>
      <c r="K260" s="1">
        <f>SUM(K261)</f>
        <v>0</v>
      </c>
    </row>
    <row r="261" spans="1:11" ht="79.5" customHeight="1" x14ac:dyDescent="0.2">
      <c r="A261" s="4" t="s">
        <v>141</v>
      </c>
      <c r="B261" s="5"/>
      <c r="C261" s="5" t="s">
        <v>142</v>
      </c>
      <c r="D261" s="2"/>
      <c r="E261" s="2"/>
      <c r="F261" s="1">
        <f>SUM(G261:H261)</f>
        <v>14703</v>
      </c>
      <c r="G261" s="1">
        <f t="shared" ref="G261:K263" si="77">G262</f>
        <v>14703</v>
      </c>
      <c r="H261" s="1">
        <f t="shared" si="77"/>
        <v>0</v>
      </c>
      <c r="I261" s="1">
        <f>SUM(J261:K261)</f>
        <v>14859</v>
      </c>
      <c r="J261" s="1">
        <f t="shared" si="77"/>
        <v>14859</v>
      </c>
      <c r="K261" s="1">
        <f t="shared" si="77"/>
        <v>0</v>
      </c>
    </row>
    <row r="262" spans="1:11" ht="33" x14ac:dyDescent="0.2">
      <c r="A262" s="6" t="s">
        <v>171</v>
      </c>
      <c r="B262" s="5"/>
      <c r="C262" s="5" t="s">
        <v>142</v>
      </c>
      <c r="D262" s="5" t="s">
        <v>172</v>
      </c>
      <c r="E262" s="5"/>
      <c r="F262" s="1">
        <f>G262+H262</f>
        <v>14703</v>
      </c>
      <c r="G262" s="1">
        <f t="shared" si="77"/>
        <v>14703</v>
      </c>
      <c r="H262" s="1">
        <f t="shared" si="77"/>
        <v>0</v>
      </c>
      <c r="I262" s="1">
        <f>J262+K262</f>
        <v>14859</v>
      </c>
      <c r="J262" s="1">
        <f t="shared" si="77"/>
        <v>14859</v>
      </c>
      <c r="K262" s="1">
        <f t="shared" si="77"/>
        <v>0</v>
      </c>
    </row>
    <row r="263" spans="1:11" ht="115.5" x14ac:dyDescent="0.2">
      <c r="A263" s="6" t="s">
        <v>173</v>
      </c>
      <c r="B263" s="5"/>
      <c r="C263" s="5" t="s">
        <v>142</v>
      </c>
      <c r="D263" s="5" t="s">
        <v>174</v>
      </c>
      <c r="E263" s="5"/>
      <c r="F263" s="1">
        <f>G263+H263</f>
        <v>14703</v>
      </c>
      <c r="G263" s="1">
        <f t="shared" si="77"/>
        <v>14703</v>
      </c>
      <c r="H263" s="1">
        <f t="shared" si="77"/>
        <v>0</v>
      </c>
      <c r="I263" s="1">
        <f>J263+K263</f>
        <v>14859</v>
      </c>
      <c r="J263" s="1">
        <f t="shared" si="77"/>
        <v>14859</v>
      </c>
      <c r="K263" s="1">
        <f t="shared" si="77"/>
        <v>0</v>
      </c>
    </row>
    <row r="264" spans="1:11" ht="102" customHeight="1" x14ac:dyDescent="0.2">
      <c r="A264" s="12" t="s">
        <v>41</v>
      </c>
      <c r="B264" s="2"/>
      <c r="C264" s="2" t="s">
        <v>142</v>
      </c>
      <c r="D264" s="2" t="s">
        <v>189</v>
      </c>
      <c r="E264" s="2"/>
      <c r="F264" s="3">
        <f>SUM(G264:H264)</f>
        <v>14703</v>
      </c>
      <c r="G264" s="3">
        <f>SUM(G265:G266)</f>
        <v>14703</v>
      </c>
      <c r="H264" s="3">
        <f>SUM(H265:H266)</f>
        <v>0</v>
      </c>
      <c r="I264" s="3">
        <f>SUM(J264:K264)</f>
        <v>14859</v>
      </c>
      <c r="J264" s="3">
        <f>SUM(J265:J266)</f>
        <v>14859</v>
      </c>
      <c r="K264" s="3">
        <f>SUM(K265:K266)</f>
        <v>0</v>
      </c>
    </row>
    <row r="265" spans="1:11" ht="213" customHeight="1" x14ac:dyDescent="0.2">
      <c r="A265" s="7" t="s">
        <v>19</v>
      </c>
      <c r="B265" s="2"/>
      <c r="C265" s="2" t="s">
        <v>142</v>
      </c>
      <c r="D265" s="2" t="s">
        <v>189</v>
      </c>
      <c r="E265" s="2" t="s">
        <v>12</v>
      </c>
      <c r="F265" s="3">
        <f>SUM(G265:H265)</f>
        <v>14303</v>
      </c>
      <c r="G265" s="3">
        <f>14600-297</f>
        <v>14303</v>
      </c>
      <c r="H265" s="2"/>
      <c r="I265" s="3">
        <f>SUM(J265:K265)</f>
        <v>14447</v>
      </c>
      <c r="J265" s="3">
        <f>14747-300</f>
        <v>14447</v>
      </c>
      <c r="K265" s="2"/>
    </row>
    <row r="266" spans="1:11" ht="93" customHeight="1" x14ac:dyDescent="0.2">
      <c r="A266" s="2" t="s">
        <v>20</v>
      </c>
      <c r="B266" s="2"/>
      <c r="C266" s="2" t="s">
        <v>142</v>
      </c>
      <c r="D266" s="2" t="s">
        <v>189</v>
      </c>
      <c r="E266" s="2" t="s">
        <v>13</v>
      </c>
      <c r="F266" s="3">
        <f>SUM(G266:H266)</f>
        <v>400</v>
      </c>
      <c r="G266" s="3">
        <v>400</v>
      </c>
      <c r="H266" s="2"/>
      <c r="I266" s="3">
        <f>SUM(J266:K266)</f>
        <v>412</v>
      </c>
      <c r="J266" s="3">
        <v>412</v>
      </c>
      <c r="K266" s="2"/>
    </row>
    <row r="267" spans="1:11" ht="131.25" customHeight="1" x14ac:dyDescent="0.2">
      <c r="A267" s="5" t="s">
        <v>114</v>
      </c>
      <c r="B267" s="5" t="s">
        <v>115</v>
      </c>
      <c r="C267" s="5"/>
      <c r="D267" s="5"/>
      <c r="E267" s="5"/>
      <c r="F267" s="1">
        <f>G267+H267</f>
        <v>128666</v>
      </c>
      <c r="G267" s="1">
        <f>+G268+G341</f>
        <v>98454</v>
      </c>
      <c r="H267" s="1">
        <f>+H268+H341</f>
        <v>30212</v>
      </c>
      <c r="I267" s="1">
        <f t="shared" ref="I267:I340" si="78">J267+K267</f>
        <v>125253</v>
      </c>
      <c r="J267" s="1">
        <f>+J268+J341</f>
        <v>102013</v>
      </c>
      <c r="K267" s="1">
        <f>+K268+K341</f>
        <v>23240</v>
      </c>
    </row>
    <row r="268" spans="1:11" ht="42.75" customHeight="1" x14ac:dyDescent="0.2">
      <c r="A268" s="5" t="s">
        <v>116</v>
      </c>
      <c r="B268" s="5"/>
      <c r="C268" s="5" t="s">
        <v>117</v>
      </c>
      <c r="D268" s="5"/>
      <c r="E268" s="5"/>
      <c r="F268" s="1">
        <f t="shared" ref="F268:F340" si="79">G268+H268</f>
        <v>98454</v>
      </c>
      <c r="G268" s="1">
        <f>G269+G281+G287</f>
        <v>98454</v>
      </c>
      <c r="H268" s="1">
        <f>H269+H281+H287</f>
        <v>0</v>
      </c>
      <c r="I268" s="1">
        <f t="shared" si="78"/>
        <v>102013</v>
      </c>
      <c r="J268" s="1">
        <f>J269+J281+J287</f>
        <v>102013</v>
      </c>
      <c r="K268" s="1">
        <f>K269+K281+K287</f>
        <v>0</v>
      </c>
    </row>
    <row r="269" spans="1:11" ht="29.25" customHeight="1" x14ac:dyDescent="0.2">
      <c r="A269" s="5" t="s">
        <v>118</v>
      </c>
      <c r="B269" s="5"/>
      <c r="C269" s="5" t="s">
        <v>119</v>
      </c>
      <c r="D269" s="5"/>
      <c r="E269" s="5"/>
      <c r="F269" s="1">
        <f t="shared" si="79"/>
        <v>33174</v>
      </c>
      <c r="G269" s="1">
        <f>G270</f>
        <v>33174</v>
      </c>
      <c r="H269" s="1">
        <f>H270</f>
        <v>0</v>
      </c>
      <c r="I269" s="1">
        <f t="shared" si="78"/>
        <v>34500</v>
      </c>
      <c r="J269" s="1">
        <f>J270</f>
        <v>34500</v>
      </c>
      <c r="K269" s="1">
        <f>K270</f>
        <v>0</v>
      </c>
    </row>
    <row r="270" spans="1:11" ht="175.5" customHeight="1" x14ac:dyDescent="0.2">
      <c r="A270" s="6" t="s">
        <v>120</v>
      </c>
      <c r="B270" s="5"/>
      <c r="C270" s="5" t="s">
        <v>119</v>
      </c>
      <c r="D270" s="5" t="s">
        <v>121</v>
      </c>
      <c r="E270" s="5"/>
      <c r="F270" s="1">
        <f t="shared" si="79"/>
        <v>33174</v>
      </c>
      <c r="G270" s="1">
        <f>G271</f>
        <v>33174</v>
      </c>
      <c r="H270" s="1">
        <f>H271</f>
        <v>0</v>
      </c>
      <c r="I270" s="1">
        <f t="shared" si="78"/>
        <v>34500</v>
      </c>
      <c r="J270" s="1">
        <f>J271</f>
        <v>34500</v>
      </c>
      <c r="K270" s="1">
        <f>K271</f>
        <v>0</v>
      </c>
    </row>
    <row r="271" spans="1:11" ht="59.25" customHeight="1" x14ac:dyDescent="0.2">
      <c r="A271" s="6" t="s">
        <v>430</v>
      </c>
      <c r="B271" s="5"/>
      <c r="C271" s="5" t="s">
        <v>119</v>
      </c>
      <c r="D271" s="5" t="s">
        <v>122</v>
      </c>
      <c r="E271" s="5"/>
      <c r="F271" s="1">
        <f t="shared" si="79"/>
        <v>33174</v>
      </c>
      <c r="G271" s="1">
        <f>G272+G275+G278</f>
        <v>33174</v>
      </c>
      <c r="H271" s="1">
        <f>H272+H275+H278</f>
        <v>0</v>
      </c>
      <c r="I271" s="1">
        <f t="shared" si="78"/>
        <v>34500</v>
      </c>
      <c r="J271" s="1">
        <f>J272+J275+J278</f>
        <v>34500</v>
      </c>
      <c r="K271" s="1">
        <f>K272+K275+K278</f>
        <v>0</v>
      </c>
    </row>
    <row r="272" spans="1:11" ht="94.5" customHeight="1" x14ac:dyDescent="0.2">
      <c r="A272" s="6" t="s">
        <v>123</v>
      </c>
      <c r="B272" s="5"/>
      <c r="C272" s="5" t="s">
        <v>119</v>
      </c>
      <c r="D272" s="5" t="s">
        <v>124</v>
      </c>
      <c r="E272" s="5"/>
      <c r="F272" s="1">
        <f t="shared" si="79"/>
        <v>1042</v>
      </c>
      <c r="G272" s="1">
        <f>G273</f>
        <v>1042</v>
      </c>
      <c r="H272" s="1">
        <f>H273</f>
        <v>0</v>
      </c>
      <c r="I272" s="1">
        <f t="shared" si="78"/>
        <v>1084</v>
      </c>
      <c r="J272" s="1">
        <f>J273</f>
        <v>1084</v>
      </c>
      <c r="K272" s="1">
        <f>K273</f>
        <v>0</v>
      </c>
    </row>
    <row r="273" spans="1:11" ht="95.25" customHeight="1" x14ac:dyDescent="0.2">
      <c r="A273" s="7" t="s">
        <v>41</v>
      </c>
      <c r="B273" s="5"/>
      <c r="C273" s="2" t="s">
        <v>119</v>
      </c>
      <c r="D273" s="2" t="s">
        <v>125</v>
      </c>
      <c r="E273" s="5"/>
      <c r="F273" s="3">
        <f t="shared" si="79"/>
        <v>1042</v>
      </c>
      <c r="G273" s="3">
        <f>G274</f>
        <v>1042</v>
      </c>
      <c r="H273" s="3">
        <f>H274</f>
        <v>0</v>
      </c>
      <c r="I273" s="3">
        <f t="shared" si="78"/>
        <v>1084</v>
      </c>
      <c r="J273" s="3">
        <f>J274</f>
        <v>1084</v>
      </c>
      <c r="K273" s="3">
        <f>K274</f>
        <v>0</v>
      </c>
    </row>
    <row r="274" spans="1:11" ht="114" customHeight="1" x14ac:dyDescent="0.2">
      <c r="A274" s="2" t="s">
        <v>17</v>
      </c>
      <c r="B274" s="5"/>
      <c r="C274" s="2" t="s">
        <v>119</v>
      </c>
      <c r="D274" s="2" t="s">
        <v>125</v>
      </c>
      <c r="E274" s="2" t="s">
        <v>14</v>
      </c>
      <c r="F274" s="3">
        <f t="shared" si="79"/>
        <v>1042</v>
      </c>
      <c r="G274" s="3">
        <v>1042</v>
      </c>
      <c r="H274" s="3"/>
      <c r="I274" s="3">
        <f t="shared" si="78"/>
        <v>1084</v>
      </c>
      <c r="J274" s="3">
        <v>1084</v>
      </c>
      <c r="K274" s="3"/>
    </row>
    <row r="275" spans="1:11" ht="159" customHeight="1" x14ac:dyDescent="0.2">
      <c r="A275" s="6" t="s">
        <v>126</v>
      </c>
      <c r="B275" s="5"/>
      <c r="C275" s="5" t="s">
        <v>119</v>
      </c>
      <c r="D275" s="5" t="s">
        <v>127</v>
      </c>
      <c r="E275" s="5"/>
      <c r="F275" s="1">
        <f t="shared" si="79"/>
        <v>25625</v>
      </c>
      <c r="G275" s="1">
        <f>G276</f>
        <v>25625</v>
      </c>
      <c r="H275" s="1">
        <f>H276</f>
        <v>0</v>
      </c>
      <c r="I275" s="1">
        <f t="shared" si="78"/>
        <v>26649</v>
      </c>
      <c r="J275" s="1">
        <f>J276</f>
        <v>26649</v>
      </c>
      <c r="K275" s="1">
        <f>K276</f>
        <v>0</v>
      </c>
    </row>
    <row r="276" spans="1:11" ht="99.75" customHeight="1" x14ac:dyDescent="0.2">
      <c r="A276" s="7" t="s">
        <v>56</v>
      </c>
      <c r="B276" s="5"/>
      <c r="C276" s="2" t="s">
        <v>119</v>
      </c>
      <c r="D276" s="2" t="s">
        <v>128</v>
      </c>
      <c r="E276" s="5"/>
      <c r="F276" s="3">
        <f t="shared" si="79"/>
        <v>25625</v>
      </c>
      <c r="G276" s="3">
        <f>G277</f>
        <v>25625</v>
      </c>
      <c r="H276" s="3">
        <f>H277</f>
        <v>0</v>
      </c>
      <c r="I276" s="3">
        <f t="shared" si="78"/>
        <v>26649</v>
      </c>
      <c r="J276" s="3">
        <f>J277</f>
        <v>26649</v>
      </c>
      <c r="K276" s="3">
        <f>K277</f>
        <v>0</v>
      </c>
    </row>
    <row r="277" spans="1:11" ht="116.25" customHeight="1" x14ac:dyDescent="0.2">
      <c r="A277" s="2" t="s">
        <v>17</v>
      </c>
      <c r="B277" s="5"/>
      <c r="C277" s="2" t="s">
        <v>119</v>
      </c>
      <c r="D277" s="2" t="s">
        <v>128</v>
      </c>
      <c r="E277" s="2" t="s">
        <v>14</v>
      </c>
      <c r="F277" s="3">
        <f t="shared" si="79"/>
        <v>25625</v>
      </c>
      <c r="G277" s="3">
        <v>25625</v>
      </c>
      <c r="H277" s="3"/>
      <c r="I277" s="3">
        <f t="shared" si="78"/>
        <v>26649</v>
      </c>
      <c r="J277" s="3">
        <v>26649</v>
      </c>
      <c r="K277" s="3"/>
    </row>
    <row r="278" spans="1:11" ht="76.5" customHeight="1" x14ac:dyDescent="0.2">
      <c r="A278" s="6" t="s">
        <v>129</v>
      </c>
      <c r="B278" s="5"/>
      <c r="C278" s="5" t="s">
        <v>119</v>
      </c>
      <c r="D278" s="5" t="s">
        <v>130</v>
      </c>
      <c r="E278" s="5"/>
      <c r="F278" s="10">
        <f t="shared" si="79"/>
        <v>6507</v>
      </c>
      <c r="G278" s="10">
        <f>G279</f>
        <v>6507</v>
      </c>
      <c r="H278" s="10">
        <f>H279</f>
        <v>0</v>
      </c>
      <c r="I278" s="10">
        <f t="shared" si="78"/>
        <v>6767</v>
      </c>
      <c r="J278" s="10">
        <f>J279</f>
        <v>6767</v>
      </c>
      <c r="K278" s="10">
        <f>K279</f>
        <v>0</v>
      </c>
    </row>
    <row r="279" spans="1:11" ht="94.5" customHeight="1" x14ac:dyDescent="0.2">
      <c r="A279" s="7" t="s">
        <v>56</v>
      </c>
      <c r="B279" s="2"/>
      <c r="C279" s="2" t="s">
        <v>119</v>
      </c>
      <c r="D279" s="2" t="s">
        <v>131</v>
      </c>
      <c r="E279" s="2"/>
      <c r="F279" s="3">
        <f t="shared" si="79"/>
        <v>6507</v>
      </c>
      <c r="G279" s="3">
        <f>G280</f>
        <v>6507</v>
      </c>
      <c r="H279" s="3">
        <f>H280</f>
        <v>0</v>
      </c>
      <c r="I279" s="3">
        <f t="shared" si="78"/>
        <v>6767</v>
      </c>
      <c r="J279" s="3">
        <f>J280</f>
        <v>6767</v>
      </c>
      <c r="K279" s="3">
        <f>K280</f>
        <v>0</v>
      </c>
    </row>
    <row r="280" spans="1:11" ht="113.25" customHeight="1" x14ac:dyDescent="0.2">
      <c r="A280" s="2" t="s">
        <v>17</v>
      </c>
      <c r="B280" s="2"/>
      <c r="C280" s="2" t="s">
        <v>119</v>
      </c>
      <c r="D280" s="2" t="s">
        <v>131</v>
      </c>
      <c r="E280" s="2" t="s">
        <v>14</v>
      </c>
      <c r="F280" s="3">
        <f t="shared" si="79"/>
        <v>6507</v>
      </c>
      <c r="G280" s="3">
        <v>6507</v>
      </c>
      <c r="H280" s="3"/>
      <c r="I280" s="3">
        <f t="shared" si="78"/>
        <v>6767</v>
      </c>
      <c r="J280" s="3">
        <v>6767</v>
      </c>
      <c r="K280" s="3"/>
    </row>
    <row r="281" spans="1:11" ht="24" customHeight="1" x14ac:dyDescent="0.2">
      <c r="A281" s="5" t="s">
        <v>132</v>
      </c>
      <c r="B281" s="5"/>
      <c r="C281" s="5" t="s">
        <v>133</v>
      </c>
      <c r="D281" s="5"/>
      <c r="E281" s="5"/>
      <c r="F281" s="1">
        <f t="shared" si="79"/>
        <v>1500</v>
      </c>
      <c r="G281" s="1">
        <f t="shared" ref="G281:K285" si="80">G282</f>
        <v>1500</v>
      </c>
      <c r="H281" s="1">
        <f t="shared" si="80"/>
        <v>0</v>
      </c>
      <c r="I281" s="1">
        <f t="shared" si="78"/>
        <v>1500</v>
      </c>
      <c r="J281" s="1">
        <f t="shared" si="80"/>
        <v>1500</v>
      </c>
      <c r="K281" s="1">
        <f t="shared" si="80"/>
        <v>0</v>
      </c>
    </row>
    <row r="282" spans="1:11" ht="206.25" customHeight="1" x14ac:dyDescent="0.2">
      <c r="A282" s="6" t="s">
        <v>134</v>
      </c>
      <c r="B282" s="5"/>
      <c r="C282" s="5" t="s">
        <v>133</v>
      </c>
      <c r="D282" s="5" t="s">
        <v>135</v>
      </c>
      <c r="E282" s="5"/>
      <c r="F282" s="1">
        <f t="shared" si="79"/>
        <v>1500</v>
      </c>
      <c r="G282" s="1">
        <f t="shared" si="80"/>
        <v>1500</v>
      </c>
      <c r="H282" s="1">
        <f t="shared" si="80"/>
        <v>0</v>
      </c>
      <c r="I282" s="1">
        <f t="shared" si="78"/>
        <v>1500</v>
      </c>
      <c r="J282" s="1">
        <f t="shared" si="80"/>
        <v>1500</v>
      </c>
      <c r="K282" s="1">
        <f t="shared" si="80"/>
        <v>0</v>
      </c>
    </row>
    <row r="283" spans="1:11" ht="111.75" customHeight="1" x14ac:dyDescent="0.2">
      <c r="A283" s="6" t="s">
        <v>431</v>
      </c>
      <c r="B283" s="5"/>
      <c r="C283" s="5" t="s">
        <v>133</v>
      </c>
      <c r="D283" s="5" t="s">
        <v>136</v>
      </c>
      <c r="E283" s="5"/>
      <c r="F283" s="1">
        <f t="shared" si="79"/>
        <v>1500</v>
      </c>
      <c r="G283" s="1">
        <f>G285</f>
        <v>1500</v>
      </c>
      <c r="H283" s="1">
        <f>H285</f>
        <v>0</v>
      </c>
      <c r="I283" s="1">
        <f t="shared" si="78"/>
        <v>1500</v>
      </c>
      <c r="J283" s="1">
        <f>J285</f>
        <v>1500</v>
      </c>
      <c r="K283" s="1">
        <f>K285</f>
        <v>0</v>
      </c>
    </row>
    <row r="284" spans="1:11" ht="214.5" x14ac:dyDescent="0.2">
      <c r="A284" s="6" t="s">
        <v>137</v>
      </c>
      <c r="B284" s="5"/>
      <c r="C284" s="5" t="s">
        <v>133</v>
      </c>
      <c r="D284" s="5" t="s">
        <v>138</v>
      </c>
      <c r="E284" s="5"/>
      <c r="F284" s="1">
        <f t="shared" si="79"/>
        <v>1500</v>
      </c>
      <c r="G284" s="1">
        <f>G285</f>
        <v>1500</v>
      </c>
      <c r="H284" s="1">
        <f>H285</f>
        <v>0</v>
      </c>
      <c r="I284" s="1">
        <f t="shared" si="78"/>
        <v>1500</v>
      </c>
      <c r="J284" s="1">
        <f>J285</f>
        <v>1500</v>
      </c>
      <c r="K284" s="1">
        <f>K285</f>
        <v>0</v>
      </c>
    </row>
    <row r="285" spans="1:11" ht="129" customHeight="1" x14ac:dyDescent="0.2">
      <c r="A285" s="7" t="s">
        <v>139</v>
      </c>
      <c r="B285" s="2"/>
      <c r="C285" s="2" t="s">
        <v>133</v>
      </c>
      <c r="D285" s="2" t="s">
        <v>140</v>
      </c>
      <c r="E285" s="2"/>
      <c r="F285" s="3">
        <f t="shared" si="79"/>
        <v>1500</v>
      </c>
      <c r="G285" s="3">
        <f t="shared" si="80"/>
        <v>1500</v>
      </c>
      <c r="H285" s="3">
        <f t="shared" si="80"/>
        <v>0</v>
      </c>
      <c r="I285" s="3">
        <f t="shared" si="78"/>
        <v>1500</v>
      </c>
      <c r="J285" s="3">
        <f t="shared" si="80"/>
        <v>1500</v>
      </c>
      <c r="K285" s="3">
        <f t="shared" si="80"/>
        <v>0</v>
      </c>
    </row>
    <row r="286" spans="1:11" ht="48" customHeight="1" x14ac:dyDescent="0.2">
      <c r="A286" s="2" t="s">
        <v>16</v>
      </c>
      <c r="B286" s="2"/>
      <c r="C286" s="2" t="s">
        <v>133</v>
      </c>
      <c r="D286" s="2" t="s">
        <v>140</v>
      </c>
      <c r="E286" s="2" t="s">
        <v>15</v>
      </c>
      <c r="F286" s="3">
        <f t="shared" si="79"/>
        <v>1500</v>
      </c>
      <c r="G286" s="3">
        <v>1500</v>
      </c>
      <c r="H286" s="3"/>
      <c r="I286" s="3">
        <f t="shared" si="78"/>
        <v>1500</v>
      </c>
      <c r="J286" s="3">
        <v>1500</v>
      </c>
      <c r="K286" s="3"/>
    </row>
    <row r="287" spans="1:11" ht="78" customHeight="1" x14ac:dyDescent="0.2">
      <c r="A287" s="5" t="s">
        <v>141</v>
      </c>
      <c r="B287" s="5"/>
      <c r="C287" s="5" t="s">
        <v>142</v>
      </c>
      <c r="D287" s="5"/>
      <c r="E287" s="5"/>
      <c r="F287" s="1">
        <f t="shared" si="79"/>
        <v>63780</v>
      </c>
      <c r="G287" s="1">
        <f>G293+G306+G335+G298+G288</f>
        <v>63780</v>
      </c>
      <c r="H287" s="1">
        <f>H293+H306+H335+H298+H288</f>
        <v>0</v>
      </c>
      <c r="I287" s="1">
        <f t="shared" si="78"/>
        <v>66013</v>
      </c>
      <c r="J287" s="1">
        <f>J293+J306+J335+J298+J288</f>
        <v>66013</v>
      </c>
      <c r="K287" s="1">
        <f>K293+K306+K335+K298+K288</f>
        <v>0</v>
      </c>
    </row>
    <row r="288" spans="1:11" ht="170.25" customHeight="1" x14ac:dyDescent="0.2">
      <c r="A288" s="39" t="s">
        <v>18</v>
      </c>
      <c r="B288" s="5"/>
      <c r="C288" s="5" t="s">
        <v>142</v>
      </c>
      <c r="D288" s="40" t="s">
        <v>87</v>
      </c>
      <c r="E288" s="5"/>
      <c r="F288" s="1">
        <f t="shared" si="79"/>
        <v>700</v>
      </c>
      <c r="G288" s="1">
        <f t="shared" ref="G288:H291" si="81">G289</f>
        <v>700</v>
      </c>
      <c r="H288" s="1">
        <f t="shared" si="81"/>
        <v>0</v>
      </c>
      <c r="I288" s="1">
        <f>J288+K288</f>
        <v>700</v>
      </c>
      <c r="J288" s="1">
        <f t="shared" ref="J288:K291" si="82">J289</f>
        <v>700</v>
      </c>
      <c r="K288" s="1">
        <f t="shared" si="82"/>
        <v>0</v>
      </c>
    </row>
    <row r="289" spans="1:11" ht="204.75" customHeight="1" x14ac:dyDescent="0.2">
      <c r="A289" s="40" t="s">
        <v>1076</v>
      </c>
      <c r="B289" s="5"/>
      <c r="C289" s="5" t="s">
        <v>142</v>
      </c>
      <c r="D289" s="40" t="s">
        <v>1069</v>
      </c>
      <c r="E289" s="5"/>
      <c r="F289" s="1">
        <f t="shared" si="79"/>
        <v>700</v>
      </c>
      <c r="G289" s="1">
        <f t="shared" si="81"/>
        <v>700</v>
      </c>
      <c r="H289" s="1">
        <f t="shared" si="81"/>
        <v>0</v>
      </c>
      <c r="I289" s="1">
        <f>J289+K289</f>
        <v>700</v>
      </c>
      <c r="J289" s="1">
        <f t="shared" si="82"/>
        <v>700</v>
      </c>
      <c r="K289" s="1">
        <f t="shared" si="82"/>
        <v>0</v>
      </c>
    </row>
    <row r="290" spans="1:11" ht="372" customHeight="1" x14ac:dyDescent="0.2">
      <c r="A290" s="51" t="s">
        <v>1068</v>
      </c>
      <c r="B290" s="5"/>
      <c r="C290" s="5" t="s">
        <v>142</v>
      </c>
      <c r="D290" s="40" t="s">
        <v>1070</v>
      </c>
      <c r="E290" s="5"/>
      <c r="F290" s="1">
        <f t="shared" si="79"/>
        <v>700</v>
      </c>
      <c r="G290" s="1">
        <f t="shared" si="81"/>
        <v>700</v>
      </c>
      <c r="H290" s="1">
        <f t="shared" si="81"/>
        <v>0</v>
      </c>
      <c r="I290" s="1">
        <f>J290+K290</f>
        <v>700</v>
      </c>
      <c r="J290" s="1">
        <f t="shared" si="82"/>
        <v>700</v>
      </c>
      <c r="K290" s="1">
        <f t="shared" si="82"/>
        <v>0</v>
      </c>
    </row>
    <row r="291" spans="1:11" ht="57.75" customHeight="1" x14ac:dyDescent="0.2">
      <c r="A291" s="7" t="s">
        <v>149</v>
      </c>
      <c r="B291" s="5"/>
      <c r="C291" s="2" t="s">
        <v>142</v>
      </c>
      <c r="D291" s="41" t="s">
        <v>1075</v>
      </c>
      <c r="E291" s="5"/>
      <c r="F291" s="3">
        <f t="shared" si="79"/>
        <v>700</v>
      </c>
      <c r="G291" s="3">
        <f t="shared" si="81"/>
        <v>700</v>
      </c>
      <c r="H291" s="3">
        <f t="shared" si="81"/>
        <v>0</v>
      </c>
      <c r="I291" s="3">
        <f>J291+K291</f>
        <v>700</v>
      </c>
      <c r="J291" s="3">
        <f t="shared" si="82"/>
        <v>700</v>
      </c>
      <c r="K291" s="3">
        <f t="shared" si="82"/>
        <v>0</v>
      </c>
    </row>
    <row r="292" spans="1:11" ht="78" customHeight="1" x14ac:dyDescent="0.2">
      <c r="A292" s="41" t="s">
        <v>20</v>
      </c>
      <c r="B292" s="5"/>
      <c r="C292" s="2" t="s">
        <v>142</v>
      </c>
      <c r="D292" s="41" t="s">
        <v>1075</v>
      </c>
      <c r="E292" s="2" t="s">
        <v>13</v>
      </c>
      <c r="F292" s="3">
        <f t="shared" si="79"/>
        <v>700</v>
      </c>
      <c r="G292" s="3">
        <v>700</v>
      </c>
      <c r="H292" s="1"/>
      <c r="I292" s="3">
        <f>J292+K292</f>
        <v>700</v>
      </c>
      <c r="J292" s="3">
        <v>700</v>
      </c>
      <c r="K292" s="1"/>
    </row>
    <row r="293" spans="1:11" ht="144" customHeight="1" x14ac:dyDescent="0.2">
      <c r="A293" s="6" t="s">
        <v>144</v>
      </c>
      <c r="B293" s="5"/>
      <c r="C293" s="5" t="s">
        <v>142</v>
      </c>
      <c r="D293" s="5" t="s">
        <v>145</v>
      </c>
      <c r="E293" s="5"/>
      <c r="F293" s="1">
        <f t="shared" si="79"/>
        <v>2856</v>
      </c>
      <c r="G293" s="1">
        <f>G294</f>
        <v>2856</v>
      </c>
      <c r="H293" s="1">
        <f>H294</f>
        <v>0</v>
      </c>
      <c r="I293" s="1">
        <f t="shared" si="78"/>
        <v>2856</v>
      </c>
      <c r="J293" s="1">
        <f>J294</f>
        <v>2856</v>
      </c>
      <c r="K293" s="1">
        <f>K294</f>
        <v>0</v>
      </c>
    </row>
    <row r="294" spans="1:11" ht="117" customHeight="1" x14ac:dyDescent="0.2">
      <c r="A294" s="6" t="s">
        <v>432</v>
      </c>
      <c r="B294" s="5"/>
      <c r="C294" s="5" t="s">
        <v>142</v>
      </c>
      <c r="D294" s="5" t="s">
        <v>146</v>
      </c>
      <c r="E294" s="5"/>
      <c r="F294" s="1">
        <f t="shared" si="79"/>
        <v>2856</v>
      </c>
      <c r="G294" s="1">
        <f>G296</f>
        <v>2856</v>
      </c>
      <c r="H294" s="1">
        <f>H296</f>
        <v>0</v>
      </c>
      <c r="I294" s="1">
        <f t="shared" si="78"/>
        <v>2856</v>
      </c>
      <c r="J294" s="1">
        <f>J296</f>
        <v>2856</v>
      </c>
      <c r="K294" s="1">
        <f>K296</f>
        <v>0</v>
      </c>
    </row>
    <row r="295" spans="1:11" ht="264" x14ac:dyDescent="0.2">
      <c r="A295" s="6" t="s">
        <v>147</v>
      </c>
      <c r="B295" s="5"/>
      <c r="C295" s="5" t="s">
        <v>142</v>
      </c>
      <c r="D295" s="5" t="s">
        <v>148</v>
      </c>
      <c r="E295" s="5"/>
      <c r="F295" s="1">
        <f t="shared" si="79"/>
        <v>2856</v>
      </c>
      <c r="G295" s="1">
        <f>G296</f>
        <v>2856</v>
      </c>
      <c r="H295" s="1">
        <f>H296</f>
        <v>0</v>
      </c>
      <c r="I295" s="1">
        <f t="shared" si="78"/>
        <v>2856</v>
      </c>
      <c r="J295" s="1">
        <f>J296</f>
        <v>2856</v>
      </c>
      <c r="K295" s="1">
        <f>K296</f>
        <v>0</v>
      </c>
    </row>
    <row r="296" spans="1:11" ht="49.5" x14ac:dyDescent="0.2">
      <c r="A296" s="7" t="s">
        <v>149</v>
      </c>
      <c r="B296" s="2"/>
      <c r="C296" s="2" t="s">
        <v>142</v>
      </c>
      <c r="D296" s="2" t="s">
        <v>150</v>
      </c>
      <c r="E296" s="2"/>
      <c r="F296" s="3">
        <f t="shared" si="79"/>
        <v>2856</v>
      </c>
      <c r="G296" s="3">
        <f>G297</f>
        <v>2856</v>
      </c>
      <c r="H296" s="3">
        <f>H297</f>
        <v>0</v>
      </c>
      <c r="I296" s="3">
        <f t="shared" si="78"/>
        <v>2856</v>
      </c>
      <c r="J296" s="3">
        <f>J297</f>
        <v>2856</v>
      </c>
      <c r="K296" s="3">
        <f>K297</f>
        <v>0</v>
      </c>
    </row>
    <row r="297" spans="1:11" ht="93" customHeight="1" x14ac:dyDescent="0.2">
      <c r="A297" s="2" t="s">
        <v>20</v>
      </c>
      <c r="B297" s="2"/>
      <c r="C297" s="2" t="s">
        <v>142</v>
      </c>
      <c r="D297" s="2" t="s">
        <v>150</v>
      </c>
      <c r="E297" s="2" t="s">
        <v>13</v>
      </c>
      <c r="F297" s="3">
        <f t="shared" si="79"/>
        <v>2856</v>
      </c>
      <c r="G297" s="3">
        <v>2856</v>
      </c>
      <c r="H297" s="3"/>
      <c r="I297" s="3">
        <f t="shared" si="78"/>
        <v>2856</v>
      </c>
      <c r="J297" s="3">
        <v>2856</v>
      </c>
      <c r="K297" s="3"/>
    </row>
    <row r="298" spans="1:11" ht="247.5" x14ac:dyDescent="0.2">
      <c r="A298" s="40" t="s">
        <v>270</v>
      </c>
      <c r="B298" s="40"/>
      <c r="C298" s="40" t="s">
        <v>142</v>
      </c>
      <c r="D298" s="40" t="s">
        <v>271</v>
      </c>
      <c r="E298" s="2"/>
      <c r="F298" s="3">
        <f>G298+H298</f>
        <v>500</v>
      </c>
      <c r="G298" s="3">
        <f>G299</f>
        <v>500</v>
      </c>
      <c r="H298" s="3">
        <f>H299</f>
        <v>0</v>
      </c>
      <c r="I298" s="3">
        <f>J298+K298</f>
        <v>500</v>
      </c>
      <c r="J298" s="3">
        <f>J299</f>
        <v>500</v>
      </c>
      <c r="K298" s="3">
        <f>K299</f>
        <v>0</v>
      </c>
    </row>
    <row r="299" spans="1:11" ht="148.5" x14ac:dyDescent="0.2">
      <c r="A299" s="40" t="s">
        <v>1007</v>
      </c>
      <c r="B299" s="40"/>
      <c r="C299" s="40" t="s">
        <v>142</v>
      </c>
      <c r="D299" s="40" t="s">
        <v>1008</v>
      </c>
      <c r="E299" s="40"/>
      <c r="F299" s="3">
        <f>G299+H299</f>
        <v>500</v>
      </c>
      <c r="G299" s="3">
        <f>G300+G303</f>
        <v>500</v>
      </c>
      <c r="H299" s="3">
        <f>H300+H303</f>
        <v>0</v>
      </c>
      <c r="I299" s="3">
        <f>J299+K299</f>
        <v>500</v>
      </c>
      <c r="J299" s="3">
        <f>J300+J303</f>
        <v>500</v>
      </c>
      <c r="K299" s="3">
        <f>K300+K303</f>
        <v>0</v>
      </c>
    </row>
    <row r="300" spans="1:11" ht="95.25" customHeight="1" x14ac:dyDescent="0.2">
      <c r="A300" s="40" t="s">
        <v>1009</v>
      </c>
      <c r="B300" s="41"/>
      <c r="C300" s="40" t="s">
        <v>142</v>
      </c>
      <c r="D300" s="40" t="s">
        <v>1010</v>
      </c>
      <c r="E300" s="41"/>
      <c r="F300" s="3">
        <f t="shared" ref="F300:F305" si="83">G300+H300</f>
        <v>150</v>
      </c>
      <c r="G300" s="3">
        <f>G301</f>
        <v>150</v>
      </c>
      <c r="H300" s="3">
        <f>H301</f>
        <v>0</v>
      </c>
      <c r="I300" s="3">
        <f t="shared" ref="I300:I305" si="84">J300+K300</f>
        <v>150</v>
      </c>
      <c r="J300" s="3">
        <f>J301</f>
        <v>150</v>
      </c>
      <c r="K300" s="3">
        <f>K301</f>
        <v>0</v>
      </c>
    </row>
    <row r="301" spans="1:11" ht="132" x14ac:dyDescent="0.2">
      <c r="A301" s="44" t="s">
        <v>139</v>
      </c>
      <c r="B301" s="41"/>
      <c r="C301" s="41" t="s">
        <v>142</v>
      </c>
      <c r="D301" s="41" t="s">
        <v>1011</v>
      </c>
      <c r="E301" s="41"/>
      <c r="F301" s="3">
        <f t="shared" si="83"/>
        <v>150</v>
      </c>
      <c r="G301" s="3">
        <f>G302</f>
        <v>150</v>
      </c>
      <c r="H301" s="3">
        <f>H302</f>
        <v>0</v>
      </c>
      <c r="I301" s="3">
        <f t="shared" si="84"/>
        <v>150</v>
      </c>
      <c r="J301" s="3">
        <f>J302</f>
        <v>150</v>
      </c>
      <c r="K301" s="3">
        <f>K302</f>
        <v>0</v>
      </c>
    </row>
    <row r="302" spans="1:11" ht="46.5" customHeight="1" x14ac:dyDescent="0.2">
      <c r="A302" s="41" t="s">
        <v>16</v>
      </c>
      <c r="B302" s="41"/>
      <c r="C302" s="41" t="s">
        <v>142</v>
      </c>
      <c r="D302" s="41" t="s">
        <v>1011</v>
      </c>
      <c r="E302" s="41" t="s">
        <v>15</v>
      </c>
      <c r="F302" s="3">
        <f t="shared" si="83"/>
        <v>150</v>
      </c>
      <c r="G302" s="3">
        <v>150</v>
      </c>
      <c r="H302" s="3"/>
      <c r="I302" s="3">
        <f t="shared" si="84"/>
        <v>150</v>
      </c>
      <c r="J302" s="3">
        <v>150</v>
      </c>
      <c r="K302" s="3"/>
    </row>
    <row r="303" spans="1:11" ht="115.5" customHeight="1" x14ac:dyDescent="0.2">
      <c r="A303" s="40" t="s">
        <v>1012</v>
      </c>
      <c r="B303" s="41"/>
      <c r="C303" s="40" t="s">
        <v>142</v>
      </c>
      <c r="D303" s="40" t="s">
        <v>1013</v>
      </c>
      <c r="E303" s="41"/>
      <c r="F303" s="3">
        <f t="shared" si="83"/>
        <v>350</v>
      </c>
      <c r="G303" s="3">
        <f>G304</f>
        <v>350</v>
      </c>
      <c r="H303" s="3">
        <f>H304</f>
        <v>0</v>
      </c>
      <c r="I303" s="3">
        <f t="shared" si="84"/>
        <v>350</v>
      </c>
      <c r="J303" s="3">
        <f>J304</f>
        <v>350</v>
      </c>
      <c r="K303" s="3">
        <f>K304</f>
        <v>0</v>
      </c>
    </row>
    <row r="304" spans="1:11" ht="132" x14ac:dyDescent="0.2">
      <c r="A304" s="44" t="s">
        <v>139</v>
      </c>
      <c r="B304" s="41"/>
      <c r="C304" s="41" t="s">
        <v>142</v>
      </c>
      <c r="D304" s="41" t="s">
        <v>1014</v>
      </c>
      <c r="E304" s="41"/>
      <c r="F304" s="3">
        <f t="shared" si="83"/>
        <v>350</v>
      </c>
      <c r="G304" s="3">
        <f>G305</f>
        <v>350</v>
      </c>
      <c r="H304" s="3">
        <f>H305</f>
        <v>0</v>
      </c>
      <c r="I304" s="3">
        <f t="shared" si="84"/>
        <v>350</v>
      </c>
      <c r="J304" s="3">
        <f>J305</f>
        <v>350</v>
      </c>
      <c r="K304" s="3">
        <f>K305</f>
        <v>0</v>
      </c>
    </row>
    <row r="305" spans="1:11" ht="33" x14ac:dyDescent="0.2">
      <c r="A305" s="41" t="s">
        <v>16</v>
      </c>
      <c r="B305" s="41"/>
      <c r="C305" s="41" t="s">
        <v>142</v>
      </c>
      <c r="D305" s="41" t="s">
        <v>1014</v>
      </c>
      <c r="E305" s="41" t="s">
        <v>15</v>
      </c>
      <c r="F305" s="3">
        <f t="shared" si="83"/>
        <v>350</v>
      </c>
      <c r="G305" s="3">
        <v>350</v>
      </c>
      <c r="H305" s="3"/>
      <c r="I305" s="3">
        <f t="shared" si="84"/>
        <v>350</v>
      </c>
      <c r="J305" s="3">
        <v>350</v>
      </c>
      <c r="K305" s="3"/>
    </row>
    <row r="306" spans="1:11" ht="165" x14ac:dyDescent="0.2">
      <c r="A306" s="6" t="s">
        <v>120</v>
      </c>
      <c r="B306" s="5"/>
      <c r="C306" s="5" t="s">
        <v>142</v>
      </c>
      <c r="D306" s="5" t="s">
        <v>121</v>
      </c>
      <c r="E306" s="5"/>
      <c r="F306" s="1">
        <f t="shared" si="79"/>
        <v>40206</v>
      </c>
      <c r="G306" s="1">
        <f>G307+G324</f>
        <v>40206</v>
      </c>
      <c r="H306" s="1">
        <f>H307+H324</f>
        <v>0</v>
      </c>
      <c r="I306" s="1">
        <f t="shared" si="78"/>
        <v>41723</v>
      </c>
      <c r="J306" s="1">
        <f>J307+J324</f>
        <v>41723</v>
      </c>
      <c r="K306" s="1">
        <f>K307+K324</f>
        <v>0</v>
      </c>
    </row>
    <row r="307" spans="1:11" ht="66" x14ac:dyDescent="0.2">
      <c r="A307" s="6" t="s">
        <v>433</v>
      </c>
      <c r="B307" s="5"/>
      <c r="C307" s="5" t="s">
        <v>142</v>
      </c>
      <c r="D307" s="5" t="s">
        <v>151</v>
      </c>
      <c r="E307" s="5"/>
      <c r="F307" s="1">
        <f t="shared" si="79"/>
        <v>37606</v>
      </c>
      <c r="G307" s="1">
        <f>G308+G311+G314+G317+G320</f>
        <v>37606</v>
      </c>
      <c r="H307" s="1">
        <f>H308+H311+H314+H317+H320</f>
        <v>0</v>
      </c>
      <c r="I307" s="1">
        <f t="shared" si="78"/>
        <v>39123</v>
      </c>
      <c r="J307" s="1">
        <f>J308+J311+J314+J317+J320</f>
        <v>39123</v>
      </c>
      <c r="K307" s="1">
        <f>K308+K311+K314+K317+K320</f>
        <v>0</v>
      </c>
    </row>
    <row r="308" spans="1:11" ht="330" x14ac:dyDescent="0.2">
      <c r="A308" s="6" t="s">
        <v>152</v>
      </c>
      <c r="B308" s="5"/>
      <c r="C308" s="5" t="s">
        <v>142</v>
      </c>
      <c r="D308" s="5" t="s">
        <v>153</v>
      </c>
      <c r="E308" s="5"/>
      <c r="F308" s="1">
        <f t="shared" si="79"/>
        <v>300</v>
      </c>
      <c r="G308" s="1">
        <f>G309</f>
        <v>300</v>
      </c>
      <c r="H308" s="1">
        <f>H309</f>
        <v>0</v>
      </c>
      <c r="I308" s="1">
        <f t="shared" si="78"/>
        <v>300</v>
      </c>
      <c r="J308" s="1">
        <f>J309</f>
        <v>300</v>
      </c>
      <c r="K308" s="1">
        <f>K309</f>
        <v>0</v>
      </c>
    </row>
    <row r="309" spans="1:11" ht="49.5" x14ac:dyDescent="0.2">
      <c r="A309" s="2" t="s">
        <v>149</v>
      </c>
      <c r="B309" s="5"/>
      <c r="C309" s="2" t="s">
        <v>142</v>
      </c>
      <c r="D309" s="2" t="s">
        <v>154</v>
      </c>
      <c r="E309" s="2"/>
      <c r="F309" s="3">
        <f t="shared" si="79"/>
        <v>300</v>
      </c>
      <c r="G309" s="3">
        <f>G310</f>
        <v>300</v>
      </c>
      <c r="H309" s="3">
        <f>H310</f>
        <v>0</v>
      </c>
      <c r="I309" s="3">
        <f t="shared" si="78"/>
        <v>300</v>
      </c>
      <c r="J309" s="3">
        <f>J310</f>
        <v>300</v>
      </c>
      <c r="K309" s="3">
        <f>K310</f>
        <v>0</v>
      </c>
    </row>
    <row r="310" spans="1:11" ht="93" customHeight="1" x14ac:dyDescent="0.2">
      <c r="A310" s="2" t="s">
        <v>20</v>
      </c>
      <c r="B310" s="5"/>
      <c r="C310" s="2" t="s">
        <v>142</v>
      </c>
      <c r="D310" s="2" t="s">
        <v>154</v>
      </c>
      <c r="E310" s="2" t="s">
        <v>13</v>
      </c>
      <c r="F310" s="3">
        <f t="shared" si="79"/>
        <v>300</v>
      </c>
      <c r="G310" s="3">
        <v>300</v>
      </c>
      <c r="H310" s="3"/>
      <c r="I310" s="3">
        <f t="shared" si="78"/>
        <v>300</v>
      </c>
      <c r="J310" s="3">
        <v>300</v>
      </c>
      <c r="K310" s="3"/>
    </row>
    <row r="311" spans="1:11" ht="406.5" customHeight="1" x14ac:dyDescent="0.2">
      <c r="A311" s="6" t="s">
        <v>155</v>
      </c>
      <c r="B311" s="5"/>
      <c r="C311" s="5" t="s">
        <v>142</v>
      </c>
      <c r="D311" s="5" t="s">
        <v>156</v>
      </c>
      <c r="E311" s="2"/>
      <c r="F311" s="1">
        <f t="shared" si="79"/>
        <v>1310</v>
      </c>
      <c r="G311" s="1">
        <f>G312</f>
        <v>1310</v>
      </c>
      <c r="H311" s="1">
        <f>H312</f>
        <v>0</v>
      </c>
      <c r="I311" s="1">
        <f t="shared" si="78"/>
        <v>1310</v>
      </c>
      <c r="J311" s="1">
        <f>J312</f>
        <v>1310</v>
      </c>
      <c r="K311" s="1">
        <f>K312</f>
        <v>0</v>
      </c>
    </row>
    <row r="312" spans="1:11" ht="49.5" x14ac:dyDescent="0.2">
      <c r="A312" s="2" t="s">
        <v>149</v>
      </c>
      <c r="B312" s="5"/>
      <c r="C312" s="2" t="s">
        <v>142</v>
      </c>
      <c r="D312" s="2" t="s">
        <v>157</v>
      </c>
      <c r="E312" s="2"/>
      <c r="F312" s="3">
        <f t="shared" si="79"/>
        <v>1310</v>
      </c>
      <c r="G312" s="3">
        <f>G313</f>
        <v>1310</v>
      </c>
      <c r="H312" s="3">
        <f>H313</f>
        <v>0</v>
      </c>
      <c r="I312" s="3">
        <f t="shared" si="78"/>
        <v>1310</v>
      </c>
      <c r="J312" s="3">
        <f>J313</f>
        <v>1310</v>
      </c>
      <c r="K312" s="3">
        <f>K313</f>
        <v>0</v>
      </c>
    </row>
    <row r="313" spans="1:11" ht="93" customHeight="1" x14ac:dyDescent="0.2">
      <c r="A313" s="2" t="s">
        <v>20</v>
      </c>
      <c r="B313" s="5"/>
      <c r="C313" s="2" t="s">
        <v>142</v>
      </c>
      <c r="D313" s="2" t="s">
        <v>157</v>
      </c>
      <c r="E313" s="2" t="s">
        <v>13</v>
      </c>
      <c r="F313" s="3">
        <f t="shared" si="79"/>
        <v>1310</v>
      </c>
      <c r="G313" s="3">
        <v>1310</v>
      </c>
      <c r="H313" s="3"/>
      <c r="I313" s="3">
        <f t="shared" si="78"/>
        <v>1310</v>
      </c>
      <c r="J313" s="3">
        <v>1310</v>
      </c>
      <c r="K313" s="3"/>
    </row>
    <row r="314" spans="1:11" ht="198" x14ac:dyDescent="0.2">
      <c r="A314" s="6" t="s">
        <v>158</v>
      </c>
      <c r="B314" s="5"/>
      <c r="C314" s="5" t="s">
        <v>142</v>
      </c>
      <c r="D314" s="5" t="s">
        <v>159</v>
      </c>
      <c r="E314" s="2"/>
      <c r="F314" s="1">
        <f t="shared" si="79"/>
        <v>34887</v>
      </c>
      <c r="G314" s="1">
        <f>G315</f>
        <v>34887</v>
      </c>
      <c r="H314" s="1">
        <f>H315</f>
        <v>0</v>
      </c>
      <c r="I314" s="1">
        <f t="shared" si="78"/>
        <v>36374</v>
      </c>
      <c r="J314" s="1">
        <f>J315</f>
        <v>36374</v>
      </c>
      <c r="K314" s="1">
        <f>K315</f>
        <v>0</v>
      </c>
    </row>
    <row r="315" spans="1:11" ht="100.5" customHeight="1" x14ac:dyDescent="0.2">
      <c r="A315" s="7" t="s">
        <v>56</v>
      </c>
      <c r="B315" s="2"/>
      <c r="C315" s="2" t="s">
        <v>142</v>
      </c>
      <c r="D315" s="2" t="s">
        <v>160</v>
      </c>
      <c r="E315" s="2"/>
      <c r="F315" s="3">
        <f t="shared" si="79"/>
        <v>34887</v>
      </c>
      <c r="G315" s="3">
        <f>G316</f>
        <v>34887</v>
      </c>
      <c r="H315" s="3">
        <f>H316</f>
        <v>0</v>
      </c>
      <c r="I315" s="3">
        <f t="shared" si="78"/>
        <v>36374</v>
      </c>
      <c r="J315" s="3">
        <f>J316</f>
        <v>36374</v>
      </c>
      <c r="K315" s="3">
        <f>K316</f>
        <v>0</v>
      </c>
    </row>
    <row r="316" spans="1:11" ht="111" customHeight="1" x14ac:dyDescent="0.2">
      <c r="A316" s="2" t="s">
        <v>17</v>
      </c>
      <c r="B316" s="2"/>
      <c r="C316" s="2" t="s">
        <v>142</v>
      </c>
      <c r="D316" s="2" t="s">
        <v>160</v>
      </c>
      <c r="E316" s="2" t="s">
        <v>14</v>
      </c>
      <c r="F316" s="3">
        <f t="shared" si="79"/>
        <v>34887</v>
      </c>
      <c r="G316" s="3">
        <v>34887</v>
      </c>
      <c r="H316" s="3"/>
      <c r="I316" s="3">
        <f t="shared" si="78"/>
        <v>36374</v>
      </c>
      <c r="J316" s="3">
        <v>36374</v>
      </c>
      <c r="K316" s="3"/>
    </row>
    <row r="317" spans="1:11" ht="313.5" x14ac:dyDescent="0.2">
      <c r="A317" s="6" t="s">
        <v>161</v>
      </c>
      <c r="B317" s="2"/>
      <c r="C317" s="5" t="s">
        <v>142</v>
      </c>
      <c r="D317" s="5" t="s">
        <v>162</v>
      </c>
      <c r="E317" s="2"/>
      <c r="F317" s="1">
        <f t="shared" si="79"/>
        <v>300</v>
      </c>
      <c r="G317" s="1">
        <f>G318</f>
        <v>300</v>
      </c>
      <c r="H317" s="1">
        <f>H318</f>
        <v>0</v>
      </c>
      <c r="I317" s="1">
        <f t="shared" si="78"/>
        <v>300</v>
      </c>
      <c r="J317" s="1">
        <f>J318</f>
        <v>300</v>
      </c>
      <c r="K317" s="1">
        <f>K318</f>
        <v>0</v>
      </c>
    </row>
    <row r="318" spans="1:11" ht="58.5" customHeight="1" x14ac:dyDescent="0.2">
      <c r="A318" s="2" t="s">
        <v>149</v>
      </c>
      <c r="B318" s="2"/>
      <c r="C318" s="2" t="s">
        <v>142</v>
      </c>
      <c r="D318" s="2" t="s">
        <v>163</v>
      </c>
      <c r="E318" s="2"/>
      <c r="F318" s="3">
        <f t="shared" si="79"/>
        <v>300</v>
      </c>
      <c r="G318" s="3">
        <f>G319</f>
        <v>300</v>
      </c>
      <c r="H318" s="3">
        <f>H319</f>
        <v>0</v>
      </c>
      <c r="I318" s="3">
        <f t="shared" si="78"/>
        <v>300</v>
      </c>
      <c r="J318" s="3">
        <f>J319</f>
        <v>300</v>
      </c>
      <c r="K318" s="3">
        <f>K319</f>
        <v>0</v>
      </c>
    </row>
    <row r="319" spans="1:11" ht="93" customHeight="1" x14ac:dyDescent="0.2">
      <c r="A319" s="2" t="s">
        <v>20</v>
      </c>
      <c r="B319" s="2"/>
      <c r="C319" s="2" t="s">
        <v>142</v>
      </c>
      <c r="D319" s="2" t="s">
        <v>163</v>
      </c>
      <c r="E319" s="2" t="s">
        <v>13</v>
      </c>
      <c r="F319" s="3">
        <f t="shared" si="79"/>
        <v>300</v>
      </c>
      <c r="G319" s="3">
        <v>300</v>
      </c>
      <c r="H319" s="3"/>
      <c r="I319" s="3">
        <f t="shared" si="78"/>
        <v>300</v>
      </c>
      <c r="J319" s="3">
        <v>300</v>
      </c>
      <c r="K319" s="3"/>
    </row>
    <row r="320" spans="1:11" ht="89.25" customHeight="1" x14ac:dyDescent="0.2">
      <c r="A320" s="8" t="s">
        <v>894</v>
      </c>
      <c r="B320" s="5"/>
      <c r="C320" s="5" t="s">
        <v>142</v>
      </c>
      <c r="D320" s="5" t="s">
        <v>893</v>
      </c>
      <c r="E320" s="5"/>
      <c r="F320" s="1">
        <f t="shared" si="79"/>
        <v>809</v>
      </c>
      <c r="G320" s="1">
        <f>G321</f>
        <v>809</v>
      </c>
      <c r="H320" s="1">
        <f>H321</f>
        <v>0</v>
      </c>
      <c r="I320" s="1">
        <f t="shared" si="78"/>
        <v>839</v>
      </c>
      <c r="J320" s="1">
        <f>J321</f>
        <v>839</v>
      </c>
      <c r="K320" s="1">
        <f>K321</f>
        <v>0</v>
      </c>
    </row>
    <row r="321" spans="1:11" ht="59.25" customHeight="1" x14ac:dyDescent="0.2">
      <c r="A321" s="19" t="s">
        <v>932</v>
      </c>
      <c r="B321" s="2"/>
      <c r="C321" s="2" t="s">
        <v>142</v>
      </c>
      <c r="D321" s="2" t="s">
        <v>933</v>
      </c>
      <c r="E321" s="2"/>
      <c r="F321" s="3">
        <f t="shared" si="79"/>
        <v>809</v>
      </c>
      <c r="G321" s="3">
        <f>G322+G323</f>
        <v>809</v>
      </c>
      <c r="H321" s="3">
        <f>H322+H323</f>
        <v>0</v>
      </c>
      <c r="I321" s="3">
        <f t="shared" si="78"/>
        <v>839</v>
      </c>
      <c r="J321" s="3">
        <f>J322+J323</f>
        <v>839</v>
      </c>
      <c r="K321" s="3">
        <f>K322+K323</f>
        <v>0</v>
      </c>
    </row>
    <row r="322" spans="1:11" ht="93" customHeight="1" x14ac:dyDescent="0.2">
      <c r="A322" s="2" t="s">
        <v>20</v>
      </c>
      <c r="B322" s="2"/>
      <c r="C322" s="2" t="s">
        <v>142</v>
      </c>
      <c r="D322" s="2" t="s">
        <v>933</v>
      </c>
      <c r="E322" s="2" t="s">
        <v>13</v>
      </c>
      <c r="F322" s="3">
        <f t="shared" si="79"/>
        <v>769</v>
      </c>
      <c r="G322" s="3">
        <v>769</v>
      </c>
      <c r="H322" s="3"/>
      <c r="I322" s="3">
        <f t="shared" si="78"/>
        <v>799</v>
      </c>
      <c r="J322" s="3">
        <v>799</v>
      </c>
      <c r="K322" s="3"/>
    </row>
    <row r="323" spans="1:11" ht="42.75" customHeight="1" x14ac:dyDescent="0.2">
      <c r="A323" s="2" t="s">
        <v>16</v>
      </c>
      <c r="B323" s="2"/>
      <c r="C323" s="2" t="s">
        <v>142</v>
      </c>
      <c r="D323" s="2" t="s">
        <v>933</v>
      </c>
      <c r="E323" s="2" t="s">
        <v>15</v>
      </c>
      <c r="F323" s="3">
        <f t="shared" si="79"/>
        <v>40</v>
      </c>
      <c r="G323" s="3">
        <v>40</v>
      </c>
      <c r="H323" s="3"/>
      <c r="I323" s="3">
        <f t="shared" si="78"/>
        <v>40</v>
      </c>
      <c r="J323" s="3">
        <v>40</v>
      </c>
      <c r="K323" s="3"/>
    </row>
    <row r="324" spans="1:11" ht="78.75" customHeight="1" x14ac:dyDescent="0.2">
      <c r="A324" s="6" t="s">
        <v>434</v>
      </c>
      <c r="B324" s="5"/>
      <c r="C324" s="5" t="s">
        <v>142</v>
      </c>
      <c r="D324" s="5" t="s">
        <v>164</v>
      </c>
      <c r="E324" s="5"/>
      <c r="F324" s="1">
        <f t="shared" si="79"/>
        <v>2600</v>
      </c>
      <c r="G324" s="1">
        <f>G326+G329+G334</f>
        <v>2600</v>
      </c>
      <c r="H324" s="1">
        <f>H326+H329+H334</f>
        <v>0</v>
      </c>
      <c r="I324" s="1">
        <f t="shared" si="78"/>
        <v>2600</v>
      </c>
      <c r="J324" s="1">
        <f>J326+J329+J334</f>
        <v>2600</v>
      </c>
      <c r="K324" s="1">
        <f>K326+K329+K334</f>
        <v>0</v>
      </c>
    </row>
    <row r="325" spans="1:11" ht="247.5" x14ac:dyDescent="0.2">
      <c r="A325" s="6" t="s">
        <v>165</v>
      </c>
      <c r="B325" s="5"/>
      <c r="C325" s="5" t="s">
        <v>142</v>
      </c>
      <c r="D325" s="5" t="s">
        <v>166</v>
      </c>
      <c r="E325" s="5"/>
      <c r="F325" s="1">
        <f t="shared" si="79"/>
        <v>2200</v>
      </c>
      <c r="G325" s="1">
        <f>G326</f>
        <v>2200</v>
      </c>
      <c r="H325" s="1">
        <f>H326</f>
        <v>0</v>
      </c>
      <c r="I325" s="1">
        <f t="shared" si="78"/>
        <v>2400</v>
      </c>
      <c r="J325" s="1">
        <f>J326</f>
        <v>2400</v>
      </c>
      <c r="K325" s="1">
        <f>K326</f>
        <v>0</v>
      </c>
    </row>
    <row r="326" spans="1:11" ht="49.5" x14ac:dyDescent="0.2">
      <c r="A326" s="2" t="s">
        <v>149</v>
      </c>
      <c r="B326" s="2"/>
      <c r="C326" s="2" t="s">
        <v>142</v>
      </c>
      <c r="D326" s="2" t="s">
        <v>167</v>
      </c>
      <c r="E326" s="2"/>
      <c r="F326" s="3">
        <f t="shared" si="79"/>
        <v>2200</v>
      </c>
      <c r="G326" s="3">
        <f>G327+G328</f>
        <v>2200</v>
      </c>
      <c r="H326" s="3">
        <f>H327+H328</f>
        <v>0</v>
      </c>
      <c r="I326" s="3">
        <f t="shared" si="78"/>
        <v>2400</v>
      </c>
      <c r="J326" s="3">
        <f>J327+J328</f>
        <v>2400</v>
      </c>
      <c r="K326" s="3">
        <f>K327+K328</f>
        <v>0</v>
      </c>
    </row>
    <row r="327" spans="1:11" ht="93" customHeight="1" x14ac:dyDescent="0.2">
      <c r="A327" s="2" t="s">
        <v>20</v>
      </c>
      <c r="B327" s="2"/>
      <c r="C327" s="2" t="s">
        <v>142</v>
      </c>
      <c r="D327" s="2" t="s">
        <v>167</v>
      </c>
      <c r="E327" s="2" t="s">
        <v>13</v>
      </c>
      <c r="F327" s="3">
        <f t="shared" si="79"/>
        <v>1150</v>
      </c>
      <c r="G327" s="3">
        <f>1350-200</f>
        <v>1150</v>
      </c>
      <c r="H327" s="3"/>
      <c r="I327" s="3">
        <f t="shared" si="78"/>
        <v>1350</v>
      </c>
      <c r="J327" s="3">
        <v>1350</v>
      </c>
      <c r="K327" s="3"/>
    </row>
    <row r="328" spans="1:11" ht="33" x14ac:dyDescent="0.2">
      <c r="A328" s="2" t="s">
        <v>16</v>
      </c>
      <c r="B328" s="2"/>
      <c r="C328" s="2" t="s">
        <v>142</v>
      </c>
      <c r="D328" s="2" t="s">
        <v>167</v>
      </c>
      <c r="E328" s="2" t="s">
        <v>15</v>
      </c>
      <c r="F328" s="3">
        <f t="shared" si="79"/>
        <v>1050</v>
      </c>
      <c r="G328" s="3">
        <v>1050</v>
      </c>
      <c r="H328" s="3"/>
      <c r="I328" s="3">
        <f t="shared" si="78"/>
        <v>1050</v>
      </c>
      <c r="J328" s="3">
        <v>1050</v>
      </c>
      <c r="K328" s="3"/>
    </row>
    <row r="329" spans="1:11" ht="205.5" customHeight="1" x14ac:dyDescent="0.2">
      <c r="A329" s="6" t="s">
        <v>168</v>
      </c>
      <c r="B329" s="2"/>
      <c r="C329" s="5" t="s">
        <v>142</v>
      </c>
      <c r="D329" s="5" t="s">
        <v>169</v>
      </c>
      <c r="E329" s="2"/>
      <c r="F329" s="1">
        <f t="shared" si="79"/>
        <v>200</v>
      </c>
      <c r="G329" s="1">
        <f>G330</f>
        <v>200</v>
      </c>
      <c r="H329" s="1">
        <f>H330</f>
        <v>0</v>
      </c>
      <c r="I329" s="1">
        <f t="shared" si="78"/>
        <v>200</v>
      </c>
      <c r="J329" s="1">
        <f>J330</f>
        <v>200</v>
      </c>
      <c r="K329" s="1">
        <f>K330</f>
        <v>0</v>
      </c>
    </row>
    <row r="330" spans="1:11" ht="49.5" x14ac:dyDescent="0.2">
      <c r="A330" s="2" t="s">
        <v>149</v>
      </c>
      <c r="B330" s="2"/>
      <c r="C330" s="2" t="s">
        <v>142</v>
      </c>
      <c r="D330" s="2" t="s">
        <v>170</v>
      </c>
      <c r="E330" s="2"/>
      <c r="F330" s="3">
        <f t="shared" si="79"/>
        <v>200</v>
      </c>
      <c r="G330" s="3">
        <f>G331</f>
        <v>200</v>
      </c>
      <c r="H330" s="3">
        <f>H331</f>
        <v>0</v>
      </c>
      <c r="I330" s="3">
        <f t="shared" si="78"/>
        <v>200</v>
      </c>
      <c r="J330" s="3">
        <f>J331</f>
        <v>200</v>
      </c>
      <c r="K330" s="3">
        <f>K331</f>
        <v>0</v>
      </c>
    </row>
    <row r="331" spans="1:11" ht="93" customHeight="1" x14ac:dyDescent="0.2">
      <c r="A331" s="2" t="s">
        <v>20</v>
      </c>
      <c r="B331" s="2"/>
      <c r="C331" s="2" t="s">
        <v>142</v>
      </c>
      <c r="D331" s="2" t="s">
        <v>170</v>
      </c>
      <c r="E331" s="2" t="s">
        <v>13</v>
      </c>
      <c r="F331" s="3">
        <f t="shared" si="79"/>
        <v>200</v>
      </c>
      <c r="G331" s="3">
        <v>200</v>
      </c>
      <c r="H331" s="3"/>
      <c r="I331" s="3">
        <f t="shared" si="78"/>
        <v>200</v>
      </c>
      <c r="J331" s="3">
        <v>200</v>
      </c>
      <c r="K331" s="3"/>
    </row>
    <row r="332" spans="1:11" ht="99" x14ac:dyDescent="0.2">
      <c r="A332" s="40" t="s">
        <v>1054</v>
      </c>
      <c r="B332" s="40"/>
      <c r="C332" s="40" t="s">
        <v>142</v>
      </c>
      <c r="D332" s="40" t="s">
        <v>1055</v>
      </c>
      <c r="E332" s="40"/>
      <c r="F332" s="1">
        <f t="shared" si="79"/>
        <v>200</v>
      </c>
      <c r="G332" s="1">
        <f>G333</f>
        <v>200</v>
      </c>
      <c r="H332" s="1">
        <f>H333</f>
        <v>0</v>
      </c>
      <c r="I332" s="1">
        <f t="shared" si="78"/>
        <v>0</v>
      </c>
      <c r="J332" s="1">
        <f>J333</f>
        <v>0</v>
      </c>
      <c r="K332" s="1">
        <f>K333</f>
        <v>0</v>
      </c>
    </row>
    <row r="333" spans="1:11" ht="59.25" customHeight="1" x14ac:dyDescent="0.2">
      <c r="A333" s="41" t="s">
        <v>149</v>
      </c>
      <c r="B333" s="41"/>
      <c r="C333" s="41" t="s">
        <v>142</v>
      </c>
      <c r="D333" s="41" t="s">
        <v>1056</v>
      </c>
      <c r="E333" s="41"/>
      <c r="F333" s="3">
        <f t="shared" si="79"/>
        <v>200</v>
      </c>
      <c r="G333" s="3">
        <f>G334</f>
        <v>200</v>
      </c>
      <c r="H333" s="3">
        <f>H334</f>
        <v>0</v>
      </c>
      <c r="I333" s="3">
        <f t="shared" si="78"/>
        <v>0</v>
      </c>
      <c r="J333" s="3">
        <f>J334</f>
        <v>0</v>
      </c>
      <c r="K333" s="3">
        <f>K334</f>
        <v>0</v>
      </c>
    </row>
    <row r="334" spans="1:11" ht="93" customHeight="1" x14ac:dyDescent="0.2">
      <c r="A334" s="41" t="s">
        <v>20</v>
      </c>
      <c r="B334" s="41"/>
      <c r="C334" s="41" t="s">
        <v>142</v>
      </c>
      <c r="D334" s="41" t="s">
        <v>1056</v>
      </c>
      <c r="E334" s="41" t="s">
        <v>13</v>
      </c>
      <c r="F334" s="3">
        <f t="shared" si="79"/>
        <v>200</v>
      </c>
      <c r="G334" s="3">
        <v>200</v>
      </c>
      <c r="H334" s="3"/>
      <c r="I334" s="3">
        <f t="shared" si="78"/>
        <v>0</v>
      </c>
      <c r="J334" s="3"/>
      <c r="K334" s="3"/>
    </row>
    <row r="335" spans="1:11" ht="33" x14ac:dyDescent="0.2">
      <c r="A335" s="5" t="s">
        <v>171</v>
      </c>
      <c r="B335" s="2"/>
      <c r="C335" s="5" t="s">
        <v>142</v>
      </c>
      <c r="D335" s="5" t="s">
        <v>172</v>
      </c>
      <c r="E335" s="5"/>
      <c r="F335" s="1">
        <f t="shared" si="79"/>
        <v>19518</v>
      </c>
      <c r="G335" s="1">
        <f>G336</f>
        <v>19518</v>
      </c>
      <c r="H335" s="10">
        <f>H336</f>
        <v>0</v>
      </c>
      <c r="I335" s="1">
        <f t="shared" si="78"/>
        <v>20234</v>
      </c>
      <c r="J335" s="1">
        <f>J336</f>
        <v>20234</v>
      </c>
      <c r="K335" s="10">
        <f>K336</f>
        <v>0</v>
      </c>
    </row>
    <row r="336" spans="1:11" ht="115.5" x14ac:dyDescent="0.2">
      <c r="A336" s="6" t="s">
        <v>173</v>
      </c>
      <c r="B336" s="2"/>
      <c r="C336" s="5" t="s">
        <v>142</v>
      </c>
      <c r="D336" s="5" t="s">
        <v>174</v>
      </c>
      <c r="E336" s="2"/>
      <c r="F336" s="1">
        <f t="shared" si="79"/>
        <v>19518</v>
      </c>
      <c r="G336" s="1">
        <f>G337</f>
        <v>19518</v>
      </c>
      <c r="H336" s="1">
        <f>H337</f>
        <v>0</v>
      </c>
      <c r="I336" s="1">
        <f t="shared" si="78"/>
        <v>20234</v>
      </c>
      <c r="J336" s="1">
        <f>J337</f>
        <v>20234</v>
      </c>
      <c r="K336" s="1">
        <f>K337</f>
        <v>0</v>
      </c>
    </row>
    <row r="337" spans="1:11" ht="66" x14ac:dyDescent="0.2">
      <c r="A337" s="7" t="s">
        <v>80</v>
      </c>
      <c r="B337" s="2"/>
      <c r="C337" s="2" t="s">
        <v>142</v>
      </c>
      <c r="D337" s="2" t="s">
        <v>175</v>
      </c>
      <c r="E337" s="2"/>
      <c r="F337" s="3">
        <f t="shared" si="79"/>
        <v>19518</v>
      </c>
      <c r="G337" s="3">
        <f>G338+G339+G340</f>
        <v>19518</v>
      </c>
      <c r="H337" s="3">
        <f>H338+H339+H340</f>
        <v>0</v>
      </c>
      <c r="I337" s="3">
        <f t="shared" si="78"/>
        <v>20234</v>
      </c>
      <c r="J337" s="3">
        <f>J338+J339+J340</f>
        <v>20234</v>
      </c>
      <c r="K337" s="3">
        <f>K338+K339+K340</f>
        <v>0</v>
      </c>
    </row>
    <row r="338" spans="1:11" ht="207" customHeight="1" x14ac:dyDescent="0.2">
      <c r="A338" s="7" t="s">
        <v>19</v>
      </c>
      <c r="B338" s="2"/>
      <c r="C338" s="2" t="s">
        <v>142</v>
      </c>
      <c r="D338" s="2" t="s">
        <v>175</v>
      </c>
      <c r="E338" s="2" t="s">
        <v>12</v>
      </c>
      <c r="F338" s="3">
        <f t="shared" si="79"/>
        <v>17187</v>
      </c>
      <c r="G338" s="3">
        <v>17187</v>
      </c>
      <c r="H338" s="3"/>
      <c r="I338" s="3">
        <f t="shared" si="78"/>
        <v>17868</v>
      </c>
      <c r="J338" s="3">
        <v>17868</v>
      </c>
      <c r="K338" s="3"/>
    </row>
    <row r="339" spans="1:11" ht="93" customHeight="1" x14ac:dyDescent="0.2">
      <c r="A339" s="2" t="s">
        <v>20</v>
      </c>
      <c r="B339" s="2"/>
      <c r="C339" s="2" t="s">
        <v>142</v>
      </c>
      <c r="D339" s="2" t="s">
        <v>175</v>
      </c>
      <c r="E339" s="2" t="s">
        <v>13</v>
      </c>
      <c r="F339" s="3">
        <f t="shared" si="79"/>
        <v>2321</v>
      </c>
      <c r="G339" s="3">
        <v>2321</v>
      </c>
      <c r="H339" s="3"/>
      <c r="I339" s="3">
        <f t="shared" si="78"/>
        <v>2356</v>
      </c>
      <c r="J339" s="3">
        <v>2356</v>
      </c>
      <c r="K339" s="3"/>
    </row>
    <row r="340" spans="1:11" ht="39.75" customHeight="1" x14ac:dyDescent="0.2">
      <c r="A340" s="2" t="s">
        <v>16</v>
      </c>
      <c r="B340" s="2"/>
      <c r="C340" s="2" t="s">
        <v>142</v>
      </c>
      <c r="D340" s="2" t="s">
        <v>175</v>
      </c>
      <c r="E340" s="2" t="s">
        <v>15</v>
      </c>
      <c r="F340" s="3">
        <f t="shared" si="79"/>
        <v>10</v>
      </c>
      <c r="G340" s="3">
        <v>10</v>
      </c>
      <c r="H340" s="3"/>
      <c r="I340" s="3">
        <f t="shared" si="78"/>
        <v>10</v>
      </c>
      <c r="J340" s="3">
        <v>10</v>
      </c>
      <c r="K340" s="3"/>
    </row>
    <row r="341" spans="1:11" ht="33" x14ac:dyDescent="0.2">
      <c r="A341" s="5" t="s">
        <v>182</v>
      </c>
      <c r="B341" s="6"/>
      <c r="C341" s="6" t="s">
        <v>183</v>
      </c>
      <c r="D341" s="5"/>
      <c r="E341" s="5"/>
      <c r="F341" s="1">
        <f t="shared" ref="F341:F347" si="85">G341+H341</f>
        <v>30212</v>
      </c>
      <c r="G341" s="1">
        <f t="shared" ref="G341:K344" si="86">G342</f>
        <v>0</v>
      </c>
      <c r="H341" s="1">
        <f t="shared" si="86"/>
        <v>30212</v>
      </c>
      <c r="I341" s="1">
        <f t="shared" ref="I341:I345" si="87">J341+K341</f>
        <v>23240</v>
      </c>
      <c r="J341" s="1">
        <f t="shared" si="86"/>
        <v>0</v>
      </c>
      <c r="K341" s="1">
        <f t="shared" si="86"/>
        <v>23240</v>
      </c>
    </row>
    <row r="342" spans="1:11" ht="46.5" customHeight="1" x14ac:dyDescent="0.2">
      <c r="A342" s="5" t="s">
        <v>184</v>
      </c>
      <c r="B342" s="6"/>
      <c r="C342" s="6" t="s">
        <v>185</v>
      </c>
      <c r="D342" s="5"/>
      <c r="E342" s="5"/>
      <c r="F342" s="1">
        <f t="shared" si="85"/>
        <v>30212</v>
      </c>
      <c r="G342" s="1">
        <f t="shared" si="86"/>
        <v>0</v>
      </c>
      <c r="H342" s="1">
        <f t="shared" si="86"/>
        <v>30212</v>
      </c>
      <c r="I342" s="1">
        <f t="shared" si="87"/>
        <v>23240</v>
      </c>
      <c r="J342" s="1">
        <f t="shared" si="86"/>
        <v>0</v>
      </c>
      <c r="K342" s="1">
        <f t="shared" si="86"/>
        <v>23240</v>
      </c>
    </row>
    <row r="343" spans="1:11" ht="140.25" customHeight="1" x14ac:dyDescent="0.2">
      <c r="A343" s="6" t="s">
        <v>144</v>
      </c>
      <c r="B343" s="5"/>
      <c r="C343" s="6" t="s">
        <v>185</v>
      </c>
      <c r="D343" s="5" t="s">
        <v>145</v>
      </c>
      <c r="E343" s="6"/>
      <c r="F343" s="1">
        <f t="shared" si="85"/>
        <v>30212</v>
      </c>
      <c r="G343" s="1">
        <f t="shared" si="86"/>
        <v>0</v>
      </c>
      <c r="H343" s="1">
        <f t="shared" si="86"/>
        <v>30212</v>
      </c>
      <c r="I343" s="1">
        <f t="shared" si="87"/>
        <v>23240</v>
      </c>
      <c r="J343" s="1">
        <f t="shared" si="86"/>
        <v>0</v>
      </c>
      <c r="K343" s="1">
        <f t="shared" si="86"/>
        <v>23240</v>
      </c>
    </row>
    <row r="344" spans="1:11" ht="111" customHeight="1" x14ac:dyDescent="0.2">
      <c r="A344" s="6" t="s">
        <v>432</v>
      </c>
      <c r="B344" s="5"/>
      <c r="C344" s="6" t="s">
        <v>185</v>
      </c>
      <c r="D344" s="5" t="s">
        <v>146</v>
      </c>
      <c r="E344" s="2"/>
      <c r="F344" s="1">
        <f t="shared" si="85"/>
        <v>30212</v>
      </c>
      <c r="G344" s="1">
        <f t="shared" si="86"/>
        <v>0</v>
      </c>
      <c r="H344" s="1">
        <f t="shared" si="86"/>
        <v>30212</v>
      </c>
      <c r="I344" s="1">
        <f t="shared" si="87"/>
        <v>23240</v>
      </c>
      <c r="J344" s="1">
        <f t="shared" si="86"/>
        <v>0</v>
      </c>
      <c r="K344" s="1">
        <f t="shared" si="86"/>
        <v>23240</v>
      </c>
    </row>
    <row r="345" spans="1:11" ht="297" x14ac:dyDescent="0.2">
      <c r="A345" s="6" t="s">
        <v>186</v>
      </c>
      <c r="B345" s="5"/>
      <c r="C345" s="6" t="s">
        <v>185</v>
      </c>
      <c r="D345" s="5" t="s">
        <v>187</v>
      </c>
      <c r="E345" s="2"/>
      <c r="F345" s="1">
        <f t="shared" si="85"/>
        <v>30212</v>
      </c>
      <c r="G345" s="1">
        <f>G346</f>
        <v>0</v>
      </c>
      <c r="H345" s="1">
        <f>H346</f>
        <v>30212</v>
      </c>
      <c r="I345" s="1">
        <f t="shared" si="87"/>
        <v>23240</v>
      </c>
      <c r="J345" s="1">
        <f>J346</f>
        <v>0</v>
      </c>
      <c r="K345" s="1">
        <f>K346</f>
        <v>23240</v>
      </c>
    </row>
    <row r="346" spans="1:11" ht="165" x14ac:dyDescent="0.2">
      <c r="A346" s="7" t="s">
        <v>188</v>
      </c>
      <c r="B346" s="5"/>
      <c r="C346" s="7" t="s">
        <v>185</v>
      </c>
      <c r="D346" s="2" t="s">
        <v>1015</v>
      </c>
      <c r="E346" s="2"/>
      <c r="F346" s="3">
        <f t="shared" si="85"/>
        <v>30212</v>
      </c>
      <c r="G346" s="3">
        <f>G347</f>
        <v>0</v>
      </c>
      <c r="H346" s="3">
        <f>H347</f>
        <v>30212</v>
      </c>
      <c r="I346" s="3">
        <f t="shared" ref="I346:I361" si="88">J346+K346</f>
        <v>23240</v>
      </c>
      <c r="J346" s="3">
        <f>J347</f>
        <v>0</v>
      </c>
      <c r="K346" s="3">
        <f>K347</f>
        <v>23240</v>
      </c>
    </row>
    <row r="347" spans="1:11" ht="82.5" x14ac:dyDescent="0.2">
      <c r="A347" s="2" t="s">
        <v>180</v>
      </c>
      <c r="B347" s="5"/>
      <c r="C347" s="7" t="s">
        <v>185</v>
      </c>
      <c r="D347" s="2" t="s">
        <v>1015</v>
      </c>
      <c r="E347" s="2" t="s">
        <v>181</v>
      </c>
      <c r="F347" s="3">
        <f t="shared" si="85"/>
        <v>30212</v>
      </c>
      <c r="G347" s="3"/>
      <c r="H347" s="3">
        <v>30212</v>
      </c>
      <c r="I347" s="3">
        <f t="shared" si="88"/>
        <v>23240</v>
      </c>
      <c r="J347" s="3"/>
      <c r="K347" s="3">
        <v>23240</v>
      </c>
    </row>
    <row r="348" spans="1:11" ht="120.75" customHeight="1" x14ac:dyDescent="0.2">
      <c r="A348" s="5" t="s">
        <v>336</v>
      </c>
      <c r="B348" s="5" t="s">
        <v>337</v>
      </c>
      <c r="C348" s="5"/>
      <c r="D348" s="5"/>
      <c r="E348" s="5"/>
      <c r="F348" s="1">
        <f t="shared" ref="F348:F356" si="89">G348+H348</f>
        <v>36256</v>
      </c>
      <c r="G348" s="1">
        <f>G349</f>
        <v>36256</v>
      </c>
      <c r="H348" s="1">
        <f>H349</f>
        <v>0</v>
      </c>
      <c r="I348" s="1">
        <f t="shared" si="88"/>
        <v>37328</v>
      </c>
      <c r="J348" s="1">
        <f>J349</f>
        <v>37328</v>
      </c>
      <c r="K348" s="1">
        <f>K349</f>
        <v>0</v>
      </c>
    </row>
    <row r="349" spans="1:11" ht="33" x14ac:dyDescent="0.2">
      <c r="A349" s="4" t="s">
        <v>1097</v>
      </c>
      <c r="B349" s="5"/>
      <c r="C349" s="5" t="s">
        <v>242</v>
      </c>
      <c r="D349" s="5"/>
      <c r="E349" s="5"/>
      <c r="F349" s="1">
        <f t="shared" si="89"/>
        <v>36256</v>
      </c>
      <c r="G349" s="1">
        <f>G350+G357</f>
        <v>36256</v>
      </c>
      <c r="H349" s="1">
        <f>H350+H357</f>
        <v>0</v>
      </c>
      <c r="I349" s="1">
        <f t="shared" si="88"/>
        <v>37328</v>
      </c>
      <c r="J349" s="1">
        <f>J350+J357</f>
        <v>37328</v>
      </c>
      <c r="K349" s="1">
        <f>K350+K357</f>
        <v>0</v>
      </c>
    </row>
    <row r="350" spans="1:11" ht="193.5" customHeight="1" x14ac:dyDescent="0.2">
      <c r="A350" s="5" t="s">
        <v>253</v>
      </c>
      <c r="B350" s="5"/>
      <c r="C350" s="5" t="s">
        <v>254</v>
      </c>
      <c r="D350" s="5"/>
      <c r="E350" s="5"/>
      <c r="F350" s="1">
        <f t="shared" si="89"/>
        <v>32956</v>
      </c>
      <c r="G350" s="1">
        <f t="shared" ref="G350:K352" si="90">G351</f>
        <v>32956</v>
      </c>
      <c r="H350" s="1">
        <f t="shared" si="90"/>
        <v>0</v>
      </c>
      <c r="I350" s="1">
        <f t="shared" si="88"/>
        <v>34028</v>
      </c>
      <c r="J350" s="1">
        <f t="shared" si="90"/>
        <v>34028</v>
      </c>
      <c r="K350" s="1">
        <f t="shared" si="90"/>
        <v>0</v>
      </c>
    </row>
    <row r="351" spans="1:11" ht="33" x14ac:dyDescent="0.2">
      <c r="A351" s="6" t="s">
        <v>171</v>
      </c>
      <c r="B351" s="5"/>
      <c r="C351" s="5" t="s">
        <v>254</v>
      </c>
      <c r="D351" s="5" t="s">
        <v>172</v>
      </c>
      <c r="E351" s="5"/>
      <c r="F351" s="1">
        <f t="shared" si="89"/>
        <v>32956</v>
      </c>
      <c r="G351" s="1">
        <f t="shared" si="90"/>
        <v>32956</v>
      </c>
      <c r="H351" s="1">
        <f t="shared" si="90"/>
        <v>0</v>
      </c>
      <c r="I351" s="1">
        <f t="shared" si="88"/>
        <v>34028</v>
      </c>
      <c r="J351" s="1">
        <f t="shared" si="90"/>
        <v>34028</v>
      </c>
      <c r="K351" s="1">
        <f t="shared" si="90"/>
        <v>0</v>
      </c>
    </row>
    <row r="352" spans="1:11" ht="119.25" customHeight="1" x14ac:dyDescent="0.2">
      <c r="A352" s="6" t="s">
        <v>173</v>
      </c>
      <c r="B352" s="5"/>
      <c r="C352" s="5" t="s">
        <v>254</v>
      </c>
      <c r="D352" s="5" t="s">
        <v>174</v>
      </c>
      <c r="E352" s="5"/>
      <c r="F352" s="1">
        <f t="shared" si="89"/>
        <v>32956</v>
      </c>
      <c r="G352" s="1">
        <f t="shared" si="90"/>
        <v>32956</v>
      </c>
      <c r="H352" s="1">
        <f t="shared" si="90"/>
        <v>0</v>
      </c>
      <c r="I352" s="1">
        <f t="shared" si="88"/>
        <v>34028</v>
      </c>
      <c r="J352" s="1">
        <f t="shared" si="90"/>
        <v>34028</v>
      </c>
      <c r="K352" s="1">
        <f t="shared" si="90"/>
        <v>0</v>
      </c>
    </row>
    <row r="353" spans="1:11" ht="71.25" customHeight="1" x14ac:dyDescent="0.2">
      <c r="A353" s="2" t="s">
        <v>80</v>
      </c>
      <c r="B353" s="2"/>
      <c r="C353" s="2" t="s">
        <v>254</v>
      </c>
      <c r="D353" s="2" t="s">
        <v>175</v>
      </c>
      <c r="E353" s="2"/>
      <c r="F353" s="3">
        <f t="shared" si="89"/>
        <v>32956</v>
      </c>
      <c r="G353" s="3">
        <f>G354+G355+G356</f>
        <v>32956</v>
      </c>
      <c r="H353" s="3">
        <f>H354+H355+H356</f>
        <v>0</v>
      </c>
      <c r="I353" s="3">
        <f t="shared" si="88"/>
        <v>34028</v>
      </c>
      <c r="J353" s="3">
        <f>J354+J355+J356</f>
        <v>34028</v>
      </c>
      <c r="K353" s="3">
        <f>K354+K355+K356</f>
        <v>0</v>
      </c>
    </row>
    <row r="354" spans="1:11" ht="210.75" customHeight="1" x14ac:dyDescent="0.2">
      <c r="A354" s="7" t="s">
        <v>19</v>
      </c>
      <c r="B354" s="2"/>
      <c r="C354" s="2" t="s">
        <v>254</v>
      </c>
      <c r="D354" s="2" t="s">
        <v>175</v>
      </c>
      <c r="E354" s="2" t="s">
        <v>12</v>
      </c>
      <c r="F354" s="3">
        <f t="shared" si="89"/>
        <v>26886</v>
      </c>
      <c r="G354" s="3">
        <v>26886</v>
      </c>
      <c r="H354" s="2"/>
      <c r="I354" s="3">
        <f t="shared" si="88"/>
        <v>27958</v>
      </c>
      <c r="J354" s="3">
        <v>27958</v>
      </c>
      <c r="K354" s="2"/>
    </row>
    <row r="355" spans="1:11" ht="93" customHeight="1" x14ac:dyDescent="0.2">
      <c r="A355" s="2" t="s">
        <v>20</v>
      </c>
      <c r="B355" s="2"/>
      <c r="C355" s="2" t="s">
        <v>254</v>
      </c>
      <c r="D355" s="2" t="s">
        <v>175</v>
      </c>
      <c r="E355" s="2" t="s">
        <v>13</v>
      </c>
      <c r="F355" s="3">
        <f t="shared" si="89"/>
        <v>6016</v>
      </c>
      <c r="G355" s="3">
        <f>5952+64</f>
        <v>6016</v>
      </c>
      <c r="H355" s="2"/>
      <c r="I355" s="3">
        <f t="shared" si="88"/>
        <v>6016</v>
      </c>
      <c r="J355" s="3">
        <f>5952+64</f>
        <v>6016</v>
      </c>
      <c r="K355" s="2"/>
    </row>
    <row r="356" spans="1:11" ht="33" x14ac:dyDescent="0.2">
      <c r="A356" s="2" t="s">
        <v>16</v>
      </c>
      <c r="B356" s="2"/>
      <c r="C356" s="2" t="s">
        <v>254</v>
      </c>
      <c r="D356" s="2" t="s">
        <v>175</v>
      </c>
      <c r="E356" s="2" t="s">
        <v>15</v>
      </c>
      <c r="F356" s="3">
        <f t="shared" si="89"/>
        <v>54</v>
      </c>
      <c r="G356" s="3">
        <v>54</v>
      </c>
      <c r="H356" s="2"/>
      <c r="I356" s="3">
        <f t="shared" si="88"/>
        <v>54</v>
      </c>
      <c r="J356" s="3">
        <v>54</v>
      </c>
      <c r="K356" s="2"/>
    </row>
    <row r="357" spans="1:11" ht="21" customHeight="1" x14ac:dyDescent="0.2">
      <c r="A357" s="5" t="s">
        <v>338</v>
      </c>
      <c r="B357" s="5"/>
      <c r="C357" s="5" t="s">
        <v>339</v>
      </c>
      <c r="D357" s="5"/>
      <c r="E357" s="5"/>
      <c r="F357" s="1">
        <f>G357+H357</f>
        <v>3300</v>
      </c>
      <c r="G357" s="1">
        <f t="shared" ref="G357:K360" si="91">G358</f>
        <v>3300</v>
      </c>
      <c r="H357" s="1">
        <f t="shared" si="91"/>
        <v>0</v>
      </c>
      <c r="I357" s="1">
        <f t="shared" si="88"/>
        <v>3300</v>
      </c>
      <c r="J357" s="1">
        <f t="shared" si="91"/>
        <v>3300</v>
      </c>
      <c r="K357" s="1">
        <f t="shared" si="91"/>
        <v>0</v>
      </c>
    </row>
    <row r="358" spans="1:11" ht="33" x14ac:dyDescent="0.2">
      <c r="A358" s="6" t="s">
        <v>171</v>
      </c>
      <c r="B358" s="5"/>
      <c r="C358" s="5" t="s">
        <v>339</v>
      </c>
      <c r="D358" s="5" t="s">
        <v>172</v>
      </c>
      <c r="E358" s="5"/>
      <c r="F358" s="1">
        <f>G358+H358</f>
        <v>3300</v>
      </c>
      <c r="G358" s="1">
        <f t="shared" si="91"/>
        <v>3300</v>
      </c>
      <c r="H358" s="1">
        <f t="shared" si="91"/>
        <v>0</v>
      </c>
      <c r="I358" s="1">
        <f t="shared" si="88"/>
        <v>3300</v>
      </c>
      <c r="J358" s="1">
        <f t="shared" si="91"/>
        <v>3300</v>
      </c>
      <c r="K358" s="1">
        <f t="shared" si="91"/>
        <v>0</v>
      </c>
    </row>
    <row r="359" spans="1:11" ht="120.75" customHeight="1" x14ac:dyDescent="0.2">
      <c r="A359" s="6" t="s">
        <v>173</v>
      </c>
      <c r="B359" s="5"/>
      <c r="C359" s="5" t="s">
        <v>339</v>
      </c>
      <c r="D359" s="5" t="s">
        <v>174</v>
      </c>
      <c r="E359" s="5"/>
      <c r="F359" s="1">
        <f>G359+H359</f>
        <v>3300</v>
      </c>
      <c r="G359" s="1">
        <f t="shared" si="91"/>
        <v>3300</v>
      </c>
      <c r="H359" s="1">
        <f t="shared" si="91"/>
        <v>0</v>
      </c>
      <c r="I359" s="1">
        <f t="shared" si="88"/>
        <v>3300</v>
      </c>
      <c r="J359" s="1">
        <f t="shared" si="91"/>
        <v>3300</v>
      </c>
      <c r="K359" s="1">
        <f t="shared" si="91"/>
        <v>0</v>
      </c>
    </row>
    <row r="360" spans="1:11" ht="52.5" customHeight="1" x14ac:dyDescent="0.2">
      <c r="A360" s="2" t="s">
        <v>340</v>
      </c>
      <c r="B360" s="2"/>
      <c r="C360" s="2" t="s">
        <v>339</v>
      </c>
      <c r="D360" s="2" t="s">
        <v>341</v>
      </c>
      <c r="E360" s="2"/>
      <c r="F360" s="3">
        <f>G360+H360</f>
        <v>3300</v>
      </c>
      <c r="G360" s="3">
        <f t="shared" si="91"/>
        <v>3300</v>
      </c>
      <c r="H360" s="3">
        <f t="shared" si="91"/>
        <v>0</v>
      </c>
      <c r="I360" s="3">
        <f t="shared" si="88"/>
        <v>3300</v>
      </c>
      <c r="J360" s="3">
        <f t="shared" si="91"/>
        <v>3300</v>
      </c>
      <c r="K360" s="3">
        <f t="shared" si="91"/>
        <v>0</v>
      </c>
    </row>
    <row r="361" spans="1:11" ht="33" x14ac:dyDescent="0.2">
      <c r="A361" s="2" t="s">
        <v>16</v>
      </c>
      <c r="B361" s="2"/>
      <c r="C361" s="2" t="s">
        <v>339</v>
      </c>
      <c r="D361" s="2" t="s">
        <v>341</v>
      </c>
      <c r="E361" s="2" t="s">
        <v>15</v>
      </c>
      <c r="F361" s="3">
        <f>G361+H361</f>
        <v>3300</v>
      </c>
      <c r="G361" s="3">
        <v>3300</v>
      </c>
      <c r="H361" s="2"/>
      <c r="I361" s="3">
        <f t="shared" si="88"/>
        <v>3300</v>
      </c>
      <c r="J361" s="3">
        <v>3300</v>
      </c>
      <c r="K361" s="2"/>
    </row>
    <row r="362" spans="1:11" ht="169.5" customHeight="1" x14ac:dyDescent="0.2">
      <c r="A362" s="40" t="s">
        <v>984</v>
      </c>
      <c r="B362" s="5" t="s">
        <v>342</v>
      </c>
      <c r="C362" s="5"/>
      <c r="D362" s="2"/>
      <c r="E362" s="2"/>
      <c r="F362" s="1">
        <f>SUM(G362:H362)</f>
        <v>314396</v>
      </c>
      <c r="G362" s="1">
        <f>G363+G377</f>
        <v>314118</v>
      </c>
      <c r="H362" s="1">
        <f>H363+H377</f>
        <v>278</v>
      </c>
      <c r="I362" s="1">
        <f>SUM(J362:K362)</f>
        <v>328800</v>
      </c>
      <c r="J362" s="1">
        <f>J363+J377</f>
        <v>328522</v>
      </c>
      <c r="K362" s="1">
        <f>K363+K377</f>
        <v>278</v>
      </c>
    </row>
    <row r="363" spans="1:11" ht="33" x14ac:dyDescent="0.2">
      <c r="A363" s="5" t="s">
        <v>116</v>
      </c>
      <c r="B363" s="5"/>
      <c r="C363" s="5" t="s">
        <v>117</v>
      </c>
      <c r="D363" s="2"/>
      <c r="E363" s="2"/>
      <c r="F363" s="1">
        <f t="shared" ref="F363:F380" si="92">SUM(G363:H363)</f>
        <v>103602</v>
      </c>
      <c r="G363" s="1">
        <f>G364</f>
        <v>103602</v>
      </c>
      <c r="H363" s="1">
        <f>H364</f>
        <v>0</v>
      </c>
      <c r="I363" s="1">
        <f>SUM(J363:K363)</f>
        <v>107868</v>
      </c>
      <c r="J363" s="1">
        <f>J364</f>
        <v>107868</v>
      </c>
      <c r="K363" s="1">
        <f>K364</f>
        <v>0</v>
      </c>
    </row>
    <row r="364" spans="1:11" ht="45.75" customHeight="1" x14ac:dyDescent="0.2">
      <c r="A364" s="5" t="s">
        <v>343</v>
      </c>
      <c r="B364" s="5"/>
      <c r="C364" s="5" t="s">
        <v>344</v>
      </c>
      <c r="D364" s="2"/>
      <c r="E364" s="2"/>
      <c r="F364" s="1">
        <f t="shared" si="92"/>
        <v>103602</v>
      </c>
      <c r="G364" s="1">
        <f>SUM(G365)</f>
        <v>103602</v>
      </c>
      <c r="H364" s="1">
        <f>SUM(H368)</f>
        <v>0</v>
      </c>
      <c r="I364" s="1">
        <f>SUM(J364:K364)</f>
        <v>107868</v>
      </c>
      <c r="J364" s="1">
        <f>SUM(J365)</f>
        <v>107868</v>
      </c>
      <c r="K364" s="1">
        <f>SUM(K368)</f>
        <v>0</v>
      </c>
    </row>
    <row r="365" spans="1:11" ht="198.75" customHeight="1" x14ac:dyDescent="0.2">
      <c r="A365" s="5" t="s">
        <v>286</v>
      </c>
      <c r="B365" s="5"/>
      <c r="C365" s="5" t="s">
        <v>344</v>
      </c>
      <c r="D365" s="5" t="s">
        <v>287</v>
      </c>
      <c r="E365" s="5"/>
      <c r="F365" s="1">
        <f t="shared" si="92"/>
        <v>103602</v>
      </c>
      <c r="G365" s="1">
        <f>G366+G373</f>
        <v>103602</v>
      </c>
      <c r="H365" s="1">
        <f>H366+H373</f>
        <v>0</v>
      </c>
      <c r="I365" s="1">
        <f>J365+K365</f>
        <v>107868</v>
      </c>
      <c r="J365" s="1">
        <f t="shared" ref="J365:K365" si="93">J366+J373</f>
        <v>107868</v>
      </c>
      <c r="K365" s="1">
        <f t="shared" si="93"/>
        <v>0</v>
      </c>
    </row>
    <row r="366" spans="1:11" ht="77.25" customHeight="1" x14ac:dyDescent="0.2">
      <c r="A366" s="5" t="s">
        <v>345</v>
      </c>
      <c r="B366" s="5"/>
      <c r="C366" s="5" t="s">
        <v>344</v>
      </c>
      <c r="D366" s="5" t="s">
        <v>346</v>
      </c>
      <c r="E366" s="5"/>
      <c r="F366" s="1">
        <f t="shared" si="92"/>
        <v>94041</v>
      </c>
      <c r="G366" s="1">
        <f>G367+G370</f>
        <v>94041</v>
      </c>
      <c r="H366" s="1">
        <f>H367+H370</f>
        <v>0</v>
      </c>
      <c r="I366" s="1">
        <f>SUM(J366:K366)</f>
        <v>97924</v>
      </c>
      <c r="J366" s="1">
        <f>J367+J370</f>
        <v>97924</v>
      </c>
      <c r="K366" s="1">
        <f>K367+K370</f>
        <v>0</v>
      </c>
    </row>
    <row r="367" spans="1:11" ht="110.25" customHeight="1" x14ac:dyDescent="0.2">
      <c r="A367" s="5" t="s">
        <v>347</v>
      </c>
      <c r="B367" s="5"/>
      <c r="C367" s="5" t="s">
        <v>344</v>
      </c>
      <c r="D367" s="5" t="s">
        <v>348</v>
      </c>
      <c r="E367" s="5"/>
      <c r="F367" s="1">
        <f>G367+H367</f>
        <v>75450</v>
      </c>
      <c r="G367" s="1">
        <f>G368</f>
        <v>75450</v>
      </c>
      <c r="H367" s="1">
        <f>H368</f>
        <v>0</v>
      </c>
      <c r="I367" s="1">
        <f>J367+K367</f>
        <v>78588</v>
      </c>
      <c r="J367" s="1">
        <f>J368</f>
        <v>78588</v>
      </c>
      <c r="K367" s="1">
        <f>K368</f>
        <v>0</v>
      </c>
    </row>
    <row r="368" spans="1:11" ht="33" x14ac:dyDescent="0.2">
      <c r="A368" s="7" t="s">
        <v>349</v>
      </c>
      <c r="B368" s="2"/>
      <c r="C368" s="2" t="s">
        <v>344</v>
      </c>
      <c r="D368" s="2" t="s">
        <v>350</v>
      </c>
      <c r="E368" s="2"/>
      <c r="F368" s="3">
        <f t="shared" si="92"/>
        <v>75450</v>
      </c>
      <c r="G368" s="3">
        <f>G369</f>
        <v>75450</v>
      </c>
      <c r="H368" s="3">
        <f>H369</f>
        <v>0</v>
      </c>
      <c r="I368" s="3">
        <f>SUM(J368:K368)</f>
        <v>78588</v>
      </c>
      <c r="J368" s="3">
        <f>J369</f>
        <v>78588</v>
      </c>
      <c r="K368" s="3">
        <f>K369</f>
        <v>0</v>
      </c>
    </row>
    <row r="369" spans="1:11" ht="93" customHeight="1" x14ac:dyDescent="0.2">
      <c r="A369" s="2" t="s">
        <v>20</v>
      </c>
      <c r="B369" s="2"/>
      <c r="C369" s="2" t="s">
        <v>344</v>
      </c>
      <c r="D369" s="2" t="s">
        <v>350</v>
      </c>
      <c r="E369" s="2" t="s">
        <v>13</v>
      </c>
      <c r="F369" s="3">
        <f>G369+H369</f>
        <v>75450</v>
      </c>
      <c r="G369" s="3">
        <v>75450</v>
      </c>
      <c r="H369" s="3"/>
      <c r="I369" s="3">
        <f>J369+K369</f>
        <v>78588</v>
      </c>
      <c r="J369" s="3">
        <v>78588</v>
      </c>
      <c r="K369" s="3"/>
    </row>
    <row r="370" spans="1:11" ht="178.5" customHeight="1" x14ac:dyDescent="0.2">
      <c r="A370" s="40" t="s">
        <v>985</v>
      </c>
      <c r="B370" s="5"/>
      <c r="C370" s="5" t="s">
        <v>344</v>
      </c>
      <c r="D370" s="5" t="s">
        <v>351</v>
      </c>
      <c r="E370" s="5"/>
      <c r="F370" s="1">
        <f>G370+H370</f>
        <v>18591</v>
      </c>
      <c r="G370" s="1">
        <f>G371</f>
        <v>18591</v>
      </c>
      <c r="H370" s="1">
        <f>H371</f>
        <v>0</v>
      </c>
      <c r="I370" s="1">
        <f>J370+K370</f>
        <v>19336</v>
      </c>
      <c r="J370" s="1">
        <f>J371</f>
        <v>19336</v>
      </c>
      <c r="K370" s="1">
        <f>K371</f>
        <v>0</v>
      </c>
    </row>
    <row r="371" spans="1:11" ht="42.75" customHeight="1" x14ac:dyDescent="0.2">
      <c r="A371" s="7" t="s">
        <v>349</v>
      </c>
      <c r="B371" s="2"/>
      <c r="C371" s="2" t="s">
        <v>344</v>
      </c>
      <c r="D371" s="2" t="s">
        <v>352</v>
      </c>
      <c r="E371" s="2"/>
      <c r="F371" s="3">
        <f>G371+H371</f>
        <v>18591</v>
      </c>
      <c r="G371" s="3">
        <f>G372</f>
        <v>18591</v>
      </c>
      <c r="H371" s="3">
        <f>H372</f>
        <v>0</v>
      </c>
      <c r="I371" s="3">
        <f>J371+K371</f>
        <v>19336</v>
      </c>
      <c r="J371" s="3">
        <f>J372</f>
        <v>19336</v>
      </c>
      <c r="K371" s="3">
        <f>K372</f>
        <v>0</v>
      </c>
    </row>
    <row r="372" spans="1:11" ht="93" customHeight="1" x14ac:dyDescent="0.2">
      <c r="A372" s="2" t="s">
        <v>20</v>
      </c>
      <c r="B372" s="2"/>
      <c r="C372" s="2" t="s">
        <v>344</v>
      </c>
      <c r="D372" s="2" t="s">
        <v>352</v>
      </c>
      <c r="E372" s="2" t="s">
        <v>13</v>
      </c>
      <c r="F372" s="3">
        <f>G372+H372</f>
        <v>18591</v>
      </c>
      <c r="G372" s="3">
        <f>5+18054+532</f>
        <v>18591</v>
      </c>
      <c r="H372" s="3"/>
      <c r="I372" s="3">
        <f>J372+K372</f>
        <v>19336</v>
      </c>
      <c r="J372" s="3">
        <f>5+18777+554</f>
        <v>19336</v>
      </c>
      <c r="K372" s="3"/>
    </row>
    <row r="373" spans="1:11" ht="107.25" customHeight="1" x14ac:dyDescent="0.2">
      <c r="A373" s="39" t="s">
        <v>475</v>
      </c>
      <c r="B373" s="40"/>
      <c r="C373" s="40" t="s">
        <v>344</v>
      </c>
      <c r="D373" s="40" t="s">
        <v>437</v>
      </c>
      <c r="E373" s="41"/>
      <c r="F373" s="1">
        <f t="shared" ref="F373:F376" si="94">G373+H373</f>
        <v>9561</v>
      </c>
      <c r="G373" s="1">
        <f>G374</f>
        <v>9561</v>
      </c>
      <c r="H373" s="1">
        <f>H374</f>
        <v>0</v>
      </c>
      <c r="I373" s="1">
        <f t="shared" ref="I373:I376" si="95">J373+K373</f>
        <v>9944</v>
      </c>
      <c r="J373" s="1">
        <f>J374</f>
        <v>9944</v>
      </c>
      <c r="K373" s="1">
        <f>K374</f>
        <v>0</v>
      </c>
    </row>
    <row r="374" spans="1:11" ht="115.5" x14ac:dyDescent="0.2">
      <c r="A374" s="39" t="s">
        <v>438</v>
      </c>
      <c r="B374" s="40"/>
      <c r="C374" s="40" t="s">
        <v>344</v>
      </c>
      <c r="D374" s="40" t="s">
        <v>439</v>
      </c>
      <c r="E374" s="41"/>
      <c r="F374" s="1">
        <f t="shared" si="94"/>
        <v>9561</v>
      </c>
      <c r="G374" s="1">
        <f>G375</f>
        <v>9561</v>
      </c>
      <c r="H374" s="1">
        <f>H375</f>
        <v>0</v>
      </c>
      <c r="I374" s="1">
        <f>J374+K374</f>
        <v>9944</v>
      </c>
      <c r="J374" s="1">
        <f>J375</f>
        <v>9944</v>
      </c>
      <c r="K374" s="1">
        <f>K375</f>
        <v>0</v>
      </c>
    </row>
    <row r="375" spans="1:11" ht="33" x14ac:dyDescent="0.2">
      <c r="A375" s="42" t="s">
        <v>349</v>
      </c>
      <c r="B375" s="41"/>
      <c r="C375" s="41" t="s">
        <v>344</v>
      </c>
      <c r="D375" s="41" t="s">
        <v>983</v>
      </c>
      <c r="E375" s="41"/>
      <c r="F375" s="3">
        <f t="shared" si="94"/>
        <v>9561</v>
      </c>
      <c r="G375" s="3">
        <f>G376</f>
        <v>9561</v>
      </c>
      <c r="H375" s="3">
        <f t="shared" ref="H375:K375" si="96">H376</f>
        <v>0</v>
      </c>
      <c r="I375" s="3">
        <f t="shared" si="96"/>
        <v>9944</v>
      </c>
      <c r="J375" s="3">
        <f t="shared" si="96"/>
        <v>9944</v>
      </c>
      <c r="K375" s="3">
        <f t="shared" si="96"/>
        <v>0</v>
      </c>
    </row>
    <row r="376" spans="1:11" ht="93" customHeight="1" x14ac:dyDescent="0.2">
      <c r="A376" s="42" t="s">
        <v>20</v>
      </c>
      <c r="B376" s="41"/>
      <c r="C376" s="41" t="s">
        <v>344</v>
      </c>
      <c r="D376" s="41" t="s">
        <v>983</v>
      </c>
      <c r="E376" s="41" t="s">
        <v>13</v>
      </c>
      <c r="F376" s="3">
        <f t="shared" si="94"/>
        <v>9561</v>
      </c>
      <c r="G376" s="3">
        <v>9561</v>
      </c>
      <c r="H376" s="3"/>
      <c r="I376" s="3">
        <f t="shared" si="95"/>
        <v>9944</v>
      </c>
      <c r="J376" s="3">
        <v>9944</v>
      </c>
      <c r="K376" s="3"/>
    </row>
    <row r="377" spans="1:11" ht="49.5" x14ac:dyDescent="0.2">
      <c r="A377" s="5" t="s">
        <v>176</v>
      </c>
      <c r="B377" s="5"/>
      <c r="C377" s="5" t="s">
        <v>177</v>
      </c>
      <c r="D377" s="5"/>
      <c r="E377" s="5"/>
      <c r="F377" s="1">
        <f>SUM(G377:H377)</f>
        <v>210794</v>
      </c>
      <c r="G377" s="1">
        <f>G378+G390+G415</f>
        <v>210516</v>
      </c>
      <c r="H377" s="1">
        <f>H378+H390+H415</f>
        <v>278</v>
      </c>
      <c r="I377" s="1">
        <f>SUM(J377:K377)</f>
        <v>220932</v>
      </c>
      <c r="J377" s="1">
        <f>J378+J390+J415</f>
        <v>220654</v>
      </c>
      <c r="K377" s="1">
        <f>K378+K390+K415</f>
        <v>278</v>
      </c>
    </row>
    <row r="378" spans="1:11" ht="33" x14ac:dyDescent="0.2">
      <c r="A378" s="5" t="s">
        <v>178</v>
      </c>
      <c r="B378" s="5"/>
      <c r="C378" s="5" t="s">
        <v>179</v>
      </c>
      <c r="D378" s="5" t="s">
        <v>353</v>
      </c>
      <c r="E378" s="5" t="s">
        <v>353</v>
      </c>
      <c r="F378" s="1">
        <f t="shared" si="92"/>
        <v>16274</v>
      </c>
      <c r="G378" s="1">
        <f>G379</f>
        <v>16274</v>
      </c>
      <c r="H378" s="1">
        <f>H379</f>
        <v>0</v>
      </c>
      <c r="I378" s="1">
        <f>SUM(J378:K378)</f>
        <v>16466</v>
      </c>
      <c r="J378" s="1">
        <f>J379</f>
        <v>16466</v>
      </c>
      <c r="K378" s="1">
        <f>K379</f>
        <v>0</v>
      </c>
    </row>
    <row r="379" spans="1:11" ht="115.5" x14ac:dyDescent="0.2">
      <c r="A379" s="5" t="s">
        <v>292</v>
      </c>
      <c r="B379" s="5"/>
      <c r="C379" s="5" t="s">
        <v>179</v>
      </c>
      <c r="D379" s="5" t="s">
        <v>293</v>
      </c>
      <c r="E379" s="5"/>
      <c r="F379" s="1">
        <f t="shared" si="92"/>
        <v>16274</v>
      </c>
      <c r="G379" s="1">
        <f>G380</f>
        <v>16274</v>
      </c>
      <c r="H379" s="1">
        <f>H380</f>
        <v>0</v>
      </c>
      <c r="I379" s="1">
        <f>SUM(J379:K379)</f>
        <v>16466</v>
      </c>
      <c r="J379" s="1">
        <f>J380</f>
        <v>16466</v>
      </c>
      <c r="K379" s="1">
        <f>K380</f>
        <v>0</v>
      </c>
    </row>
    <row r="380" spans="1:11" ht="132" x14ac:dyDescent="0.2">
      <c r="A380" s="5" t="s">
        <v>354</v>
      </c>
      <c r="B380" s="5"/>
      <c r="C380" s="5" t="s">
        <v>179</v>
      </c>
      <c r="D380" s="5" t="s">
        <v>355</v>
      </c>
      <c r="E380" s="5"/>
      <c r="F380" s="1">
        <f t="shared" si="92"/>
        <v>16274</v>
      </c>
      <c r="G380" s="1">
        <f>G381+G384+G387</f>
        <v>16274</v>
      </c>
      <c r="H380" s="1">
        <f>H381+H384</f>
        <v>0</v>
      </c>
      <c r="I380" s="1">
        <f>SUM(J380:K380)</f>
        <v>16466</v>
      </c>
      <c r="J380" s="1">
        <f>J381+J384+J387</f>
        <v>16466</v>
      </c>
      <c r="K380" s="1">
        <f>K381+K384</f>
        <v>0</v>
      </c>
    </row>
    <row r="381" spans="1:11" ht="247.5" x14ac:dyDescent="0.2">
      <c r="A381" s="40" t="s">
        <v>986</v>
      </c>
      <c r="B381" s="5"/>
      <c r="C381" s="5" t="s">
        <v>179</v>
      </c>
      <c r="D381" s="5" t="s">
        <v>356</v>
      </c>
      <c r="E381" s="5"/>
      <c r="F381" s="1">
        <f>G381+H381</f>
        <v>15179</v>
      </c>
      <c r="G381" s="1">
        <f>G382</f>
        <v>15179</v>
      </c>
      <c r="H381" s="1">
        <f>H382</f>
        <v>0</v>
      </c>
      <c r="I381" s="1">
        <f>J381+K381</f>
        <v>14916</v>
      </c>
      <c r="J381" s="1">
        <f>J382</f>
        <v>14916</v>
      </c>
      <c r="K381" s="1">
        <f>K382</f>
        <v>0</v>
      </c>
    </row>
    <row r="382" spans="1:11" ht="16.5" x14ac:dyDescent="0.2">
      <c r="A382" s="21" t="s">
        <v>50</v>
      </c>
      <c r="B382" s="2"/>
      <c r="C382" s="2" t="s">
        <v>179</v>
      </c>
      <c r="D382" s="2" t="s">
        <v>357</v>
      </c>
      <c r="E382" s="2"/>
      <c r="F382" s="3">
        <f>G382+H382</f>
        <v>15179</v>
      </c>
      <c r="G382" s="3">
        <f>G383</f>
        <v>15179</v>
      </c>
      <c r="H382" s="3"/>
      <c r="I382" s="3">
        <f>J382+K382</f>
        <v>14916</v>
      </c>
      <c r="J382" s="3">
        <f>J383</f>
        <v>14916</v>
      </c>
      <c r="K382" s="3"/>
    </row>
    <row r="383" spans="1:11" ht="93" customHeight="1" x14ac:dyDescent="0.2">
      <c r="A383" s="2" t="s">
        <v>20</v>
      </c>
      <c r="B383" s="2"/>
      <c r="C383" s="2" t="s">
        <v>179</v>
      </c>
      <c r="D383" s="2" t="s">
        <v>357</v>
      </c>
      <c r="E383" s="2" t="s">
        <v>13</v>
      </c>
      <c r="F383" s="3">
        <f>SUM(G383:H383)</f>
        <v>15179</v>
      </c>
      <c r="G383" s="3">
        <f>15025+154</f>
        <v>15179</v>
      </c>
      <c r="H383" s="3"/>
      <c r="I383" s="3">
        <f>SUM(J383:K383)</f>
        <v>14916</v>
      </c>
      <c r="J383" s="3">
        <f>14677+239</f>
        <v>14916</v>
      </c>
      <c r="K383" s="3"/>
    </row>
    <row r="384" spans="1:11" ht="99" x14ac:dyDescent="0.2">
      <c r="A384" s="5" t="s">
        <v>358</v>
      </c>
      <c r="B384" s="5"/>
      <c r="C384" s="5" t="s">
        <v>179</v>
      </c>
      <c r="D384" s="5" t="s">
        <v>359</v>
      </c>
      <c r="E384" s="5"/>
      <c r="F384" s="1">
        <f>G384+H384</f>
        <v>250</v>
      </c>
      <c r="G384" s="1">
        <f>G385</f>
        <v>250</v>
      </c>
      <c r="H384" s="1">
        <f>H385</f>
        <v>0</v>
      </c>
      <c r="I384" s="1">
        <f>J384+K384</f>
        <v>250</v>
      </c>
      <c r="J384" s="1">
        <f>J385</f>
        <v>250</v>
      </c>
      <c r="K384" s="1">
        <f>K385</f>
        <v>0</v>
      </c>
    </row>
    <row r="385" spans="1:11" ht="16.5" x14ac:dyDescent="0.2">
      <c r="A385" s="21" t="s">
        <v>360</v>
      </c>
      <c r="B385" s="2"/>
      <c r="C385" s="2" t="s">
        <v>179</v>
      </c>
      <c r="D385" s="2" t="s">
        <v>361</v>
      </c>
      <c r="E385" s="2"/>
      <c r="F385" s="3">
        <f>SUM(G385:H385)</f>
        <v>250</v>
      </c>
      <c r="G385" s="3">
        <f>G386</f>
        <v>250</v>
      </c>
      <c r="H385" s="3">
        <f>H386</f>
        <v>0</v>
      </c>
      <c r="I385" s="3">
        <f>SUM(J385:K385)</f>
        <v>250</v>
      </c>
      <c r="J385" s="3">
        <f>J386</f>
        <v>250</v>
      </c>
      <c r="K385" s="3">
        <f>K386</f>
        <v>0</v>
      </c>
    </row>
    <row r="386" spans="1:11" ht="93" customHeight="1" x14ac:dyDescent="0.2">
      <c r="A386" s="2" t="s">
        <v>20</v>
      </c>
      <c r="B386" s="2"/>
      <c r="C386" s="2" t="s">
        <v>179</v>
      </c>
      <c r="D386" s="2" t="s">
        <v>361</v>
      </c>
      <c r="E386" s="2" t="s">
        <v>13</v>
      </c>
      <c r="F386" s="3">
        <f>SUM(G386:H386)</f>
        <v>250</v>
      </c>
      <c r="G386" s="3">
        <v>250</v>
      </c>
      <c r="H386" s="3"/>
      <c r="I386" s="3">
        <f>SUM(J386:K386)</f>
        <v>250</v>
      </c>
      <c r="J386" s="3">
        <v>250</v>
      </c>
      <c r="K386" s="3"/>
    </row>
    <row r="387" spans="1:11" ht="181.5" x14ac:dyDescent="0.2">
      <c r="A387" s="5" t="s">
        <v>876</v>
      </c>
      <c r="B387" s="2"/>
      <c r="C387" s="5" t="s">
        <v>179</v>
      </c>
      <c r="D387" s="5" t="s">
        <v>877</v>
      </c>
      <c r="E387" s="5"/>
      <c r="F387" s="1">
        <f>G387+H387</f>
        <v>845</v>
      </c>
      <c r="G387" s="1">
        <f>G388</f>
        <v>845</v>
      </c>
      <c r="H387" s="1">
        <f>H388</f>
        <v>0</v>
      </c>
      <c r="I387" s="1">
        <f>J387+K387</f>
        <v>1300</v>
      </c>
      <c r="J387" s="1">
        <f>J388</f>
        <v>1300</v>
      </c>
      <c r="K387" s="1">
        <f>K388</f>
        <v>0</v>
      </c>
    </row>
    <row r="388" spans="1:11" ht="16.5" x14ac:dyDescent="0.2">
      <c r="A388" s="21" t="s">
        <v>360</v>
      </c>
      <c r="B388" s="2"/>
      <c r="C388" s="2" t="s">
        <v>179</v>
      </c>
      <c r="D388" s="2" t="s">
        <v>878</v>
      </c>
      <c r="E388" s="2"/>
      <c r="F388" s="3">
        <f>G388+H388</f>
        <v>845</v>
      </c>
      <c r="G388" s="3">
        <f>G389</f>
        <v>845</v>
      </c>
      <c r="H388" s="3">
        <f>H389</f>
        <v>0</v>
      </c>
      <c r="I388" s="3">
        <f>J388+K388</f>
        <v>1300</v>
      </c>
      <c r="J388" s="3">
        <f>J389</f>
        <v>1300</v>
      </c>
      <c r="K388" s="3">
        <f>K389</f>
        <v>0</v>
      </c>
    </row>
    <row r="389" spans="1:11" ht="93" customHeight="1" x14ac:dyDescent="0.2">
      <c r="A389" s="2" t="s">
        <v>20</v>
      </c>
      <c r="B389" s="2"/>
      <c r="C389" s="2" t="s">
        <v>179</v>
      </c>
      <c r="D389" s="2" t="s">
        <v>878</v>
      </c>
      <c r="E389" s="2" t="s">
        <v>13</v>
      </c>
      <c r="F389" s="3">
        <f>G389+H389</f>
        <v>845</v>
      </c>
      <c r="G389" s="3">
        <v>845</v>
      </c>
      <c r="H389" s="3"/>
      <c r="I389" s="3">
        <f>J389+K389</f>
        <v>1300</v>
      </c>
      <c r="J389" s="3">
        <v>1300</v>
      </c>
      <c r="K389" s="3"/>
    </row>
    <row r="390" spans="1:11" ht="23.25" customHeight="1" x14ac:dyDescent="0.2">
      <c r="A390" s="22" t="s">
        <v>300</v>
      </c>
      <c r="B390" s="5"/>
      <c r="C390" s="5" t="s">
        <v>301</v>
      </c>
      <c r="D390" s="2"/>
      <c r="E390" s="5"/>
      <c r="F390" s="1">
        <f t="shared" ref="F390:F392" si="97">SUM(G390:H390)</f>
        <v>169949</v>
      </c>
      <c r="G390" s="1">
        <f>G391+G410</f>
        <v>169671</v>
      </c>
      <c r="H390" s="1">
        <f>H391+H410</f>
        <v>278</v>
      </c>
      <c r="I390" s="1">
        <f t="shared" ref="I390:I392" si="98">SUM(J390:K390)</f>
        <v>178909</v>
      </c>
      <c r="J390" s="1">
        <f>J391+J410</f>
        <v>178631</v>
      </c>
      <c r="K390" s="1">
        <f>K391+K410</f>
        <v>278</v>
      </c>
    </row>
    <row r="391" spans="1:11" ht="129.75" customHeight="1" x14ac:dyDescent="0.2">
      <c r="A391" s="8" t="s">
        <v>302</v>
      </c>
      <c r="B391" s="5"/>
      <c r="C391" s="24" t="s">
        <v>301</v>
      </c>
      <c r="D391" s="24" t="s">
        <v>293</v>
      </c>
      <c r="E391" s="5"/>
      <c r="F391" s="1">
        <f t="shared" si="97"/>
        <v>158846</v>
      </c>
      <c r="G391" s="1">
        <f>G392</f>
        <v>158568</v>
      </c>
      <c r="H391" s="1">
        <f>H392</f>
        <v>278</v>
      </c>
      <c r="I391" s="1">
        <f t="shared" si="98"/>
        <v>167362</v>
      </c>
      <c r="J391" s="1">
        <f>J392</f>
        <v>167084</v>
      </c>
      <c r="K391" s="1">
        <f>K392</f>
        <v>278</v>
      </c>
    </row>
    <row r="392" spans="1:11" ht="111" customHeight="1" x14ac:dyDescent="0.2">
      <c r="A392" s="8" t="s">
        <v>303</v>
      </c>
      <c r="B392" s="5"/>
      <c r="C392" s="24" t="s">
        <v>301</v>
      </c>
      <c r="D392" s="24" t="s">
        <v>295</v>
      </c>
      <c r="E392" s="5"/>
      <c r="F392" s="1">
        <f t="shared" si="97"/>
        <v>158846</v>
      </c>
      <c r="G392" s="1">
        <f>G393+G396+G399+G402+G405</f>
        <v>158568</v>
      </c>
      <c r="H392" s="1">
        <f>H393+H396+H399+H402+H405</f>
        <v>278</v>
      </c>
      <c r="I392" s="1">
        <f t="shared" si="98"/>
        <v>167362</v>
      </c>
      <c r="J392" s="1">
        <f>J393+J396+J399+J402+J405</f>
        <v>167084</v>
      </c>
      <c r="K392" s="1">
        <f>K393+K396+K399+K402+K405</f>
        <v>278</v>
      </c>
    </row>
    <row r="393" spans="1:11" ht="82.5" x14ac:dyDescent="0.2">
      <c r="A393" s="8" t="s">
        <v>362</v>
      </c>
      <c r="B393" s="24"/>
      <c r="C393" s="24" t="s">
        <v>301</v>
      </c>
      <c r="D393" s="24" t="s">
        <v>363</v>
      </c>
      <c r="E393" s="5"/>
      <c r="F393" s="1">
        <f>G393+H393</f>
        <v>125398</v>
      </c>
      <c r="G393" s="1">
        <f>G394</f>
        <v>125398</v>
      </c>
      <c r="H393" s="1">
        <f>H394</f>
        <v>0</v>
      </c>
      <c r="I393" s="1">
        <f>J393+K393</f>
        <v>132593</v>
      </c>
      <c r="J393" s="1">
        <f>J394</f>
        <v>132593</v>
      </c>
      <c r="K393" s="1">
        <f>K394</f>
        <v>0</v>
      </c>
    </row>
    <row r="394" spans="1:11" ht="49.5" x14ac:dyDescent="0.2">
      <c r="A394" s="19" t="s">
        <v>364</v>
      </c>
      <c r="B394" s="2"/>
      <c r="C394" s="25" t="s">
        <v>301</v>
      </c>
      <c r="D394" s="25" t="s">
        <v>365</v>
      </c>
      <c r="E394" s="2"/>
      <c r="F394" s="3">
        <f>SUM(G394:H394)</f>
        <v>125398</v>
      </c>
      <c r="G394" s="3">
        <f>G395</f>
        <v>125398</v>
      </c>
      <c r="H394" s="3">
        <f>H395</f>
        <v>0</v>
      </c>
      <c r="I394" s="3">
        <f>SUM(J394:K394)</f>
        <v>132593</v>
      </c>
      <c r="J394" s="3">
        <f>J395</f>
        <v>132593</v>
      </c>
      <c r="K394" s="3">
        <f>K395</f>
        <v>0</v>
      </c>
    </row>
    <row r="395" spans="1:11" ht="93" customHeight="1" x14ac:dyDescent="0.2">
      <c r="A395" s="2" t="s">
        <v>20</v>
      </c>
      <c r="B395" s="2"/>
      <c r="C395" s="25" t="s">
        <v>301</v>
      </c>
      <c r="D395" s="25" t="s">
        <v>365</v>
      </c>
      <c r="E395" s="2" t="s">
        <v>13</v>
      </c>
      <c r="F395" s="3">
        <f>SUM(G395:H395)</f>
        <v>125398</v>
      </c>
      <c r="G395" s="3">
        <f>104911+20487</f>
        <v>125398</v>
      </c>
      <c r="H395" s="3"/>
      <c r="I395" s="3">
        <f>SUM(J395:K395)</f>
        <v>132593</v>
      </c>
      <c r="J395" s="3">
        <f>111287+21306</f>
        <v>132593</v>
      </c>
      <c r="K395" s="3"/>
    </row>
    <row r="396" spans="1:11" ht="148.5" x14ac:dyDescent="0.2">
      <c r="A396" s="8" t="s">
        <v>304</v>
      </c>
      <c r="B396" s="5"/>
      <c r="C396" s="24" t="s">
        <v>301</v>
      </c>
      <c r="D396" s="24" t="s">
        <v>305</v>
      </c>
      <c r="E396" s="5"/>
      <c r="F396" s="1">
        <f t="shared" ref="F396:F403" si="99">G396+H396</f>
        <v>6516</v>
      </c>
      <c r="G396" s="1">
        <f>G397</f>
        <v>6516</v>
      </c>
      <c r="H396" s="1">
        <f>H397</f>
        <v>0</v>
      </c>
      <c r="I396" s="1">
        <f t="shared" ref="I396:I403" si="100">J396+K396</f>
        <v>6777</v>
      </c>
      <c r="J396" s="1">
        <f>J397</f>
        <v>6777</v>
      </c>
      <c r="K396" s="1">
        <f>K397</f>
        <v>0</v>
      </c>
    </row>
    <row r="397" spans="1:11" ht="49.5" x14ac:dyDescent="0.2">
      <c r="A397" s="19" t="s">
        <v>364</v>
      </c>
      <c r="B397" s="2"/>
      <c r="C397" s="25" t="s">
        <v>301</v>
      </c>
      <c r="D397" s="25" t="s">
        <v>307</v>
      </c>
      <c r="E397" s="2"/>
      <c r="F397" s="3">
        <f t="shared" si="99"/>
        <v>6516</v>
      </c>
      <c r="G397" s="3">
        <f>G398</f>
        <v>6516</v>
      </c>
      <c r="H397" s="3">
        <f>H398</f>
        <v>0</v>
      </c>
      <c r="I397" s="3">
        <f t="shared" si="100"/>
        <v>6777</v>
      </c>
      <c r="J397" s="3">
        <f>J398</f>
        <v>6777</v>
      </c>
      <c r="K397" s="3">
        <f>K398</f>
        <v>0</v>
      </c>
    </row>
    <row r="398" spans="1:11" ht="93" customHeight="1" x14ac:dyDescent="0.2">
      <c r="A398" s="2" t="s">
        <v>20</v>
      </c>
      <c r="B398" s="2"/>
      <c r="C398" s="25" t="s">
        <v>301</v>
      </c>
      <c r="D398" s="25" t="s">
        <v>307</v>
      </c>
      <c r="E398" s="2" t="s">
        <v>13</v>
      </c>
      <c r="F398" s="3">
        <f t="shared" si="99"/>
        <v>6516</v>
      </c>
      <c r="G398" s="3">
        <v>6516</v>
      </c>
      <c r="H398" s="3"/>
      <c r="I398" s="3">
        <f t="shared" si="100"/>
        <v>6777</v>
      </c>
      <c r="J398" s="3">
        <v>6777</v>
      </c>
      <c r="K398" s="3"/>
    </row>
    <row r="399" spans="1:11" ht="165" x14ac:dyDescent="0.2">
      <c r="A399" s="8" t="s">
        <v>366</v>
      </c>
      <c r="B399" s="24"/>
      <c r="C399" s="24" t="s">
        <v>301</v>
      </c>
      <c r="D399" s="24" t="s">
        <v>367</v>
      </c>
      <c r="E399" s="2"/>
      <c r="F399" s="1">
        <f t="shared" si="99"/>
        <v>17457</v>
      </c>
      <c r="G399" s="1">
        <f>G400</f>
        <v>17457</v>
      </c>
      <c r="H399" s="1">
        <f>H400</f>
        <v>0</v>
      </c>
      <c r="I399" s="1">
        <f t="shared" si="100"/>
        <v>18149</v>
      </c>
      <c r="J399" s="1">
        <f>J400</f>
        <v>18149</v>
      </c>
      <c r="K399" s="1">
        <f>K400</f>
        <v>0</v>
      </c>
    </row>
    <row r="400" spans="1:11" ht="49.5" x14ac:dyDescent="0.2">
      <c r="A400" s="9" t="s">
        <v>306</v>
      </c>
      <c r="B400" s="25"/>
      <c r="C400" s="25" t="s">
        <v>301</v>
      </c>
      <c r="D400" s="25" t="s">
        <v>368</v>
      </c>
      <c r="E400" s="2"/>
      <c r="F400" s="3">
        <f t="shared" si="99"/>
        <v>17457</v>
      </c>
      <c r="G400" s="3">
        <f>G401</f>
        <v>17457</v>
      </c>
      <c r="H400" s="3">
        <f>H401</f>
        <v>0</v>
      </c>
      <c r="I400" s="3">
        <f t="shared" si="100"/>
        <v>18149</v>
      </c>
      <c r="J400" s="3">
        <f>J401</f>
        <v>18149</v>
      </c>
      <c r="K400" s="3">
        <f>K401</f>
        <v>0</v>
      </c>
    </row>
    <row r="401" spans="1:11" ht="93" customHeight="1" x14ac:dyDescent="0.2">
      <c r="A401" s="2" t="s">
        <v>20</v>
      </c>
      <c r="B401" s="2"/>
      <c r="C401" s="25" t="s">
        <v>301</v>
      </c>
      <c r="D401" s="25" t="s">
        <v>368</v>
      </c>
      <c r="E401" s="2" t="s">
        <v>13</v>
      </c>
      <c r="F401" s="3">
        <f t="shared" si="99"/>
        <v>17457</v>
      </c>
      <c r="G401" s="3">
        <v>17457</v>
      </c>
      <c r="H401" s="3"/>
      <c r="I401" s="3">
        <f t="shared" si="100"/>
        <v>18149</v>
      </c>
      <c r="J401" s="3">
        <v>18149</v>
      </c>
      <c r="K401" s="3"/>
    </row>
    <row r="402" spans="1:11" ht="99" x14ac:dyDescent="0.2">
      <c r="A402" s="24" t="s">
        <v>369</v>
      </c>
      <c r="B402" s="24"/>
      <c r="C402" s="24" t="s">
        <v>301</v>
      </c>
      <c r="D402" s="24" t="s">
        <v>370</v>
      </c>
      <c r="E402" s="2"/>
      <c r="F402" s="1">
        <f t="shared" si="99"/>
        <v>8347</v>
      </c>
      <c r="G402" s="1">
        <f>G403</f>
        <v>8347</v>
      </c>
      <c r="H402" s="1">
        <f>H403</f>
        <v>0</v>
      </c>
      <c r="I402" s="1">
        <f t="shared" si="100"/>
        <v>8681</v>
      </c>
      <c r="J402" s="1">
        <f>J403</f>
        <v>8681</v>
      </c>
      <c r="K402" s="1">
        <f>K403</f>
        <v>0</v>
      </c>
    </row>
    <row r="403" spans="1:11" ht="33" x14ac:dyDescent="0.2">
      <c r="A403" s="26" t="s">
        <v>371</v>
      </c>
      <c r="B403" s="25"/>
      <c r="C403" s="25" t="s">
        <v>301</v>
      </c>
      <c r="D403" s="25" t="s">
        <v>372</v>
      </c>
      <c r="E403" s="2"/>
      <c r="F403" s="3">
        <f t="shared" si="99"/>
        <v>8347</v>
      </c>
      <c r="G403" s="3">
        <f>G404</f>
        <v>8347</v>
      </c>
      <c r="H403" s="3">
        <f>H404</f>
        <v>0</v>
      </c>
      <c r="I403" s="3">
        <f t="shared" si="100"/>
        <v>8681</v>
      </c>
      <c r="J403" s="3">
        <f>J404</f>
        <v>8681</v>
      </c>
      <c r="K403" s="3">
        <f>K404</f>
        <v>0</v>
      </c>
    </row>
    <row r="404" spans="1:11" ht="93" customHeight="1" x14ac:dyDescent="0.2">
      <c r="A404" s="2" t="s">
        <v>20</v>
      </c>
      <c r="B404" s="2"/>
      <c r="C404" s="2" t="s">
        <v>301</v>
      </c>
      <c r="D404" s="25" t="s">
        <v>372</v>
      </c>
      <c r="E404" s="2" t="s">
        <v>13</v>
      </c>
      <c r="F404" s="3">
        <f>SUM(G404:H404)</f>
        <v>8347</v>
      </c>
      <c r="G404" s="3">
        <v>8347</v>
      </c>
      <c r="H404" s="3"/>
      <c r="I404" s="3">
        <f>SUM(J404:K404)</f>
        <v>8681</v>
      </c>
      <c r="J404" s="3">
        <v>8681</v>
      </c>
      <c r="K404" s="3"/>
    </row>
    <row r="405" spans="1:11" ht="99" x14ac:dyDescent="0.2">
      <c r="A405" s="24" t="s">
        <v>373</v>
      </c>
      <c r="B405" s="24"/>
      <c r="C405" s="24" t="s">
        <v>301</v>
      </c>
      <c r="D405" s="24" t="s">
        <v>374</v>
      </c>
      <c r="E405" s="2"/>
      <c r="F405" s="1">
        <f>G405+H405</f>
        <v>1128</v>
      </c>
      <c r="G405" s="1">
        <f>G406+G408</f>
        <v>850</v>
      </c>
      <c r="H405" s="1">
        <f>H406+H408</f>
        <v>278</v>
      </c>
      <c r="I405" s="1">
        <f>J405+K405</f>
        <v>1162</v>
      </c>
      <c r="J405" s="1">
        <f>J406+J408</f>
        <v>884</v>
      </c>
      <c r="K405" s="1">
        <f>K406+K408</f>
        <v>278</v>
      </c>
    </row>
    <row r="406" spans="1:11" ht="45" customHeight="1" x14ac:dyDescent="0.2">
      <c r="A406" s="26" t="s">
        <v>371</v>
      </c>
      <c r="B406" s="25"/>
      <c r="C406" s="25" t="s">
        <v>301</v>
      </c>
      <c r="D406" s="25" t="s">
        <v>375</v>
      </c>
      <c r="E406" s="2"/>
      <c r="F406" s="3">
        <f>G406+H406</f>
        <v>850</v>
      </c>
      <c r="G406" s="3">
        <f>G407</f>
        <v>850</v>
      </c>
      <c r="H406" s="3">
        <f>H407</f>
        <v>0</v>
      </c>
      <c r="I406" s="3">
        <f>J406+K406</f>
        <v>884</v>
      </c>
      <c r="J406" s="3">
        <f>J407</f>
        <v>884</v>
      </c>
      <c r="K406" s="3">
        <f>K407</f>
        <v>0</v>
      </c>
    </row>
    <row r="407" spans="1:11" ht="93" customHeight="1" x14ac:dyDescent="0.2">
      <c r="A407" s="2" t="s">
        <v>20</v>
      </c>
      <c r="B407" s="2"/>
      <c r="C407" s="25" t="s">
        <v>301</v>
      </c>
      <c r="D407" s="25" t="s">
        <v>375</v>
      </c>
      <c r="E407" s="2" t="s">
        <v>13</v>
      </c>
      <c r="F407" s="3">
        <f>G407+H407</f>
        <v>850</v>
      </c>
      <c r="G407" s="3">
        <v>850</v>
      </c>
      <c r="H407" s="3"/>
      <c r="I407" s="3">
        <f>J407+K407</f>
        <v>884</v>
      </c>
      <c r="J407" s="3">
        <v>884</v>
      </c>
      <c r="K407" s="3"/>
    </row>
    <row r="408" spans="1:11" ht="165" x14ac:dyDescent="0.2">
      <c r="A408" s="25" t="s">
        <v>376</v>
      </c>
      <c r="B408" s="25"/>
      <c r="C408" s="25" t="s">
        <v>301</v>
      </c>
      <c r="D408" s="25" t="s">
        <v>377</v>
      </c>
      <c r="E408" s="2"/>
      <c r="F408" s="3">
        <f>G408+H408</f>
        <v>278</v>
      </c>
      <c r="G408" s="3">
        <f>G409</f>
        <v>0</v>
      </c>
      <c r="H408" s="3">
        <f>H409</f>
        <v>278</v>
      </c>
      <c r="I408" s="3">
        <f>J408+K408</f>
        <v>278</v>
      </c>
      <c r="J408" s="3">
        <f>J409</f>
        <v>0</v>
      </c>
      <c r="K408" s="3">
        <f>K409</f>
        <v>278</v>
      </c>
    </row>
    <row r="409" spans="1:11" ht="93" customHeight="1" x14ac:dyDescent="0.2">
      <c r="A409" s="2" t="s">
        <v>20</v>
      </c>
      <c r="B409" s="2"/>
      <c r="C409" s="25" t="s">
        <v>301</v>
      </c>
      <c r="D409" s="25" t="s">
        <v>377</v>
      </c>
      <c r="E409" s="2" t="s">
        <v>13</v>
      </c>
      <c r="F409" s="3">
        <f>G409+H409</f>
        <v>278</v>
      </c>
      <c r="G409" s="3"/>
      <c r="H409" s="3">
        <v>278</v>
      </c>
      <c r="I409" s="3">
        <f>J409+K409</f>
        <v>278</v>
      </c>
      <c r="J409" s="3"/>
      <c r="K409" s="3">
        <v>278</v>
      </c>
    </row>
    <row r="410" spans="1:11" ht="192.75" customHeight="1" x14ac:dyDescent="0.2">
      <c r="A410" s="22" t="s">
        <v>286</v>
      </c>
      <c r="B410" s="5"/>
      <c r="C410" s="5" t="s">
        <v>301</v>
      </c>
      <c r="D410" s="5" t="s">
        <v>287</v>
      </c>
      <c r="E410" s="5"/>
      <c r="F410" s="1">
        <f>SUM(G410:H410)</f>
        <v>11103</v>
      </c>
      <c r="G410" s="1">
        <f t="shared" ref="G410:H413" si="101">G411</f>
        <v>11103</v>
      </c>
      <c r="H410" s="1">
        <f t="shared" si="101"/>
        <v>0</v>
      </c>
      <c r="I410" s="1">
        <f>SUM(J410:K410)</f>
        <v>11547</v>
      </c>
      <c r="J410" s="1">
        <f t="shared" ref="J410:K413" si="102">J411</f>
        <v>11547</v>
      </c>
      <c r="K410" s="1">
        <f t="shared" si="102"/>
        <v>0</v>
      </c>
    </row>
    <row r="411" spans="1:11" ht="75.75" customHeight="1" x14ac:dyDescent="0.2">
      <c r="A411" s="22" t="s">
        <v>378</v>
      </c>
      <c r="B411" s="5"/>
      <c r="C411" s="5" t="s">
        <v>301</v>
      </c>
      <c r="D411" s="5" t="s">
        <v>346</v>
      </c>
      <c r="E411" s="5"/>
      <c r="F411" s="1">
        <f>SUM(G411:H411)</f>
        <v>11103</v>
      </c>
      <c r="G411" s="1">
        <f t="shared" si="101"/>
        <v>11103</v>
      </c>
      <c r="H411" s="1">
        <f t="shared" si="101"/>
        <v>0</v>
      </c>
      <c r="I411" s="1">
        <f>SUM(J411:K411)</f>
        <v>11547</v>
      </c>
      <c r="J411" s="1">
        <f t="shared" si="102"/>
        <v>11547</v>
      </c>
      <c r="K411" s="1">
        <f t="shared" si="102"/>
        <v>0</v>
      </c>
    </row>
    <row r="412" spans="1:11" ht="148.5" x14ac:dyDescent="0.2">
      <c r="A412" s="22" t="s">
        <v>379</v>
      </c>
      <c r="B412" s="5"/>
      <c r="C412" s="5" t="s">
        <v>301</v>
      </c>
      <c r="D412" s="5" t="s">
        <v>380</v>
      </c>
      <c r="E412" s="5"/>
      <c r="F412" s="1">
        <f>G412+H412</f>
        <v>11103</v>
      </c>
      <c r="G412" s="1">
        <f t="shared" si="101"/>
        <v>11103</v>
      </c>
      <c r="H412" s="1">
        <f t="shared" si="101"/>
        <v>0</v>
      </c>
      <c r="I412" s="1">
        <f>J412+K412</f>
        <v>11547</v>
      </c>
      <c r="J412" s="1">
        <f t="shared" si="102"/>
        <v>11547</v>
      </c>
      <c r="K412" s="1">
        <f t="shared" si="102"/>
        <v>0</v>
      </c>
    </row>
    <row r="413" spans="1:11" ht="39.75" customHeight="1" x14ac:dyDescent="0.2">
      <c r="A413" s="9" t="s">
        <v>306</v>
      </c>
      <c r="B413" s="2"/>
      <c r="C413" s="2" t="s">
        <v>301</v>
      </c>
      <c r="D413" s="2" t="s">
        <v>381</v>
      </c>
      <c r="E413" s="2"/>
      <c r="F413" s="3">
        <f>SUM(G413:H413)</f>
        <v>11103</v>
      </c>
      <c r="G413" s="3">
        <f t="shared" si="101"/>
        <v>11103</v>
      </c>
      <c r="H413" s="3">
        <f t="shared" si="101"/>
        <v>0</v>
      </c>
      <c r="I413" s="3">
        <f>SUM(J413:K413)</f>
        <v>11547</v>
      </c>
      <c r="J413" s="3">
        <f t="shared" si="102"/>
        <v>11547</v>
      </c>
      <c r="K413" s="3">
        <f t="shared" si="102"/>
        <v>0</v>
      </c>
    </row>
    <row r="414" spans="1:11" ht="93" customHeight="1" x14ac:dyDescent="0.2">
      <c r="A414" s="2" t="s">
        <v>20</v>
      </c>
      <c r="B414" s="2"/>
      <c r="C414" s="2" t="s">
        <v>301</v>
      </c>
      <c r="D414" s="2" t="s">
        <v>381</v>
      </c>
      <c r="E414" s="2" t="s">
        <v>13</v>
      </c>
      <c r="F414" s="3">
        <f>SUM(G414:H414)</f>
        <v>11103</v>
      </c>
      <c r="G414" s="3">
        <v>11103</v>
      </c>
      <c r="H414" s="3"/>
      <c r="I414" s="3">
        <f>SUM(J414:K414)</f>
        <v>11547</v>
      </c>
      <c r="J414" s="3">
        <v>11547</v>
      </c>
      <c r="K414" s="3"/>
    </row>
    <row r="415" spans="1:11" ht="74.25" customHeight="1" x14ac:dyDescent="0.2">
      <c r="A415" s="5" t="s">
        <v>382</v>
      </c>
      <c r="B415" s="5"/>
      <c r="C415" s="5" t="s">
        <v>383</v>
      </c>
      <c r="D415" s="5"/>
      <c r="E415" s="5"/>
      <c r="F415" s="1">
        <f>SUM(G415:H415)</f>
        <v>24571</v>
      </c>
      <c r="G415" s="1">
        <f t="shared" ref="G415:K418" si="103">G416</f>
        <v>24571</v>
      </c>
      <c r="H415" s="1">
        <f t="shared" si="103"/>
        <v>0</v>
      </c>
      <c r="I415" s="1">
        <f>SUM(J415:K415)</f>
        <v>25557</v>
      </c>
      <c r="J415" s="1">
        <f t="shared" si="103"/>
        <v>25557</v>
      </c>
      <c r="K415" s="1">
        <f t="shared" si="103"/>
        <v>0</v>
      </c>
    </row>
    <row r="416" spans="1:11" ht="127.5" customHeight="1" x14ac:dyDescent="0.2">
      <c r="A416" s="5" t="s">
        <v>501</v>
      </c>
      <c r="B416" s="5"/>
      <c r="C416" s="5" t="s">
        <v>383</v>
      </c>
      <c r="D416" s="5" t="s">
        <v>293</v>
      </c>
      <c r="E416" s="5"/>
      <c r="F416" s="1">
        <f>SUM(G416:H416)</f>
        <v>24571</v>
      </c>
      <c r="G416" s="1">
        <f t="shared" si="103"/>
        <v>24571</v>
      </c>
      <c r="H416" s="1">
        <f t="shared" si="103"/>
        <v>0</v>
      </c>
      <c r="I416" s="1">
        <f>SUM(J416:K416)</f>
        <v>25557</v>
      </c>
      <c r="J416" s="1">
        <f t="shared" si="103"/>
        <v>25557</v>
      </c>
      <c r="K416" s="1">
        <f t="shared" si="103"/>
        <v>0</v>
      </c>
    </row>
    <row r="417" spans="1:11" ht="173.25" customHeight="1" x14ac:dyDescent="0.2">
      <c r="A417" s="5" t="s">
        <v>384</v>
      </c>
      <c r="B417" s="5"/>
      <c r="C417" s="5" t="s">
        <v>383</v>
      </c>
      <c r="D417" s="5" t="s">
        <v>385</v>
      </c>
      <c r="E417" s="5"/>
      <c r="F417" s="1">
        <f>SUM(G417:H417)</f>
        <v>24571</v>
      </c>
      <c r="G417" s="1">
        <f t="shared" si="103"/>
        <v>24571</v>
      </c>
      <c r="H417" s="1">
        <f t="shared" si="103"/>
        <v>0</v>
      </c>
      <c r="I417" s="1">
        <f>SUM(J417:K417)</f>
        <v>25557</v>
      </c>
      <c r="J417" s="1">
        <f t="shared" si="103"/>
        <v>25557</v>
      </c>
      <c r="K417" s="1">
        <f t="shared" si="103"/>
        <v>0</v>
      </c>
    </row>
    <row r="418" spans="1:11" ht="82.5" x14ac:dyDescent="0.2">
      <c r="A418" s="40" t="s">
        <v>386</v>
      </c>
      <c r="B418" s="5"/>
      <c r="C418" s="5" t="s">
        <v>383</v>
      </c>
      <c r="D418" s="5" t="s">
        <v>387</v>
      </c>
      <c r="E418" s="5"/>
      <c r="F418" s="1">
        <f>G418+H418</f>
        <v>24571</v>
      </c>
      <c r="G418" s="1">
        <f t="shared" si="103"/>
        <v>24571</v>
      </c>
      <c r="H418" s="1">
        <f t="shared" si="103"/>
        <v>0</v>
      </c>
      <c r="I418" s="1">
        <f>J418+K418</f>
        <v>25557</v>
      </c>
      <c r="J418" s="1">
        <f t="shared" si="103"/>
        <v>25557</v>
      </c>
      <c r="K418" s="1">
        <f t="shared" si="103"/>
        <v>0</v>
      </c>
    </row>
    <row r="419" spans="1:11" ht="102.75" customHeight="1" x14ac:dyDescent="0.2">
      <c r="A419" s="19" t="s">
        <v>41</v>
      </c>
      <c r="B419" s="2"/>
      <c r="C419" s="2" t="s">
        <v>383</v>
      </c>
      <c r="D419" s="2" t="s">
        <v>388</v>
      </c>
      <c r="E419" s="2"/>
      <c r="F419" s="3">
        <f>SUM(G419:H419)</f>
        <v>24571</v>
      </c>
      <c r="G419" s="3">
        <f>G420+G421+G422</f>
        <v>24571</v>
      </c>
      <c r="H419" s="3">
        <f>H420+H421+H422</f>
        <v>0</v>
      </c>
      <c r="I419" s="3">
        <f>SUM(J419:K419)</f>
        <v>25557</v>
      </c>
      <c r="J419" s="3">
        <f>J420+J421+J422</f>
        <v>25557</v>
      </c>
      <c r="K419" s="3">
        <f>K420+K421+K422</f>
        <v>0</v>
      </c>
    </row>
    <row r="420" spans="1:11" ht="210.75" customHeight="1" x14ac:dyDescent="0.2">
      <c r="A420" s="7" t="s">
        <v>19</v>
      </c>
      <c r="B420" s="2"/>
      <c r="C420" s="2" t="s">
        <v>383</v>
      </c>
      <c r="D420" s="2" t="s">
        <v>388</v>
      </c>
      <c r="E420" s="2" t="s">
        <v>12</v>
      </c>
      <c r="F420" s="3">
        <f>SUM(G420:H420)</f>
        <v>23244</v>
      </c>
      <c r="G420" s="3">
        <v>23244</v>
      </c>
      <c r="H420" s="3"/>
      <c r="I420" s="3">
        <f>SUM(J420:K420)</f>
        <v>24172</v>
      </c>
      <c r="J420" s="3">
        <v>24172</v>
      </c>
      <c r="K420" s="3"/>
    </row>
    <row r="421" spans="1:11" ht="93" customHeight="1" x14ac:dyDescent="0.2">
      <c r="A421" s="2" t="s">
        <v>20</v>
      </c>
      <c r="B421" s="2"/>
      <c r="C421" s="2" t="s">
        <v>383</v>
      </c>
      <c r="D421" s="2" t="s">
        <v>388</v>
      </c>
      <c r="E421" s="2" t="s">
        <v>13</v>
      </c>
      <c r="F421" s="3">
        <f>SUM(G421:H421)</f>
        <v>1317</v>
      </c>
      <c r="G421" s="3">
        <v>1317</v>
      </c>
      <c r="H421" s="3"/>
      <c r="I421" s="3">
        <f>SUM(J421:K421)</f>
        <v>1374</v>
      </c>
      <c r="J421" s="3">
        <v>1374</v>
      </c>
      <c r="K421" s="3"/>
    </row>
    <row r="422" spans="1:11" ht="33" x14ac:dyDescent="0.2">
      <c r="A422" s="2" t="s">
        <v>16</v>
      </c>
      <c r="B422" s="2"/>
      <c r="C422" s="2" t="s">
        <v>383</v>
      </c>
      <c r="D422" s="2" t="s">
        <v>388</v>
      </c>
      <c r="E422" s="2" t="s">
        <v>15</v>
      </c>
      <c r="F422" s="3">
        <f>SUM(G422:H422)</f>
        <v>10</v>
      </c>
      <c r="G422" s="3">
        <v>10</v>
      </c>
      <c r="H422" s="3"/>
      <c r="I422" s="3">
        <f>SUM(J422:K422)</f>
        <v>11</v>
      </c>
      <c r="J422" s="3">
        <v>11</v>
      </c>
      <c r="K422" s="3"/>
    </row>
    <row r="423" spans="1:11" ht="87" customHeight="1" x14ac:dyDescent="0.2">
      <c r="A423" s="4" t="s">
        <v>477</v>
      </c>
      <c r="B423" s="5" t="s">
        <v>478</v>
      </c>
      <c r="C423" s="5"/>
      <c r="D423" s="5"/>
      <c r="E423" s="5"/>
      <c r="F423" s="1">
        <f>G423+H423</f>
        <v>3200857</v>
      </c>
      <c r="G423" s="1">
        <f>G424+G567</f>
        <v>1180858</v>
      </c>
      <c r="H423" s="1">
        <f>H424+H567</f>
        <v>2019999</v>
      </c>
      <c r="I423" s="1">
        <f t="shared" ref="I423:I436" si="104">J423+K423</f>
        <v>3297733</v>
      </c>
      <c r="J423" s="1">
        <f>J424+J567</f>
        <v>1185752</v>
      </c>
      <c r="K423" s="1">
        <f>K424+K567</f>
        <v>2111981</v>
      </c>
    </row>
    <row r="424" spans="1:11" ht="22.5" customHeight="1" x14ac:dyDescent="0.2">
      <c r="A424" s="4" t="s">
        <v>22</v>
      </c>
      <c r="B424" s="5"/>
      <c r="C424" s="5" t="s">
        <v>23</v>
      </c>
      <c r="D424" s="5"/>
      <c r="E424" s="5"/>
      <c r="F424" s="1">
        <f t="shared" ref="F424:F480" si="105">G424+H424</f>
        <v>3073807</v>
      </c>
      <c r="G424" s="1">
        <f>G425+G451+G503+G520+G537+G486</f>
        <v>1176634</v>
      </c>
      <c r="H424" s="1">
        <f>H425+H451+H503+H520+H537+H486</f>
        <v>1897173</v>
      </c>
      <c r="I424" s="1">
        <f t="shared" si="104"/>
        <v>3164386</v>
      </c>
      <c r="J424" s="1">
        <f>J425+J451+J503+J520+J537+J486</f>
        <v>1181528</v>
      </c>
      <c r="K424" s="1">
        <f>K425+K451+K503+K520+K537+K486</f>
        <v>1982858</v>
      </c>
    </row>
    <row r="425" spans="1:11" ht="43.5" customHeight="1" x14ac:dyDescent="0.2">
      <c r="A425" s="4" t="s">
        <v>453</v>
      </c>
      <c r="B425" s="5"/>
      <c r="C425" s="5" t="s">
        <v>454</v>
      </c>
      <c r="D425" s="5"/>
      <c r="E425" s="5"/>
      <c r="F425" s="1">
        <f t="shared" si="105"/>
        <v>1123291</v>
      </c>
      <c r="G425" s="1">
        <f>G426+G431+G439+G446</f>
        <v>519277</v>
      </c>
      <c r="H425" s="1">
        <f>H426+H431+H439+H446</f>
        <v>604014</v>
      </c>
      <c r="I425" s="1">
        <f t="shared" si="104"/>
        <v>1149666</v>
      </c>
      <c r="J425" s="1">
        <f>J426+J431+J446+J439</f>
        <v>519394</v>
      </c>
      <c r="K425" s="1">
        <f>K426+K431+K446+K439</f>
        <v>630272</v>
      </c>
    </row>
    <row r="426" spans="1:11" ht="159" customHeight="1" x14ac:dyDescent="0.2">
      <c r="A426" s="4" t="s">
        <v>479</v>
      </c>
      <c r="B426" s="5"/>
      <c r="C426" s="5" t="s">
        <v>454</v>
      </c>
      <c r="D426" s="5" t="s">
        <v>87</v>
      </c>
      <c r="E426" s="5"/>
      <c r="F426" s="1">
        <f t="shared" si="105"/>
        <v>24</v>
      </c>
      <c r="G426" s="1">
        <f t="shared" ref="G426:K429" si="106">G427</f>
        <v>24</v>
      </c>
      <c r="H426" s="1">
        <f t="shared" si="106"/>
        <v>0</v>
      </c>
      <c r="I426" s="1">
        <f t="shared" si="104"/>
        <v>24</v>
      </c>
      <c r="J426" s="1">
        <f t="shared" si="106"/>
        <v>24</v>
      </c>
      <c r="K426" s="1">
        <f t="shared" si="106"/>
        <v>0</v>
      </c>
    </row>
    <row r="427" spans="1:11" ht="180" customHeight="1" x14ac:dyDescent="0.2">
      <c r="A427" s="4" t="s">
        <v>480</v>
      </c>
      <c r="B427" s="5"/>
      <c r="C427" s="5" t="s">
        <v>454</v>
      </c>
      <c r="D427" s="5" t="s">
        <v>143</v>
      </c>
      <c r="E427" s="5"/>
      <c r="F427" s="1">
        <f t="shared" si="105"/>
        <v>24</v>
      </c>
      <c r="G427" s="1">
        <f t="shared" si="106"/>
        <v>24</v>
      </c>
      <c r="H427" s="1">
        <f t="shared" si="106"/>
        <v>0</v>
      </c>
      <c r="I427" s="1">
        <f t="shared" si="104"/>
        <v>24</v>
      </c>
      <c r="J427" s="1">
        <f t="shared" si="106"/>
        <v>24</v>
      </c>
      <c r="K427" s="1">
        <f t="shared" si="106"/>
        <v>0</v>
      </c>
    </row>
    <row r="428" spans="1:11" ht="246.75" customHeight="1" x14ac:dyDescent="0.2">
      <c r="A428" s="4" t="s">
        <v>481</v>
      </c>
      <c r="B428" s="5"/>
      <c r="C428" s="5" t="s">
        <v>454</v>
      </c>
      <c r="D428" s="5" t="s">
        <v>482</v>
      </c>
      <c r="E428" s="5"/>
      <c r="F428" s="1">
        <f t="shared" si="105"/>
        <v>24</v>
      </c>
      <c r="G428" s="1">
        <f t="shared" si="106"/>
        <v>24</v>
      </c>
      <c r="H428" s="1">
        <f t="shared" si="106"/>
        <v>0</v>
      </c>
      <c r="I428" s="1">
        <f t="shared" si="104"/>
        <v>24</v>
      </c>
      <c r="J428" s="1">
        <f t="shared" si="106"/>
        <v>24</v>
      </c>
      <c r="K428" s="1">
        <f t="shared" si="106"/>
        <v>0</v>
      </c>
    </row>
    <row r="429" spans="1:11" ht="16.5" x14ac:dyDescent="0.2">
      <c r="A429" s="12" t="s">
        <v>66</v>
      </c>
      <c r="B429" s="2"/>
      <c r="C429" s="2" t="s">
        <v>454</v>
      </c>
      <c r="D429" s="2" t="s">
        <v>483</v>
      </c>
      <c r="E429" s="2"/>
      <c r="F429" s="3">
        <f t="shared" si="105"/>
        <v>24</v>
      </c>
      <c r="G429" s="3">
        <f t="shared" si="106"/>
        <v>24</v>
      </c>
      <c r="H429" s="3">
        <f t="shared" si="106"/>
        <v>0</v>
      </c>
      <c r="I429" s="3">
        <f t="shared" si="104"/>
        <v>24</v>
      </c>
      <c r="J429" s="3">
        <f t="shared" si="106"/>
        <v>24</v>
      </c>
      <c r="K429" s="3">
        <f t="shared" si="106"/>
        <v>0</v>
      </c>
    </row>
    <row r="430" spans="1:11" ht="135" customHeight="1" x14ac:dyDescent="0.2">
      <c r="A430" s="2" t="s">
        <v>17</v>
      </c>
      <c r="B430" s="2"/>
      <c r="C430" s="2" t="s">
        <v>454</v>
      </c>
      <c r="D430" s="2" t="s">
        <v>483</v>
      </c>
      <c r="E430" s="2" t="s">
        <v>14</v>
      </c>
      <c r="F430" s="3">
        <f t="shared" si="105"/>
        <v>24</v>
      </c>
      <c r="G430" s="3">
        <v>24</v>
      </c>
      <c r="H430" s="2"/>
      <c r="I430" s="3">
        <f t="shared" si="104"/>
        <v>24</v>
      </c>
      <c r="J430" s="3">
        <v>24</v>
      </c>
      <c r="K430" s="2"/>
    </row>
    <row r="431" spans="1:11" ht="115.5" x14ac:dyDescent="0.2">
      <c r="A431" s="4" t="s">
        <v>24</v>
      </c>
      <c r="B431" s="5"/>
      <c r="C431" s="5" t="s">
        <v>454</v>
      </c>
      <c r="D431" s="5" t="s">
        <v>37</v>
      </c>
      <c r="E431" s="5"/>
      <c r="F431" s="1">
        <f t="shared" si="105"/>
        <v>1121841</v>
      </c>
      <c r="G431" s="1">
        <f>G432</f>
        <v>518042</v>
      </c>
      <c r="H431" s="1">
        <f>H432</f>
        <v>603799</v>
      </c>
      <c r="I431" s="1">
        <f t="shared" si="104"/>
        <v>1148216</v>
      </c>
      <c r="J431" s="1">
        <f>J432</f>
        <v>518159</v>
      </c>
      <c r="K431" s="1">
        <f>K432</f>
        <v>630057</v>
      </c>
    </row>
    <row r="432" spans="1:11" ht="66" x14ac:dyDescent="0.2">
      <c r="A432" s="4" t="s">
        <v>455</v>
      </c>
      <c r="B432" s="5"/>
      <c r="C432" s="5" t="s">
        <v>454</v>
      </c>
      <c r="D432" s="5" t="s">
        <v>456</v>
      </c>
      <c r="E432" s="5"/>
      <c r="F432" s="1">
        <f t="shared" si="105"/>
        <v>1121841</v>
      </c>
      <c r="G432" s="1">
        <f>G433+G436</f>
        <v>518042</v>
      </c>
      <c r="H432" s="1">
        <f>H433+H436</f>
        <v>603799</v>
      </c>
      <c r="I432" s="1">
        <f t="shared" si="104"/>
        <v>1148216</v>
      </c>
      <c r="J432" s="1">
        <f>J433+J436</f>
        <v>518159</v>
      </c>
      <c r="K432" s="1">
        <f>K433+K436</f>
        <v>630057</v>
      </c>
    </row>
    <row r="433" spans="1:11" ht="264" x14ac:dyDescent="0.2">
      <c r="A433" s="4" t="s">
        <v>484</v>
      </c>
      <c r="B433" s="5"/>
      <c r="C433" s="5" t="s">
        <v>454</v>
      </c>
      <c r="D433" s="5" t="s">
        <v>485</v>
      </c>
      <c r="E433" s="5"/>
      <c r="F433" s="1">
        <f t="shared" si="105"/>
        <v>603799</v>
      </c>
      <c r="G433" s="1">
        <f>G434</f>
        <v>0</v>
      </c>
      <c r="H433" s="1">
        <f>H434</f>
        <v>603799</v>
      </c>
      <c r="I433" s="1">
        <f t="shared" si="104"/>
        <v>630057</v>
      </c>
      <c r="J433" s="1">
        <f>J434</f>
        <v>0</v>
      </c>
      <c r="K433" s="1">
        <f>K434</f>
        <v>630057</v>
      </c>
    </row>
    <row r="434" spans="1:11" ht="214.5" x14ac:dyDescent="0.2">
      <c r="A434" s="27" t="s">
        <v>486</v>
      </c>
      <c r="B434" s="2"/>
      <c r="C434" s="2" t="s">
        <v>454</v>
      </c>
      <c r="D434" s="2" t="s">
        <v>487</v>
      </c>
      <c r="E434" s="2"/>
      <c r="F434" s="3">
        <f t="shared" si="105"/>
        <v>603799</v>
      </c>
      <c r="G434" s="3">
        <f>G435</f>
        <v>0</v>
      </c>
      <c r="H434" s="3">
        <f>H435</f>
        <v>603799</v>
      </c>
      <c r="I434" s="3">
        <f t="shared" si="104"/>
        <v>630057</v>
      </c>
      <c r="J434" s="3">
        <f>J435</f>
        <v>0</v>
      </c>
      <c r="K434" s="3">
        <f>K435</f>
        <v>630057</v>
      </c>
    </row>
    <row r="435" spans="1:11" ht="123" customHeight="1" x14ac:dyDescent="0.2">
      <c r="A435" s="2" t="s">
        <v>17</v>
      </c>
      <c r="B435" s="2"/>
      <c r="C435" s="2" t="s">
        <v>454</v>
      </c>
      <c r="D435" s="2" t="s">
        <v>487</v>
      </c>
      <c r="E435" s="2" t="s">
        <v>14</v>
      </c>
      <c r="F435" s="3">
        <f t="shared" si="105"/>
        <v>603799</v>
      </c>
      <c r="G435" s="3"/>
      <c r="H435" s="3">
        <v>603799</v>
      </c>
      <c r="I435" s="3">
        <f t="shared" si="104"/>
        <v>630057</v>
      </c>
      <c r="J435" s="3"/>
      <c r="K435" s="3">
        <v>630057</v>
      </c>
    </row>
    <row r="436" spans="1:11" ht="191.25" customHeight="1" x14ac:dyDescent="0.2">
      <c r="A436" s="5" t="s">
        <v>488</v>
      </c>
      <c r="B436" s="28"/>
      <c r="C436" s="5" t="s">
        <v>454</v>
      </c>
      <c r="D436" s="5" t="s">
        <v>489</v>
      </c>
      <c r="E436" s="28"/>
      <c r="F436" s="1">
        <f>G436+H436</f>
        <v>518042</v>
      </c>
      <c r="G436" s="1">
        <f>G437</f>
        <v>518042</v>
      </c>
      <c r="H436" s="1">
        <f>H437</f>
        <v>0</v>
      </c>
      <c r="I436" s="1">
        <f t="shared" si="104"/>
        <v>518159</v>
      </c>
      <c r="J436" s="1">
        <f>J437</f>
        <v>518159</v>
      </c>
      <c r="K436" s="1">
        <f>K437</f>
        <v>0</v>
      </c>
    </row>
    <row r="437" spans="1:11" ht="97.5" customHeight="1" x14ac:dyDescent="0.2">
      <c r="A437" s="27" t="s">
        <v>41</v>
      </c>
      <c r="B437" s="2"/>
      <c r="C437" s="2" t="s">
        <v>454</v>
      </c>
      <c r="D437" s="2" t="s">
        <v>490</v>
      </c>
      <c r="E437" s="2"/>
      <c r="F437" s="3">
        <f t="shared" si="105"/>
        <v>518042</v>
      </c>
      <c r="G437" s="3">
        <f>G438</f>
        <v>518042</v>
      </c>
      <c r="H437" s="3">
        <f>H438</f>
        <v>0</v>
      </c>
      <c r="I437" s="3">
        <f t="shared" ref="I437:I495" si="107">J437+K437</f>
        <v>518159</v>
      </c>
      <c r="J437" s="3">
        <f>J438</f>
        <v>518159</v>
      </c>
      <c r="K437" s="3">
        <f>K438</f>
        <v>0</v>
      </c>
    </row>
    <row r="438" spans="1:11" ht="129" customHeight="1" x14ac:dyDescent="0.2">
      <c r="A438" s="2" t="s">
        <v>17</v>
      </c>
      <c r="B438" s="2"/>
      <c r="C438" s="2" t="s">
        <v>454</v>
      </c>
      <c r="D438" s="2" t="s">
        <v>490</v>
      </c>
      <c r="E438" s="2" t="s">
        <v>14</v>
      </c>
      <c r="F438" s="3">
        <f t="shared" si="105"/>
        <v>518042</v>
      </c>
      <c r="G438" s="3">
        <f>517702-11-1+352</f>
        <v>518042</v>
      </c>
      <c r="H438" s="3"/>
      <c r="I438" s="3">
        <f t="shared" si="107"/>
        <v>518159</v>
      </c>
      <c r="J438" s="3">
        <f>517819-11-1+352</f>
        <v>518159</v>
      </c>
      <c r="K438" s="3"/>
    </row>
    <row r="439" spans="1:11" ht="131.25" customHeight="1" x14ac:dyDescent="0.2">
      <c r="A439" s="43" t="s">
        <v>465</v>
      </c>
      <c r="B439" s="2"/>
      <c r="C439" s="40" t="s">
        <v>454</v>
      </c>
      <c r="D439" s="40" t="s">
        <v>466</v>
      </c>
      <c r="E439" s="2"/>
      <c r="F439" s="1">
        <f t="shared" si="105"/>
        <v>226</v>
      </c>
      <c r="G439" s="1">
        <f>G440</f>
        <v>11</v>
      </c>
      <c r="H439" s="1">
        <f>H440</f>
        <v>215</v>
      </c>
      <c r="I439" s="1">
        <f t="shared" si="107"/>
        <v>226</v>
      </c>
      <c r="J439" s="1">
        <f>J440</f>
        <v>11</v>
      </c>
      <c r="K439" s="1">
        <f>K440</f>
        <v>215</v>
      </c>
    </row>
    <row r="440" spans="1:11" ht="81" customHeight="1" x14ac:dyDescent="0.2">
      <c r="A440" s="39" t="s">
        <v>784</v>
      </c>
      <c r="B440" s="2"/>
      <c r="C440" s="40" t="s">
        <v>454</v>
      </c>
      <c r="D440" s="40" t="s">
        <v>632</v>
      </c>
      <c r="E440" s="2"/>
      <c r="F440" s="1">
        <f t="shared" si="105"/>
        <v>226</v>
      </c>
      <c r="G440" s="1">
        <f>G441</f>
        <v>11</v>
      </c>
      <c r="H440" s="1">
        <f>H441</f>
        <v>215</v>
      </c>
      <c r="I440" s="1">
        <f t="shared" si="107"/>
        <v>226</v>
      </c>
      <c r="J440" s="1">
        <f>J441</f>
        <v>11</v>
      </c>
      <c r="K440" s="1">
        <f>K441</f>
        <v>215</v>
      </c>
    </row>
    <row r="441" spans="1:11" ht="111.75" customHeight="1" x14ac:dyDescent="0.2">
      <c r="A441" s="43" t="s">
        <v>991</v>
      </c>
      <c r="B441" s="2"/>
      <c r="C441" s="40" t="s">
        <v>454</v>
      </c>
      <c r="D441" s="40" t="s">
        <v>992</v>
      </c>
      <c r="E441" s="2"/>
      <c r="F441" s="1">
        <f t="shared" si="105"/>
        <v>226</v>
      </c>
      <c r="G441" s="1">
        <f>G442+G444</f>
        <v>11</v>
      </c>
      <c r="H441" s="1">
        <f>H442+H444</f>
        <v>215</v>
      </c>
      <c r="I441" s="1">
        <f t="shared" si="107"/>
        <v>226</v>
      </c>
      <c r="J441" s="1">
        <f>J442+J444</f>
        <v>11</v>
      </c>
      <c r="K441" s="1">
        <f>K442+K444</f>
        <v>215</v>
      </c>
    </row>
    <row r="442" spans="1:11" ht="135" customHeight="1" x14ac:dyDescent="0.2">
      <c r="A442" s="41" t="s">
        <v>1083</v>
      </c>
      <c r="B442" s="2"/>
      <c r="C442" s="41" t="s">
        <v>454</v>
      </c>
      <c r="D442" s="41" t="s">
        <v>994</v>
      </c>
      <c r="E442" s="41"/>
      <c r="F442" s="3">
        <f>G442+H442</f>
        <v>11</v>
      </c>
      <c r="G442" s="3">
        <f>G443</f>
        <v>11</v>
      </c>
      <c r="H442" s="3">
        <f>H443</f>
        <v>0</v>
      </c>
      <c r="I442" s="3">
        <f>J442+K442</f>
        <v>11</v>
      </c>
      <c r="J442" s="3">
        <f>J443</f>
        <v>11</v>
      </c>
      <c r="K442" s="3">
        <f>K443</f>
        <v>0</v>
      </c>
    </row>
    <row r="443" spans="1:11" ht="128.25" customHeight="1" x14ac:dyDescent="0.2">
      <c r="A443" s="41" t="s">
        <v>17</v>
      </c>
      <c r="B443" s="2"/>
      <c r="C443" s="41" t="s">
        <v>454</v>
      </c>
      <c r="D443" s="41" t="s">
        <v>994</v>
      </c>
      <c r="E443" s="41" t="s">
        <v>14</v>
      </c>
      <c r="F443" s="3">
        <f>G443+H443</f>
        <v>11</v>
      </c>
      <c r="G443" s="3">
        <v>11</v>
      </c>
      <c r="H443" s="3"/>
      <c r="I443" s="3">
        <f>J443+K443</f>
        <v>11</v>
      </c>
      <c r="J443" s="3">
        <v>11</v>
      </c>
      <c r="K443" s="3"/>
    </row>
    <row r="444" spans="1:11" ht="137.25" customHeight="1" x14ac:dyDescent="0.2">
      <c r="A444" s="41" t="s">
        <v>1083</v>
      </c>
      <c r="B444" s="2"/>
      <c r="C444" s="41" t="s">
        <v>454</v>
      </c>
      <c r="D444" s="41" t="s">
        <v>993</v>
      </c>
      <c r="E444" s="41"/>
      <c r="F444" s="3">
        <f t="shared" si="105"/>
        <v>215</v>
      </c>
      <c r="G444" s="3">
        <f>G445</f>
        <v>0</v>
      </c>
      <c r="H444" s="3">
        <f>H445</f>
        <v>215</v>
      </c>
      <c r="I444" s="3">
        <f t="shared" si="107"/>
        <v>215</v>
      </c>
      <c r="J444" s="3">
        <f>J445</f>
        <v>0</v>
      </c>
      <c r="K444" s="3">
        <f>K445</f>
        <v>215</v>
      </c>
    </row>
    <row r="445" spans="1:11" ht="128.25" customHeight="1" x14ac:dyDescent="0.2">
      <c r="A445" s="41" t="s">
        <v>17</v>
      </c>
      <c r="B445" s="2"/>
      <c r="C445" s="41" t="s">
        <v>454</v>
      </c>
      <c r="D445" s="41" t="s">
        <v>993</v>
      </c>
      <c r="E445" s="41" t="s">
        <v>14</v>
      </c>
      <c r="F445" s="3">
        <f>G445+H445</f>
        <v>215</v>
      </c>
      <c r="G445" s="3"/>
      <c r="H445" s="3">
        <v>215</v>
      </c>
      <c r="I445" s="3">
        <f>J445+K445</f>
        <v>215</v>
      </c>
      <c r="J445" s="3"/>
      <c r="K445" s="3">
        <v>215</v>
      </c>
    </row>
    <row r="446" spans="1:11" ht="130.5" customHeight="1" x14ac:dyDescent="0.2">
      <c r="A446" s="4" t="s">
        <v>501</v>
      </c>
      <c r="B446" s="5"/>
      <c r="C446" s="5" t="s">
        <v>454</v>
      </c>
      <c r="D446" s="5" t="s">
        <v>293</v>
      </c>
      <c r="E446" s="5"/>
      <c r="F446" s="1">
        <f t="shared" si="105"/>
        <v>1200</v>
      </c>
      <c r="G446" s="1">
        <f t="shared" ref="G446:K449" si="108">G447</f>
        <v>1200</v>
      </c>
      <c r="H446" s="1">
        <f t="shared" si="108"/>
        <v>0</v>
      </c>
      <c r="I446" s="1">
        <f t="shared" si="107"/>
        <v>1200</v>
      </c>
      <c r="J446" s="1">
        <f t="shared" si="108"/>
        <v>1200</v>
      </c>
      <c r="K446" s="1">
        <f t="shared" si="108"/>
        <v>0</v>
      </c>
    </row>
    <row r="447" spans="1:11" ht="96" customHeight="1" x14ac:dyDescent="0.2">
      <c r="A447" s="4" t="s">
        <v>460</v>
      </c>
      <c r="B447" s="5"/>
      <c r="C447" s="5" t="s">
        <v>454</v>
      </c>
      <c r="D447" s="5" t="s">
        <v>461</v>
      </c>
      <c r="E447" s="5"/>
      <c r="F447" s="1">
        <f t="shared" si="105"/>
        <v>1200</v>
      </c>
      <c r="G447" s="1">
        <f t="shared" si="108"/>
        <v>1200</v>
      </c>
      <c r="H447" s="1">
        <f t="shared" si="108"/>
        <v>0</v>
      </c>
      <c r="I447" s="1">
        <f t="shared" si="107"/>
        <v>1200</v>
      </c>
      <c r="J447" s="1">
        <f t="shared" si="108"/>
        <v>1200</v>
      </c>
      <c r="K447" s="1">
        <f t="shared" si="108"/>
        <v>0</v>
      </c>
    </row>
    <row r="448" spans="1:11" ht="77.25" customHeight="1" x14ac:dyDescent="0.2">
      <c r="A448" s="4" t="s">
        <v>462</v>
      </c>
      <c r="B448" s="5"/>
      <c r="C448" s="5" t="s">
        <v>454</v>
      </c>
      <c r="D448" s="5" t="s">
        <v>463</v>
      </c>
      <c r="E448" s="5"/>
      <c r="F448" s="1">
        <f t="shared" si="105"/>
        <v>1200</v>
      </c>
      <c r="G448" s="1">
        <f t="shared" si="108"/>
        <v>1200</v>
      </c>
      <c r="H448" s="1">
        <f t="shared" si="108"/>
        <v>0</v>
      </c>
      <c r="I448" s="1">
        <f t="shared" si="107"/>
        <v>1200</v>
      </c>
      <c r="J448" s="1">
        <f t="shared" si="108"/>
        <v>1200</v>
      </c>
      <c r="K448" s="1">
        <f t="shared" si="108"/>
        <v>0</v>
      </c>
    </row>
    <row r="449" spans="1:11" ht="106.5" customHeight="1" x14ac:dyDescent="0.2">
      <c r="A449" s="12" t="s">
        <v>41</v>
      </c>
      <c r="B449" s="2"/>
      <c r="C449" s="2" t="s">
        <v>454</v>
      </c>
      <c r="D449" s="2" t="s">
        <v>502</v>
      </c>
      <c r="E449" s="2"/>
      <c r="F449" s="3">
        <f t="shared" si="105"/>
        <v>1200</v>
      </c>
      <c r="G449" s="3">
        <f t="shared" si="108"/>
        <v>1200</v>
      </c>
      <c r="H449" s="3">
        <f t="shared" si="108"/>
        <v>0</v>
      </c>
      <c r="I449" s="3">
        <f t="shared" si="107"/>
        <v>1200</v>
      </c>
      <c r="J449" s="3">
        <f t="shared" si="108"/>
        <v>1200</v>
      </c>
      <c r="K449" s="3">
        <f t="shared" si="108"/>
        <v>0</v>
      </c>
    </row>
    <row r="450" spans="1:11" ht="121.5" customHeight="1" x14ac:dyDescent="0.2">
      <c r="A450" s="2" t="s">
        <v>17</v>
      </c>
      <c r="B450" s="2"/>
      <c r="C450" s="2" t="s">
        <v>454</v>
      </c>
      <c r="D450" s="2" t="s">
        <v>502</v>
      </c>
      <c r="E450" s="2" t="s">
        <v>14</v>
      </c>
      <c r="F450" s="3">
        <f t="shared" si="105"/>
        <v>1200</v>
      </c>
      <c r="G450" s="3">
        <f>1199+1</f>
        <v>1200</v>
      </c>
      <c r="H450" s="3"/>
      <c r="I450" s="3">
        <f t="shared" si="107"/>
        <v>1200</v>
      </c>
      <c r="J450" s="3">
        <f>1199+1</f>
        <v>1200</v>
      </c>
      <c r="K450" s="3"/>
    </row>
    <row r="451" spans="1:11" ht="33.75" customHeight="1" x14ac:dyDescent="0.2">
      <c r="A451" s="4" t="s">
        <v>2</v>
      </c>
      <c r="B451" s="5"/>
      <c r="C451" s="5" t="s">
        <v>1</v>
      </c>
      <c r="D451" s="5"/>
      <c r="E451" s="5"/>
      <c r="F451" s="1">
        <f>G451+H451</f>
        <v>1664916</v>
      </c>
      <c r="G451" s="1">
        <f>G452+G457+G481</f>
        <v>375550</v>
      </c>
      <c r="H451" s="1">
        <f>H452+H457+H481</f>
        <v>1289366</v>
      </c>
      <c r="I451" s="1">
        <f t="shared" si="107"/>
        <v>1726895</v>
      </c>
      <c r="J451" s="1">
        <f>J452+J457+J481</f>
        <v>378102</v>
      </c>
      <c r="K451" s="1">
        <f>K452+K457+K481</f>
        <v>1348793</v>
      </c>
    </row>
    <row r="452" spans="1:11" ht="157.5" customHeight="1" x14ac:dyDescent="0.2">
      <c r="A452" s="4" t="s">
        <v>479</v>
      </c>
      <c r="B452" s="5"/>
      <c r="C452" s="5" t="s">
        <v>1</v>
      </c>
      <c r="D452" s="5" t="s">
        <v>87</v>
      </c>
      <c r="E452" s="5"/>
      <c r="F452" s="1">
        <f t="shared" si="105"/>
        <v>121</v>
      </c>
      <c r="G452" s="1">
        <f t="shared" ref="G452:K455" si="109">G453</f>
        <v>121</v>
      </c>
      <c r="H452" s="1">
        <f t="shared" si="109"/>
        <v>0</v>
      </c>
      <c r="I452" s="1">
        <f t="shared" si="107"/>
        <v>121</v>
      </c>
      <c r="J452" s="1">
        <f t="shared" si="109"/>
        <v>121</v>
      </c>
      <c r="K452" s="1">
        <f t="shared" si="109"/>
        <v>0</v>
      </c>
    </row>
    <row r="453" spans="1:11" ht="185.25" customHeight="1" x14ac:dyDescent="0.2">
      <c r="A453" s="4" t="s">
        <v>480</v>
      </c>
      <c r="B453" s="5"/>
      <c r="C453" s="5" t="s">
        <v>1</v>
      </c>
      <c r="D453" s="5" t="s">
        <v>143</v>
      </c>
      <c r="E453" s="5"/>
      <c r="F453" s="1">
        <f t="shared" si="105"/>
        <v>121</v>
      </c>
      <c r="G453" s="1">
        <f t="shared" si="109"/>
        <v>121</v>
      </c>
      <c r="H453" s="1">
        <f t="shared" si="109"/>
        <v>0</v>
      </c>
      <c r="I453" s="1">
        <f t="shared" si="107"/>
        <v>121</v>
      </c>
      <c r="J453" s="1">
        <f t="shared" si="109"/>
        <v>121</v>
      </c>
      <c r="K453" s="1">
        <f t="shared" si="109"/>
        <v>0</v>
      </c>
    </row>
    <row r="454" spans="1:11" ht="251.25" customHeight="1" x14ac:dyDescent="0.2">
      <c r="A454" s="4" t="s">
        <v>481</v>
      </c>
      <c r="B454" s="5"/>
      <c r="C454" s="5" t="s">
        <v>1</v>
      </c>
      <c r="D454" s="5" t="s">
        <v>482</v>
      </c>
      <c r="E454" s="5"/>
      <c r="F454" s="1">
        <f t="shared" si="105"/>
        <v>121</v>
      </c>
      <c r="G454" s="1">
        <f t="shared" si="109"/>
        <v>121</v>
      </c>
      <c r="H454" s="1">
        <f t="shared" si="109"/>
        <v>0</v>
      </c>
      <c r="I454" s="1">
        <f t="shared" si="107"/>
        <v>121</v>
      </c>
      <c r="J454" s="1">
        <f t="shared" si="109"/>
        <v>121</v>
      </c>
      <c r="K454" s="1">
        <f t="shared" si="109"/>
        <v>0</v>
      </c>
    </row>
    <row r="455" spans="1:11" ht="24.75" customHeight="1" x14ac:dyDescent="0.2">
      <c r="A455" s="12" t="s">
        <v>66</v>
      </c>
      <c r="B455" s="2"/>
      <c r="C455" s="2" t="s">
        <v>1</v>
      </c>
      <c r="D455" s="2" t="s">
        <v>483</v>
      </c>
      <c r="E455" s="2"/>
      <c r="F455" s="3">
        <f t="shared" si="105"/>
        <v>121</v>
      </c>
      <c r="G455" s="3">
        <f t="shared" si="109"/>
        <v>121</v>
      </c>
      <c r="H455" s="3">
        <f t="shared" si="109"/>
        <v>0</v>
      </c>
      <c r="I455" s="3">
        <f t="shared" si="107"/>
        <v>121</v>
      </c>
      <c r="J455" s="3">
        <f t="shared" si="109"/>
        <v>121</v>
      </c>
      <c r="K455" s="3">
        <f t="shared" si="109"/>
        <v>0</v>
      </c>
    </row>
    <row r="456" spans="1:11" ht="123.75" customHeight="1" x14ac:dyDescent="0.2">
      <c r="A456" s="2" t="s">
        <v>17</v>
      </c>
      <c r="B456" s="2"/>
      <c r="C456" s="2" t="s">
        <v>1</v>
      </c>
      <c r="D456" s="2" t="s">
        <v>483</v>
      </c>
      <c r="E456" s="2" t="s">
        <v>14</v>
      </c>
      <c r="F456" s="3">
        <f t="shared" si="105"/>
        <v>121</v>
      </c>
      <c r="G456" s="3">
        <v>121</v>
      </c>
      <c r="H456" s="3"/>
      <c r="I456" s="3">
        <f t="shared" si="107"/>
        <v>121</v>
      </c>
      <c r="J456" s="3">
        <v>121</v>
      </c>
      <c r="K456" s="3"/>
    </row>
    <row r="457" spans="1:11" ht="115.5" x14ac:dyDescent="0.2">
      <c r="A457" s="4" t="s">
        <v>24</v>
      </c>
      <c r="B457" s="5"/>
      <c r="C457" s="5" t="s">
        <v>1</v>
      </c>
      <c r="D457" s="5" t="s">
        <v>37</v>
      </c>
      <c r="E457" s="5"/>
      <c r="F457" s="1">
        <f t="shared" si="105"/>
        <v>1662819</v>
      </c>
      <c r="G457" s="1">
        <f>G458</f>
        <v>373453</v>
      </c>
      <c r="H457" s="1">
        <f>H458</f>
        <v>1289366</v>
      </c>
      <c r="I457" s="1">
        <f t="shared" si="107"/>
        <v>1724798</v>
      </c>
      <c r="J457" s="1">
        <f>J458</f>
        <v>376005</v>
      </c>
      <c r="K457" s="1">
        <f>K458</f>
        <v>1348793</v>
      </c>
    </row>
    <row r="458" spans="1:11" ht="62.25" customHeight="1" x14ac:dyDescent="0.2">
      <c r="A458" s="4" t="s">
        <v>503</v>
      </c>
      <c r="B458" s="5"/>
      <c r="C458" s="5" t="s">
        <v>1</v>
      </c>
      <c r="D458" s="5" t="s">
        <v>504</v>
      </c>
      <c r="E458" s="5"/>
      <c r="F458" s="1">
        <f t="shared" si="105"/>
        <v>1662819</v>
      </c>
      <c r="G458" s="1">
        <f>G459+G462+G469+G472+G475+G478</f>
        <v>373453</v>
      </c>
      <c r="H458" s="1">
        <f>H459+H462+H469+H472+H475+H478</f>
        <v>1289366</v>
      </c>
      <c r="I458" s="1">
        <f t="shared" si="107"/>
        <v>1724798</v>
      </c>
      <c r="J458" s="1">
        <f>J459+J462+J469+J472+J475+J478</f>
        <v>376005</v>
      </c>
      <c r="K458" s="1">
        <f>K459+K462+K469+K472+K475+K478</f>
        <v>1348793</v>
      </c>
    </row>
    <row r="459" spans="1:11" ht="253.5" customHeight="1" x14ac:dyDescent="0.2">
      <c r="A459" s="4" t="s">
        <v>505</v>
      </c>
      <c r="B459" s="5"/>
      <c r="C459" s="5" t="s">
        <v>1</v>
      </c>
      <c r="D459" s="5" t="s">
        <v>506</v>
      </c>
      <c r="E459" s="5"/>
      <c r="F459" s="1">
        <f t="shared" si="105"/>
        <v>1271493</v>
      </c>
      <c r="G459" s="1">
        <f>G460</f>
        <v>0</v>
      </c>
      <c r="H459" s="1">
        <f>H460</f>
        <v>1271493</v>
      </c>
      <c r="I459" s="1">
        <f t="shared" si="107"/>
        <v>1330920</v>
      </c>
      <c r="J459" s="1">
        <f>J460</f>
        <v>0</v>
      </c>
      <c r="K459" s="1">
        <f>K460</f>
        <v>1330920</v>
      </c>
    </row>
    <row r="460" spans="1:11" ht="74.25" customHeight="1" x14ac:dyDescent="0.2">
      <c r="A460" s="12" t="s">
        <v>507</v>
      </c>
      <c r="B460" s="2"/>
      <c r="C460" s="2" t="s">
        <v>1</v>
      </c>
      <c r="D460" s="2" t="s">
        <v>508</v>
      </c>
      <c r="E460" s="2"/>
      <c r="F460" s="3">
        <f t="shared" si="105"/>
        <v>1271493</v>
      </c>
      <c r="G460" s="3">
        <f>G461</f>
        <v>0</v>
      </c>
      <c r="H460" s="3">
        <f>H461</f>
        <v>1271493</v>
      </c>
      <c r="I460" s="3">
        <f t="shared" si="107"/>
        <v>1330920</v>
      </c>
      <c r="J460" s="3">
        <f>J461</f>
        <v>0</v>
      </c>
      <c r="K460" s="3">
        <f>K461</f>
        <v>1330920</v>
      </c>
    </row>
    <row r="461" spans="1:11" ht="131.25" customHeight="1" x14ac:dyDescent="0.2">
      <c r="A461" s="2" t="s">
        <v>17</v>
      </c>
      <c r="B461" s="2"/>
      <c r="C461" s="2" t="s">
        <v>1</v>
      </c>
      <c r="D461" s="2" t="s">
        <v>508</v>
      </c>
      <c r="E461" s="2" t="s">
        <v>14</v>
      </c>
      <c r="F461" s="3">
        <f t="shared" si="105"/>
        <v>1271493</v>
      </c>
      <c r="G461" s="3"/>
      <c r="H461" s="3">
        <v>1271493</v>
      </c>
      <c r="I461" s="3">
        <f t="shared" si="107"/>
        <v>1330920</v>
      </c>
      <c r="J461" s="3"/>
      <c r="K461" s="3">
        <v>1330920</v>
      </c>
    </row>
    <row r="462" spans="1:11" ht="243.75" customHeight="1" x14ac:dyDescent="0.2">
      <c r="A462" s="5" t="s">
        <v>509</v>
      </c>
      <c r="B462" s="5"/>
      <c r="C462" s="5" t="s">
        <v>1</v>
      </c>
      <c r="D462" s="5" t="s">
        <v>510</v>
      </c>
      <c r="E462" s="5"/>
      <c r="F462" s="1">
        <f t="shared" si="105"/>
        <v>232681</v>
      </c>
      <c r="G462" s="1">
        <f>G463+G465+G467</f>
        <v>231641</v>
      </c>
      <c r="H462" s="1">
        <f>H463+H465+H467</f>
        <v>1040</v>
      </c>
      <c r="I462" s="1">
        <f t="shared" si="107"/>
        <v>232681</v>
      </c>
      <c r="J462" s="1">
        <f>J463+J465+J467</f>
        <v>231641</v>
      </c>
      <c r="K462" s="1">
        <f>K463+K465+K467</f>
        <v>1040</v>
      </c>
    </row>
    <row r="463" spans="1:11" ht="102" customHeight="1" x14ac:dyDescent="0.2">
      <c r="A463" s="12" t="s">
        <v>41</v>
      </c>
      <c r="B463" s="2"/>
      <c r="C463" s="2" t="s">
        <v>1</v>
      </c>
      <c r="D463" s="2" t="s">
        <v>511</v>
      </c>
      <c r="E463" s="2"/>
      <c r="F463" s="3">
        <f t="shared" si="105"/>
        <v>226297</v>
      </c>
      <c r="G463" s="3">
        <f>G464</f>
        <v>226297</v>
      </c>
      <c r="H463" s="3">
        <f>H464</f>
        <v>0</v>
      </c>
      <c r="I463" s="3">
        <f t="shared" si="107"/>
        <v>226297</v>
      </c>
      <c r="J463" s="3">
        <f>J464</f>
        <v>226297</v>
      </c>
      <c r="K463" s="3">
        <f>K464</f>
        <v>0</v>
      </c>
    </row>
    <row r="464" spans="1:11" ht="117" customHeight="1" x14ac:dyDescent="0.2">
      <c r="A464" s="2" t="s">
        <v>17</v>
      </c>
      <c r="B464" s="2"/>
      <c r="C464" s="2" t="s">
        <v>1</v>
      </c>
      <c r="D464" s="2" t="s">
        <v>511</v>
      </c>
      <c r="E464" s="2" t="s">
        <v>14</v>
      </c>
      <c r="F464" s="3">
        <f t="shared" si="105"/>
        <v>226297</v>
      </c>
      <c r="G464" s="3">
        <v>226297</v>
      </c>
      <c r="H464" s="3"/>
      <c r="I464" s="3">
        <f t="shared" si="107"/>
        <v>226297</v>
      </c>
      <c r="J464" s="3">
        <v>226297</v>
      </c>
      <c r="K464" s="3"/>
    </row>
    <row r="465" spans="1:11" ht="132" x14ac:dyDescent="0.2">
      <c r="A465" s="12" t="s">
        <v>139</v>
      </c>
      <c r="B465" s="2"/>
      <c r="C465" s="2" t="s">
        <v>1</v>
      </c>
      <c r="D465" s="2" t="s">
        <v>512</v>
      </c>
      <c r="E465" s="2"/>
      <c r="F465" s="3">
        <f t="shared" si="105"/>
        <v>5344</v>
      </c>
      <c r="G465" s="3">
        <f>G466</f>
        <v>5344</v>
      </c>
      <c r="H465" s="3">
        <f>H466</f>
        <v>0</v>
      </c>
      <c r="I465" s="3">
        <f t="shared" si="107"/>
        <v>5344</v>
      </c>
      <c r="J465" s="3">
        <f>J466</f>
        <v>5344</v>
      </c>
      <c r="K465" s="3">
        <f>K466</f>
        <v>0</v>
      </c>
    </row>
    <row r="466" spans="1:11" ht="121.5" customHeight="1" x14ac:dyDescent="0.2">
      <c r="A466" s="2" t="s">
        <v>17</v>
      </c>
      <c r="B466" s="2"/>
      <c r="C466" s="2" t="s">
        <v>1</v>
      </c>
      <c r="D466" s="2" t="s">
        <v>512</v>
      </c>
      <c r="E466" s="2" t="s">
        <v>14</v>
      </c>
      <c r="F466" s="3">
        <f t="shared" si="105"/>
        <v>5344</v>
      </c>
      <c r="G466" s="3">
        <v>5344</v>
      </c>
      <c r="H466" s="3"/>
      <c r="I466" s="3">
        <f t="shared" si="107"/>
        <v>5344</v>
      </c>
      <c r="J466" s="3">
        <v>5344</v>
      </c>
      <c r="K466" s="3"/>
    </row>
    <row r="467" spans="1:11" ht="114.75" customHeight="1" x14ac:dyDescent="0.2">
      <c r="A467" s="2" t="s">
        <v>847</v>
      </c>
      <c r="B467" s="2"/>
      <c r="C467" s="2" t="s">
        <v>1</v>
      </c>
      <c r="D467" s="2" t="s">
        <v>888</v>
      </c>
      <c r="E467" s="2"/>
      <c r="F467" s="3">
        <f t="shared" si="105"/>
        <v>1040</v>
      </c>
      <c r="G467" s="3">
        <f>G468</f>
        <v>0</v>
      </c>
      <c r="H467" s="3">
        <f>H468</f>
        <v>1040</v>
      </c>
      <c r="I467" s="3">
        <f t="shared" si="107"/>
        <v>1040</v>
      </c>
      <c r="J467" s="3">
        <f>J468</f>
        <v>0</v>
      </c>
      <c r="K467" s="3">
        <f>K468</f>
        <v>1040</v>
      </c>
    </row>
    <row r="468" spans="1:11" ht="121.5" customHeight="1" x14ac:dyDescent="0.2">
      <c r="A468" s="2" t="s">
        <v>17</v>
      </c>
      <c r="B468" s="2"/>
      <c r="C468" s="2" t="s">
        <v>1</v>
      </c>
      <c r="D468" s="2" t="s">
        <v>888</v>
      </c>
      <c r="E468" s="2" t="s">
        <v>14</v>
      </c>
      <c r="F468" s="3">
        <f t="shared" si="105"/>
        <v>1040</v>
      </c>
      <c r="G468" s="3"/>
      <c r="H468" s="3">
        <v>1040</v>
      </c>
      <c r="I468" s="3">
        <f t="shared" si="107"/>
        <v>1040</v>
      </c>
      <c r="J468" s="3"/>
      <c r="K468" s="3">
        <v>1040</v>
      </c>
    </row>
    <row r="469" spans="1:11" ht="252" customHeight="1" x14ac:dyDescent="0.2">
      <c r="A469" s="5" t="s">
        <v>513</v>
      </c>
      <c r="B469" s="5"/>
      <c r="C469" s="5" t="s">
        <v>1</v>
      </c>
      <c r="D469" s="5" t="s">
        <v>514</v>
      </c>
      <c r="E469" s="5"/>
      <c r="F469" s="1">
        <f t="shared" si="105"/>
        <v>140867</v>
      </c>
      <c r="G469" s="1">
        <f>G470</f>
        <v>140867</v>
      </c>
      <c r="H469" s="1">
        <f>H470</f>
        <v>0</v>
      </c>
      <c r="I469" s="1">
        <f t="shared" si="107"/>
        <v>143419</v>
      </c>
      <c r="J469" s="1">
        <f>J470</f>
        <v>143419</v>
      </c>
      <c r="K469" s="1">
        <f>K470</f>
        <v>0</v>
      </c>
    </row>
    <row r="470" spans="1:11" ht="114.75" customHeight="1" x14ac:dyDescent="0.2">
      <c r="A470" s="12" t="s">
        <v>41</v>
      </c>
      <c r="B470" s="2"/>
      <c r="C470" s="2" t="s">
        <v>1</v>
      </c>
      <c r="D470" s="2" t="s">
        <v>515</v>
      </c>
      <c r="E470" s="2"/>
      <c r="F470" s="3">
        <f t="shared" si="105"/>
        <v>140867</v>
      </c>
      <c r="G470" s="3">
        <f>G471</f>
        <v>140867</v>
      </c>
      <c r="H470" s="3">
        <f>H471</f>
        <v>0</v>
      </c>
      <c r="I470" s="3">
        <f t="shared" si="107"/>
        <v>143419</v>
      </c>
      <c r="J470" s="3">
        <f>J471</f>
        <v>143419</v>
      </c>
      <c r="K470" s="3">
        <f>K471</f>
        <v>0</v>
      </c>
    </row>
    <row r="471" spans="1:11" ht="134.25" customHeight="1" x14ac:dyDescent="0.2">
      <c r="A471" s="2" t="s">
        <v>17</v>
      </c>
      <c r="B471" s="2"/>
      <c r="C471" s="2" t="s">
        <v>1</v>
      </c>
      <c r="D471" s="2" t="s">
        <v>515</v>
      </c>
      <c r="E471" s="2" t="s">
        <v>14</v>
      </c>
      <c r="F471" s="3">
        <f t="shared" si="105"/>
        <v>140867</v>
      </c>
      <c r="G471" s="3">
        <v>140867</v>
      </c>
      <c r="H471" s="3"/>
      <c r="I471" s="3">
        <f t="shared" si="107"/>
        <v>143419</v>
      </c>
      <c r="J471" s="3">
        <v>143419</v>
      </c>
      <c r="K471" s="3"/>
    </row>
    <row r="472" spans="1:11" ht="195.75" customHeight="1" x14ac:dyDescent="0.2">
      <c r="A472" s="5" t="s">
        <v>516</v>
      </c>
      <c r="B472" s="5"/>
      <c r="C472" s="5" t="s">
        <v>1</v>
      </c>
      <c r="D472" s="5" t="s">
        <v>517</v>
      </c>
      <c r="E472" s="5"/>
      <c r="F472" s="1">
        <f t="shared" si="105"/>
        <v>504</v>
      </c>
      <c r="G472" s="1">
        <f>G473</f>
        <v>504</v>
      </c>
      <c r="H472" s="1">
        <f>H473</f>
        <v>0</v>
      </c>
      <c r="I472" s="1">
        <f t="shared" si="107"/>
        <v>504</v>
      </c>
      <c r="J472" s="1">
        <f>J473</f>
        <v>504</v>
      </c>
      <c r="K472" s="1">
        <f>K473</f>
        <v>0</v>
      </c>
    </row>
    <row r="473" spans="1:11" ht="30.75" customHeight="1" x14ac:dyDescent="0.2">
      <c r="A473" s="12" t="s">
        <v>66</v>
      </c>
      <c r="B473" s="2"/>
      <c r="C473" s="2" t="s">
        <v>1</v>
      </c>
      <c r="D473" s="2" t="s">
        <v>518</v>
      </c>
      <c r="E473" s="2"/>
      <c r="F473" s="3">
        <f t="shared" si="105"/>
        <v>504</v>
      </c>
      <c r="G473" s="3">
        <f>G474</f>
        <v>504</v>
      </c>
      <c r="H473" s="3">
        <f>H474</f>
        <v>0</v>
      </c>
      <c r="I473" s="3">
        <f t="shared" si="107"/>
        <v>504</v>
      </c>
      <c r="J473" s="3">
        <f>J474</f>
        <v>504</v>
      </c>
      <c r="K473" s="3">
        <f>K474</f>
        <v>0</v>
      </c>
    </row>
    <row r="474" spans="1:11" ht="122.25" customHeight="1" x14ac:dyDescent="0.2">
      <c r="A474" s="2" t="s">
        <v>17</v>
      </c>
      <c r="B474" s="2"/>
      <c r="C474" s="2" t="s">
        <v>1</v>
      </c>
      <c r="D474" s="2" t="s">
        <v>518</v>
      </c>
      <c r="E474" s="2" t="s">
        <v>14</v>
      </c>
      <c r="F474" s="3">
        <f t="shared" si="105"/>
        <v>504</v>
      </c>
      <c r="G474" s="3">
        <v>504</v>
      </c>
      <c r="H474" s="3"/>
      <c r="I474" s="3">
        <f t="shared" si="107"/>
        <v>504</v>
      </c>
      <c r="J474" s="3">
        <v>504</v>
      </c>
      <c r="K474" s="3"/>
    </row>
    <row r="475" spans="1:11" ht="239.25" customHeight="1" x14ac:dyDescent="0.2">
      <c r="A475" s="4" t="s">
        <v>522</v>
      </c>
      <c r="B475" s="5"/>
      <c r="C475" s="5" t="s">
        <v>1</v>
      </c>
      <c r="D475" s="5" t="s">
        <v>523</v>
      </c>
      <c r="E475" s="5"/>
      <c r="F475" s="1">
        <f t="shared" si="105"/>
        <v>441</v>
      </c>
      <c r="G475" s="1">
        <f>G476</f>
        <v>441</v>
      </c>
      <c r="H475" s="1">
        <f>H476</f>
        <v>0</v>
      </c>
      <c r="I475" s="1">
        <f t="shared" si="107"/>
        <v>441</v>
      </c>
      <c r="J475" s="1">
        <f>J476</f>
        <v>441</v>
      </c>
      <c r="K475" s="1">
        <f>K476</f>
        <v>0</v>
      </c>
    </row>
    <row r="476" spans="1:11" ht="98.25" customHeight="1" x14ac:dyDescent="0.2">
      <c r="A476" s="12" t="s">
        <v>41</v>
      </c>
      <c r="B476" s="2"/>
      <c r="C476" s="2" t="s">
        <v>1</v>
      </c>
      <c r="D476" s="2" t="s">
        <v>526</v>
      </c>
      <c r="E476" s="2"/>
      <c r="F476" s="3">
        <f t="shared" si="105"/>
        <v>441</v>
      </c>
      <c r="G476" s="3">
        <f>G477</f>
        <v>441</v>
      </c>
      <c r="H476" s="3">
        <f>H477</f>
        <v>0</v>
      </c>
      <c r="I476" s="3">
        <f t="shared" si="107"/>
        <v>441</v>
      </c>
      <c r="J476" s="3">
        <f>J477</f>
        <v>441</v>
      </c>
      <c r="K476" s="3">
        <f>K477</f>
        <v>0</v>
      </c>
    </row>
    <row r="477" spans="1:11" ht="120.75" customHeight="1" x14ac:dyDescent="0.2">
      <c r="A477" s="2" t="s">
        <v>17</v>
      </c>
      <c r="B477" s="2"/>
      <c r="C477" s="2" t="s">
        <v>1</v>
      </c>
      <c r="D477" s="2" t="s">
        <v>526</v>
      </c>
      <c r="E477" s="2" t="s">
        <v>14</v>
      </c>
      <c r="F477" s="3">
        <f t="shared" si="105"/>
        <v>441</v>
      </c>
      <c r="G477" s="3">
        <v>441</v>
      </c>
      <c r="H477" s="3"/>
      <c r="I477" s="3">
        <f t="shared" si="107"/>
        <v>441</v>
      </c>
      <c r="J477" s="3">
        <v>441</v>
      </c>
      <c r="K477" s="3"/>
    </row>
    <row r="478" spans="1:11" ht="151.5" customHeight="1" x14ac:dyDescent="0.2">
      <c r="A478" s="5" t="s">
        <v>527</v>
      </c>
      <c r="B478" s="5"/>
      <c r="C478" s="5" t="s">
        <v>1</v>
      </c>
      <c r="D478" s="5" t="s">
        <v>528</v>
      </c>
      <c r="E478" s="5"/>
      <c r="F478" s="1">
        <f t="shared" si="105"/>
        <v>16833</v>
      </c>
      <c r="G478" s="1">
        <f>G479</f>
        <v>0</v>
      </c>
      <c r="H478" s="1">
        <f>H479</f>
        <v>16833</v>
      </c>
      <c r="I478" s="1">
        <f t="shared" si="107"/>
        <v>16833</v>
      </c>
      <c r="J478" s="1">
        <f>J479</f>
        <v>0</v>
      </c>
      <c r="K478" s="1">
        <f>K479</f>
        <v>16833</v>
      </c>
    </row>
    <row r="479" spans="1:11" ht="90.75" customHeight="1" x14ac:dyDescent="0.2">
      <c r="A479" s="44" t="s">
        <v>1051</v>
      </c>
      <c r="B479" s="2"/>
      <c r="C479" s="2" t="s">
        <v>1</v>
      </c>
      <c r="D479" s="2" t="s">
        <v>529</v>
      </c>
      <c r="E479" s="2"/>
      <c r="F479" s="3">
        <f t="shared" si="105"/>
        <v>16833</v>
      </c>
      <c r="G479" s="3">
        <f>G480</f>
        <v>0</v>
      </c>
      <c r="H479" s="3">
        <f>H480</f>
        <v>16833</v>
      </c>
      <c r="I479" s="3">
        <f t="shared" si="107"/>
        <v>16833</v>
      </c>
      <c r="J479" s="3">
        <f>J480</f>
        <v>0</v>
      </c>
      <c r="K479" s="3">
        <f>K480</f>
        <v>16833</v>
      </c>
    </row>
    <row r="480" spans="1:11" ht="131.25" customHeight="1" x14ac:dyDescent="0.2">
      <c r="A480" s="2" t="s">
        <v>17</v>
      </c>
      <c r="B480" s="2"/>
      <c r="C480" s="2" t="s">
        <v>1</v>
      </c>
      <c r="D480" s="2" t="s">
        <v>529</v>
      </c>
      <c r="E480" s="2" t="s">
        <v>14</v>
      </c>
      <c r="F480" s="3">
        <f t="shared" si="105"/>
        <v>16833</v>
      </c>
      <c r="G480" s="3"/>
      <c r="H480" s="3">
        <v>16833</v>
      </c>
      <c r="I480" s="3">
        <f t="shared" si="107"/>
        <v>16833</v>
      </c>
      <c r="J480" s="3"/>
      <c r="K480" s="3">
        <v>16833</v>
      </c>
    </row>
    <row r="481" spans="1:11" ht="138" customHeight="1" x14ac:dyDescent="0.2">
      <c r="A481" s="4" t="s">
        <v>501</v>
      </c>
      <c r="B481" s="5"/>
      <c r="C481" s="5" t="s">
        <v>1</v>
      </c>
      <c r="D481" s="5" t="s">
        <v>293</v>
      </c>
      <c r="E481" s="2"/>
      <c r="F481" s="1">
        <f t="shared" ref="F481:F546" si="110">G481+H481</f>
        <v>1976</v>
      </c>
      <c r="G481" s="1">
        <f t="shared" ref="G481:H484" si="111">G482</f>
        <v>1976</v>
      </c>
      <c r="H481" s="1">
        <f t="shared" si="111"/>
        <v>0</v>
      </c>
      <c r="I481" s="1">
        <f t="shared" si="107"/>
        <v>1976</v>
      </c>
      <c r="J481" s="1">
        <f t="shared" ref="J481:K484" si="112">J482</f>
        <v>1976</v>
      </c>
      <c r="K481" s="1">
        <f t="shared" si="112"/>
        <v>0</v>
      </c>
    </row>
    <row r="482" spans="1:11" ht="93" customHeight="1" x14ac:dyDescent="0.2">
      <c r="A482" s="4" t="s">
        <v>460</v>
      </c>
      <c r="B482" s="5"/>
      <c r="C482" s="5" t="s">
        <v>1</v>
      </c>
      <c r="D482" s="5" t="s">
        <v>461</v>
      </c>
      <c r="E482" s="2"/>
      <c r="F482" s="1">
        <f t="shared" si="110"/>
        <v>1976</v>
      </c>
      <c r="G482" s="1">
        <f t="shared" si="111"/>
        <v>1976</v>
      </c>
      <c r="H482" s="1">
        <f t="shared" si="111"/>
        <v>0</v>
      </c>
      <c r="I482" s="1">
        <f t="shared" si="107"/>
        <v>1976</v>
      </c>
      <c r="J482" s="1">
        <f t="shared" si="112"/>
        <v>1976</v>
      </c>
      <c r="K482" s="1">
        <f t="shared" si="112"/>
        <v>0</v>
      </c>
    </row>
    <row r="483" spans="1:11" ht="76.5" customHeight="1" x14ac:dyDescent="0.2">
      <c r="A483" s="4" t="s">
        <v>462</v>
      </c>
      <c r="B483" s="5"/>
      <c r="C483" s="5" t="s">
        <v>1</v>
      </c>
      <c r="D483" s="5" t="s">
        <v>463</v>
      </c>
      <c r="E483" s="2"/>
      <c r="F483" s="1">
        <f t="shared" si="110"/>
        <v>1976</v>
      </c>
      <c r="G483" s="1">
        <f t="shared" si="111"/>
        <v>1976</v>
      </c>
      <c r="H483" s="1">
        <f t="shared" si="111"/>
        <v>0</v>
      </c>
      <c r="I483" s="1">
        <f t="shared" si="107"/>
        <v>1976</v>
      </c>
      <c r="J483" s="1">
        <f t="shared" si="112"/>
        <v>1976</v>
      </c>
      <c r="K483" s="1">
        <f t="shared" si="112"/>
        <v>0</v>
      </c>
    </row>
    <row r="484" spans="1:11" ht="99.75" customHeight="1" x14ac:dyDescent="0.2">
      <c r="A484" s="12" t="s">
        <v>41</v>
      </c>
      <c r="B484" s="2"/>
      <c r="C484" s="2" t="s">
        <v>1</v>
      </c>
      <c r="D484" s="2" t="s">
        <v>502</v>
      </c>
      <c r="E484" s="2"/>
      <c r="F484" s="3">
        <f t="shared" si="110"/>
        <v>1976</v>
      </c>
      <c r="G484" s="3">
        <f t="shared" si="111"/>
        <v>1976</v>
      </c>
      <c r="H484" s="3">
        <f t="shared" si="111"/>
        <v>0</v>
      </c>
      <c r="I484" s="3">
        <f t="shared" si="107"/>
        <v>1976</v>
      </c>
      <c r="J484" s="3">
        <f t="shared" si="112"/>
        <v>1976</v>
      </c>
      <c r="K484" s="3">
        <f t="shared" si="112"/>
        <v>0</v>
      </c>
    </row>
    <row r="485" spans="1:11" ht="113.25" customHeight="1" x14ac:dyDescent="0.2">
      <c r="A485" s="2" t="s">
        <v>17</v>
      </c>
      <c r="B485" s="2"/>
      <c r="C485" s="2" t="s">
        <v>1</v>
      </c>
      <c r="D485" s="2" t="s">
        <v>502</v>
      </c>
      <c r="E485" s="2" t="s">
        <v>14</v>
      </c>
      <c r="F485" s="3">
        <f>G485+H485</f>
        <v>1976</v>
      </c>
      <c r="G485" s="3">
        <v>1976</v>
      </c>
      <c r="H485" s="3"/>
      <c r="I485" s="3">
        <f>J485+K485</f>
        <v>1976</v>
      </c>
      <c r="J485" s="3">
        <v>1976</v>
      </c>
      <c r="K485" s="3"/>
    </row>
    <row r="486" spans="1:11" ht="47.25" customHeight="1" x14ac:dyDescent="0.2">
      <c r="A486" s="4" t="s">
        <v>941</v>
      </c>
      <c r="B486" s="4"/>
      <c r="C486" s="4" t="s">
        <v>940</v>
      </c>
      <c r="D486" s="2"/>
      <c r="E486" s="2"/>
      <c r="F486" s="1">
        <f>G486+H486</f>
        <v>128770</v>
      </c>
      <c r="G486" s="1">
        <f>G487+G498</f>
        <v>128770</v>
      </c>
      <c r="H486" s="1">
        <f>H487+H498</f>
        <v>0</v>
      </c>
      <c r="I486" s="1">
        <f>J486+K486</f>
        <v>128871</v>
      </c>
      <c r="J486" s="1">
        <f>J487+J498</f>
        <v>128871</v>
      </c>
      <c r="K486" s="1">
        <f>K487+K498</f>
        <v>0</v>
      </c>
    </row>
    <row r="487" spans="1:11" ht="123.75" customHeight="1" x14ac:dyDescent="0.2">
      <c r="A487" s="4" t="s">
        <v>24</v>
      </c>
      <c r="B487" s="5"/>
      <c r="C487" s="5" t="s">
        <v>940</v>
      </c>
      <c r="D487" s="5" t="s">
        <v>37</v>
      </c>
      <c r="E487" s="2"/>
      <c r="F487" s="1">
        <f>G487+H487</f>
        <v>128671</v>
      </c>
      <c r="G487" s="1">
        <f>G488</f>
        <v>128671</v>
      </c>
      <c r="H487" s="1">
        <f>H488</f>
        <v>0</v>
      </c>
      <c r="I487" s="1">
        <f>J487+K487</f>
        <v>128772</v>
      </c>
      <c r="J487" s="1">
        <f>J488</f>
        <v>128772</v>
      </c>
      <c r="K487" s="1">
        <f>K488</f>
        <v>0</v>
      </c>
    </row>
    <row r="488" spans="1:11" ht="72" customHeight="1" x14ac:dyDescent="0.2">
      <c r="A488" s="4" t="s">
        <v>534</v>
      </c>
      <c r="B488" s="5"/>
      <c r="C488" s="5" t="s">
        <v>940</v>
      </c>
      <c r="D488" s="5" t="s">
        <v>38</v>
      </c>
      <c r="E488" s="5"/>
      <c r="F488" s="1">
        <f t="shared" si="110"/>
        <v>128671</v>
      </c>
      <c r="G488" s="1">
        <f>G489+G492+G495</f>
        <v>128671</v>
      </c>
      <c r="H488" s="1">
        <f>H489+H492+H495</f>
        <v>0</v>
      </c>
      <c r="I488" s="1">
        <f t="shared" si="107"/>
        <v>128772</v>
      </c>
      <c r="J488" s="1">
        <f>J489+J492+J495</f>
        <v>128772</v>
      </c>
      <c r="K488" s="1">
        <f>K489+K492+K495</f>
        <v>0</v>
      </c>
    </row>
    <row r="489" spans="1:11" ht="198" x14ac:dyDescent="0.2">
      <c r="A489" s="4" t="s">
        <v>535</v>
      </c>
      <c r="B489" s="5"/>
      <c r="C489" s="5" t="s">
        <v>940</v>
      </c>
      <c r="D489" s="5" t="s">
        <v>536</v>
      </c>
      <c r="E489" s="5"/>
      <c r="F489" s="1">
        <f t="shared" si="110"/>
        <v>30459</v>
      </c>
      <c r="G489" s="1">
        <f>G490</f>
        <v>30459</v>
      </c>
      <c r="H489" s="1">
        <f>H490</f>
        <v>0</v>
      </c>
      <c r="I489" s="1">
        <f t="shared" si="107"/>
        <v>30459</v>
      </c>
      <c r="J489" s="1">
        <f>J490</f>
        <v>30459</v>
      </c>
      <c r="K489" s="1">
        <f>K490</f>
        <v>0</v>
      </c>
    </row>
    <row r="490" spans="1:11" ht="106.5" customHeight="1" x14ac:dyDescent="0.2">
      <c r="A490" s="12" t="s">
        <v>41</v>
      </c>
      <c r="B490" s="2"/>
      <c r="C490" s="2" t="s">
        <v>940</v>
      </c>
      <c r="D490" s="2" t="s">
        <v>537</v>
      </c>
      <c r="E490" s="2"/>
      <c r="F490" s="3">
        <f t="shared" si="110"/>
        <v>30459</v>
      </c>
      <c r="G490" s="3">
        <f>G491</f>
        <v>30459</v>
      </c>
      <c r="H490" s="3">
        <f>H491</f>
        <v>0</v>
      </c>
      <c r="I490" s="3">
        <f t="shared" si="107"/>
        <v>30459</v>
      </c>
      <c r="J490" s="3">
        <f>J491</f>
        <v>30459</v>
      </c>
      <c r="K490" s="3">
        <f>K491</f>
        <v>0</v>
      </c>
    </row>
    <row r="491" spans="1:11" ht="121.5" customHeight="1" x14ac:dyDescent="0.2">
      <c r="A491" s="2" t="s">
        <v>17</v>
      </c>
      <c r="B491" s="2"/>
      <c r="C491" s="2" t="s">
        <v>940</v>
      </c>
      <c r="D491" s="2" t="s">
        <v>537</v>
      </c>
      <c r="E491" s="2" t="s">
        <v>14</v>
      </c>
      <c r="F491" s="3">
        <f t="shared" si="110"/>
        <v>30459</v>
      </c>
      <c r="G491" s="3">
        <f>30811-352</f>
        <v>30459</v>
      </c>
      <c r="H491" s="3"/>
      <c r="I491" s="3">
        <f t="shared" si="107"/>
        <v>30459</v>
      </c>
      <c r="J491" s="3">
        <f>30811-352</f>
        <v>30459</v>
      </c>
      <c r="K491" s="3"/>
    </row>
    <row r="492" spans="1:11" ht="207.75" customHeight="1" x14ac:dyDescent="0.2">
      <c r="A492" s="5" t="s">
        <v>538</v>
      </c>
      <c r="B492" s="5"/>
      <c r="C492" s="5" t="s">
        <v>940</v>
      </c>
      <c r="D492" s="5" t="s">
        <v>539</v>
      </c>
      <c r="E492" s="5"/>
      <c r="F492" s="1">
        <f t="shared" si="110"/>
        <v>1449</v>
      </c>
      <c r="G492" s="1">
        <f>G493</f>
        <v>1449</v>
      </c>
      <c r="H492" s="1">
        <f>H493</f>
        <v>0</v>
      </c>
      <c r="I492" s="1">
        <f t="shared" si="107"/>
        <v>1449</v>
      </c>
      <c r="J492" s="1">
        <f>J493</f>
        <v>1449</v>
      </c>
      <c r="K492" s="1">
        <f>K493</f>
        <v>0</v>
      </c>
    </row>
    <row r="493" spans="1:11" ht="27.75" customHeight="1" x14ac:dyDescent="0.2">
      <c r="A493" s="12" t="s">
        <v>66</v>
      </c>
      <c r="B493" s="2"/>
      <c r="C493" s="2" t="s">
        <v>940</v>
      </c>
      <c r="D493" s="2" t="s">
        <v>540</v>
      </c>
      <c r="E493" s="2"/>
      <c r="F493" s="3">
        <f t="shared" si="110"/>
        <v>1449</v>
      </c>
      <c r="G493" s="3">
        <f>G494</f>
        <v>1449</v>
      </c>
      <c r="H493" s="3">
        <f>H494</f>
        <v>0</v>
      </c>
      <c r="I493" s="3">
        <f t="shared" si="107"/>
        <v>1449</v>
      </c>
      <c r="J493" s="3">
        <f>J494</f>
        <v>1449</v>
      </c>
      <c r="K493" s="3">
        <f>K494</f>
        <v>0</v>
      </c>
    </row>
    <row r="494" spans="1:11" ht="127.5" customHeight="1" x14ac:dyDescent="0.2">
      <c r="A494" s="2" t="s">
        <v>17</v>
      </c>
      <c r="B494" s="2"/>
      <c r="C494" s="2" t="s">
        <v>940</v>
      </c>
      <c r="D494" s="2" t="s">
        <v>540</v>
      </c>
      <c r="E494" s="2" t="s">
        <v>14</v>
      </c>
      <c r="F494" s="3">
        <f t="shared" si="110"/>
        <v>1449</v>
      </c>
      <c r="G494" s="3">
        <v>1449</v>
      </c>
      <c r="H494" s="3"/>
      <c r="I494" s="3">
        <f t="shared" si="107"/>
        <v>1449</v>
      </c>
      <c r="J494" s="3">
        <v>1449</v>
      </c>
      <c r="K494" s="3"/>
    </row>
    <row r="495" spans="1:11" ht="155.25" customHeight="1" x14ac:dyDescent="0.2">
      <c r="A495" s="5" t="s">
        <v>881</v>
      </c>
      <c r="B495" s="5"/>
      <c r="C495" s="5" t="s">
        <v>940</v>
      </c>
      <c r="D495" s="5" t="s">
        <v>541</v>
      </c>
      <c r="E495" s="5"/>
      <c r="F495" s="1">
        <f t="shared" si="110"/>
        <v>96763</v>
      </c>
      <c r="G495" s="1">
        <f>G496</f>
        <v>96763</v>
      </c>
      <c r="H495" s="1">
        <f>H496</f>
        <v>0</v>
      </c>
      <c r="I495" s="1">
        <f t="shared" si="107"/>
        <v>96864</v>
      </c>
      <c r="J495" s="1">
        <f>J496</f>
        <v>96864</v>
      </c>
      <c r="K495" s="1">
        <f>K496</f>
        <v>0</v>
      </c>
    </row>
    <row r="496" spans="1:11" ht="104.25" customHeight="1" x14ac:dyDescent="0.2">
      <c r="A496" s="12" t="s">
        <v>41</v>
      </c>
      <c r="B496" s="2"/>
      <c r="C496" s="2" t="s">
        <v>940</v>
      </c>
      <c r="D496" s="2" t="s">
        <v>542</v>
      </c>
      <c r="E496" s="2"/>
      <c r="F496" s="3">
        <f t="shared" si="110"/>
        <v>96763</v>
      </c>
      <c r="G496" s="3">
        <f>G497</f>
        <v>96763</v>
      </c>
      <c r="H496" s="3">
        <f>H497</f>
        <v>0</v>
      </c>
      <c r="I496" s="3">
        <f t="shared" ref="I496:I532" si="113">J496+K496</f>
        <v>96864</v>
      </c>
      <c r="J496" s="3">
        <f>J497</f>
        <v>96864</v>
      </c>
      <c r="K496" s="3">
        <f>K497</f>
        <v>0</v>
      </c>
    </row>
    <row r="497" spans="1:11" ht="133.5" customHeight="1" x14ac:dyDescent="0.2">
      <c r="A497" s="2" t="s">
        <v>17</v>
      </c>
      <c r="B497" s="2"/>
      <c r="C497" s="2" t="s">
        <v>940</v>
      </c>
      <c r="D497" s="2" t="s">
        <v>542</v>
      </c>
      <c r="E497" s="2" t="s">
        <v>14</v>
      </c>
      <c r="F497" s="3">
        <f t="shared" si="110"/>
        <v>96763</v>
      </c>
      <c r="G497" s="3">
        <v>96763</v>
      </c>
      <c r="H497" s="3"/>
      <c r="I497" s="3">
        <f t="shared" si="113"/>
        <v>96864</v>
      </c>
      <c r="J497" s="3">
        <v>96864</v>
      </c>
      <c r="K497" s="3"/>
    </row>
    <row r="498" spans="1:11" ht="135" customHeight="1" x14ac:dyDescent="0.2">
      <c r="A498" s="4" t="s">
        <v>501</v>
      </c>
      <c r="B498" s="5"/>
      <c r="C498" s="5" t="s">
        <v>940</v>
      </c>
      <c r="D498" s="5" t="s">
        <v>293</v>
      </c>
      <c r="E498" s="5"/>
      <c r="F498" s="1">
        <f t="shared" si="110"/>
        <v>99</v>
      </c>
      <c r="G498" s="1">
        <f t="shared" ref="G498:K501" si="114">G499</f>
        <v>99</v>
      </c>
      <c r="H498" s="1">
        <f t="shared" si="114"/>
        <v>0</v>
      </c>
      <c r="I498" s="1">
        <f t="shared" si="113"/>
        <v>99</v>
      </c>
      <c r="J498" s="1">
        <f t="shared" si="114"/>
        <v>99</v>
      </c>
      <c r="K498" s="1">
        <f t="shared" si="114"/>
        <v>0</v>
      </c>
    </row>
    <row r="499" spans="1:11" ht="96" customHeight="1" x14ac:dyDescent="0.2">
      <c r="A499" s="4" t="s">
        <v>460</v>
      </c>
      <c r="B499" s="5"/>
      <c r="C499" s="5" t="s">
        <v>940</v>
      </c>
      <c r="D499" s="5" t="s">
        <v>461</v>
      </c>
      <c r="E499" s="5"/>
      <c r="F499" s="1">
        <f t="shared" si="110"/>
        <v>99</v>
      </c>
      <c r="G499" s="1">
        <f t="shared" si="114"/>
        <v>99</v>
      </c>
      <c r="H499" s="1">
        <f t="shared" si="114"/>
        <v>0</v>
      </c>
      <c r="I499" s="1">
        <f t="shared" si="113"/>
        <v>99</v>
      </c>
      <c r="J499" s="1">
        <f t="shared" si="114"/>
        <v>99</v>
      </c>
      <c r="K499" s="1">
        <f t="shared" si="114"/>
        <v>0</v>
      </c>
    </row>
    <row r="500" spans="1:11" ht="75" customHeight="1" x14ac:dyDescent="0.2">
      <c r="A500" s="4" t="s">
        <v>462</v>
      </c>
      <c r="B500" s="5"/>
      <c r="C500" s="5" t="s">
        <v>940</v>
      </c>
      <c r="D500" s="5" t="s">
        <v>463</v>
      </c>
      <c r="E500" s="5"/>
      <c r="F500" s="1">
        <f t="shared" si="110"/>
        <v>99</v>
      </c>
      <c r="G500" s="1">
        <f t="shared" si="114"/>
        <v>99</v>
      </c>
      <c r="H500" s="1">
        <f t="shared" si="114"/>
        <v>0</v>
      </c>
      <c r="I500" s="1">
        <f t="shared" si="113"/>
        <v>99</v>
      </c>
      <c r="J500" s="1">
        <f t="shared" si="114"/>
        <v>99</v>
      </c>
      <c r="K500" s="1">
        <f t="shared" si="114"/>
        <v>0</v>
      </c>
    </row>
    <row r="501" spans="1:11" ht="106.5" customHeight="1" x14ac:dyDescent="0.2">
      <c r="A501" s="12" t="s">
        <v>41</v>
      </c>
      <c r="B501" s="2"/>
      <c r="C501" s="2" t="s">
        <v>940</v>
      </c>
      <c r="D501" s="2" t="s">
        <v>502</v>
      </c>
      <c r="E501" s="2"/>
      <c r="F501" s="3">
        <f t="shared" si="110"/>
        <v>99</v>
      </c>
      <c r="G501" s="3">
        <f t="shared" si="114"/>
        <v>99</v>
      </c>
      <c r="H501" s="3">
        <f t="shared" si="114"/>
        <v>0</v>
      </c>
      <c r="I501" s="3">
        <f t="shared" si="113"/>
        <v>99</v>
      </c>
      <c r="J501" s="3">
        <f t="shared" si="114"/>
        <v>99</v>
      </c>
      <c r="K501" s="3">
        <f t="shared" si="114"/>
        <v>0</v>
      </c>
    </row>
    <row r="502" spans="1:11" ht="123" customHeight="1" x14ac:dyDescent="0.2">
      <c r="A502" s="2" t="s">
        <v>17</v>
      </c>
      <c r="B502" s="2"/>
      <c r="C502" s="2" t="s">
        <v>940</v>
      </c>
      <c r="D502" s="2" t="s">
        <v>502</v>
      </c>
      <c r="E502" s="2" t="s">
        <v>14</v>
      </c>
      <c r="F502" s="3">
        <f t="shared" si="110"/>
        <v>99</v>
      </c>
      <c r="G502" s="3">
        <v>99</v>
      </c>
      <c r="H502" s="3"/>
      <c r="I502" s="3">
        <f t="shared" si="113"/>
        <v>99</v>
      </c>
      <c r="J502" s="3">
        <v>99</v>
      </c>
      <c r="K502" s="3"/>
    </row>
    <row r="503" spans="1:11" ht="108" customHeight="1" x14ac:dyDescent="0.2">
      <c r="A503" s="4" t="s">
        <v>543</v>
      </c>
      <c r="B503" s="5"/>
      <c r="C503" s="5" t="s">
        <v>544</v>
      </c>
      <c r="D503" s="5"/>
      <c r="E503" s="5"/>
      <c r="F503" s="1">
        <f t="shared" si="110"/>
        <v>21171</v>
      </c>
      <c r="G503" s="1">
        <f>G504+G515</f>
        <v>21171</v>
      </c>
      <c r="H503" s="1">
        <f>H504+H515</f>
        <v>0</v>
      </c>
      <c r="I503" s="1">
        <f t="shared" si="113"/>
        <v>21552</v>
      </c>
      <c r="J503" s="1">
        <f>J504+J515</f>
        <v>21552</v>
      </c>
      <c r="K503" s="1">
        <f>K504+K515</f>
        <v>0</v>
      </c>
    </row>
    <row r="504" spans="1:11" ht="119.25" customHeight="1" x14ac:dyDescent="0.2">
      <c r="A504" s="4" t="s">
        <v>24</v>
      </c>
      <c r="B504" s="5"/>
      <c r="C504" s="5" t="s">
        <v>544</v>
      </c>
      <c r="D504" s="5" t="s">
        <v>37</v>
      </c>
      <c r="E504" s="5"/>
      <c r="F504" s="1">
        <f>G504+H504</f>
        <v>21162</v>
      </c>
      <c r="G504" s="1">
        <f>G505</f>
        <v>21162</v>
      </c>
      <c r="H504" s="1">
        <f>H505</f>
        <v>0</v>
      </c>
      <c r="I504" s="1">
        <f t="shared" si="113"/>
        <v>21543</v>
      </c>
      <c r="J504" s="1">
        <f>J505</f>
        <v>21543</v>
      </c>
      <c r="K504" s="1">
        <f>K505</f>
        <v>0</v>
      </c>
    </row>
    <row r="505" spans="1:11" ht="96.75" customHeight="1" x14ac:dyDescent="0.2">
      <c r="A505" s="4" t="s">
        <v>545</v>
      </c>
      <c r="B505" s="5"/>
      <c r="C505" s="5" t="s">
        <v>544</v>
      </c>
      <c r="D505" s="5" t="s">
        <v>546</v>
      </c>
      <c r="E505" s="5"/>
      <c r="F505" s="1">
        <f>G505+H505</f>
        <v>21162</v>
      </c>
      <c r="G505" s="1">
        <f>G506+G509+G512</f>
        <v>21162</v>
      </c>
      <c r="H505" s="1">
        <f>H506+H509+H512</f>
        <v>0</v>
      </c>
      <c r="I505" s="1">
        <f t="shared" si="113"/>
        <v>21543</v>
      </c>
      <c r="J505" s="1">
        <f>J506+J509+J512</f>
        <v>21543</v>
      </c>
      <c r="K505" s="1">
        <f>K506+K509+K512</f>
        <v>0</v>
      </c>
    </row>
    <row r="506" spans="1:11" ht="203.25" customHeight="1" x14ac:dyDescent="0.2">
      <c r="A506" s="5" t="s">
        <v>547</v>
      </c>
      <c r="B506" s="5"/>
      <c r="C506" s="5" t="s">
        <v>544</v>
      </c>
      <c r="D506" s="5" t="s">
        <v>548</v>
      </c>
      <c r="E506" s="5"/>
      <c r="F506" s="1">
        <f t="shared" si="110"/>
        <v>20761</v>
      </c>
      <c r="G506" s="1">
        <f>G507</f>
        <v>20761</v>
      </c>
      <c r="H506" s="1">
        <f>H507</f>
        <v>0</v>
      </c>
      <c r="I506" s="1">
        <f t="shared" si="113"/>
        <v>21142</v>
      </c>
      <c r="J506" s="1">
        <f>J507</f>
        <v>21142</v>
      </c>
      <c r="K506" s="1">
        <f>K507</f>
        <v>0</v>
      </c>
    </row>
    <row r="507" spans="1:11" ht="106.5" customHeight="1" x14ac:dyDescent="0.2">
      <c r="A507" s="12" t="s">
        <v>41</v>
      </c>
      <c r="B507" s="2"/>
      <c r="C507" s="2" t="s">
        <v>544</v>
      </c>
      <c r="D507" s="2" t="s">
        <v>549</v>
      </c>
      <c r="E507" s="2"/>
      <c r="F507" s="3">
        <f t="shared" si="110"/>
        <v>20761</v>
      </c>
      <c r="G507" s="3">
        <f>G508</f>
        <v>20761</v>
      </c>
      <c r="H507" s="3">
        <f>H508</f>
        <v>0</v>
      </c>
      <c r="I507" s="3">
        <f t="shared" si="113"/>
        <v>21142</v>
      </c>
      <c r="J507" s="3">
        <f>J508</f>
        <v>21142</v>
      </c>
      <c r="K507" s="3">
        <f>K508</f>
        <v>0</v>
      </c>
    </row>
    <row r="508" spans="1:11" ht="119.25" customHeight="1" x14ac:dyDescent="0.2">
      <c r="A508" s="2" t="s">
        <v>17</v>
      </c>
      <c r="B508" s="2"/>
      <c r="C508" s="2" t="s">
        <v>544</v>
      </c>
      <c r="D508" s="2" t="s">
        <v>549</v>
      </c>
      <c r="E508" s="2" t="s">
        <v>14</v>
      </c>
      <c r="F508" s="3">
        <f t="shared" si="110"/>
        <v>20761</v>
      </c>
      <c r="G508" s="3">
        <v>20761</v>
      </c>
      <c r="H508" s="3"/>
      <c r="I508" s="3">
        <f t="shared" si="113"/>
        <v>21142</v>
      </c>
      <c r="J508" s="3">
        <v>21142</v>
      </c>
      <c r="K508" s="3"/>
    </row>
    <row r="509" spans="1:11" ht="159" customHeight="1" x14ac:dyDescent="0.2">
      <c r="A509" s="5" t="s">
        <v>550</v>
      </c>
      <c r="B509" s="5"/>
      <c r="C509" s="5" t="s">
        <v>544</v>
      </c>
      <c r="D509" s="5" t="s">
        <v>551</v>
      </c>
      <c r="E509" s="5"/>
      <c r="F509" s="1">
        <f t="shared" si="110"/>
        <v>46</v>
      </c>
      <c r="G509" s="1">
        <f>G510</f>
        <v>46</v>
      </c>
      <c r="H509" s="1">
        <f>H510</f>
        <v>0</v>
      </c>
      <c r="I509" s="1">
        <f t="shared" si="113"/>
        <v>46</v>
      </c>
      <c r="J509" s="1">
        <f>J510</f>
        <v>46</v>
      </c>
      <c r="K509" s="1">
        <f>K510</f>
        <v>0</v>
      </c>
    </row>
    <row r="510" spans="1:11" ht="100.5" customHeight="1" x14ac:dyDescent="0.2">
      <c r="A510" s="12" t="s">
        <v>41</v>
      </c>
      <c r="B510" s="2"/>
      <c r="C510" s="2" t="s">
        <v>544</v>
      </c>
      <c r="D510" s="2" t="s">
        <v>552</v>
      </c>
      <c r="E510" s="2"/>
      <c r="F510" s="3">
        <f>G510+H510</f>
        <v>46</v>
      </c>
      <c r="G510" s="3">
        <f>G511</f>
        <v>46</v>
      </c>
      <c r="H510" s="3">
        <f>H511</f>
        <v>0</v>
      </c>
      <c r="I510" s="3">
        <f t="shared" si="113"/>
        <v>46</v>
      </c>
      <c r="J510" s="3">
        <f>J511</f>
        <v>46</v>
      </c>
      <c r="K510" s="3">
        <f>K511</f>
        <v>0</v>
      </c>
    </row>
    <row r="511" spans="1:11" ht="123" customHeight="1" x14ac:dyDescent="0.2">
      <c r="A511" s="2" t="s">
        <v>17</v>
      </c>
      <c r="B511" s="2"/>
      <c r="C511" s="2" t="s">
        <v>544</v>
      </c>
      <c r="D511" s="2" t="s">
        <v>552</v>
      </c>
      <c r="E511" s="2" t="s">
        <v>14</v>
      </c>
      <c r="F511" s="3">
        <f>G511+H511</f>
        <v>46</v>
      </c>
      <c r="G511" s="3">
        <v>46</v>
      </c>
      <c r="H511" s="3"/>
      <c r="I511" s="3">
        <f t="shared" si="113"/>
        <v>46</v>
      </c>
      <c r="J511" s="3">
        <v>46</v>
      </c>
      <c r="K511" s="3"/>
    </row>
    <row r="512" spans="1:11" ht="180.75" customHeight="1" x14ac:dyDescent="0.2">
      <c r="A512" s="5" t="s">
        <v>553</v>
      </c>
      <c r="B512" s="5"/>
      <c r="C512" s="5" t="s">
        <v>544</v>
      </c>
      <c r="D512" s="5" t="s">
        <v>554</v>
      </c>
      <c r="E512" s="5"/>
      <c r="F512" s="1">
        <f>G512+H512</f>
        <v>355</v>
      </c>
      <c r="G512" s="1">
        <f>G513</f>
        <v>355</v>
      </c>
      <c r="H512" s="1">
        <f>H513</f>
        <v>0</v>
      </c>
      <c r="I512" s="1">
        <f t="shared" si="113"/>
        <v>355</v>
      </c>
      <c r="J512" s="1">
        <f>J513</f>
        <v>355</v>
      </c>
      <c r="K512" s="1">
        <f>K513</f>
        <v>0</v>
      </c>
    </row>
    <row r="513" spans="1:11" ht="27" customHeight="1" x14ac:dyDescent="0.2">
      <c r="A513" s="12" t="s">
        <v>66</v>
      </c>
      <c r="B513" s="2"/>
      <c r="C513" s="2" t="s">
        <v>544</v>
      </c>
      <c r="D513" s="2" t="s">
        <v>555</v>
      </c>
      <c r="E513" s="2"/>
      <c r="F513" s="3">
        <f t="shared" si="110"/>
        <v>355</v>
      </c>
      <c r="G513" s="3">
        <f>G514</f>
        <v>355</v>
      </c>
      <c r="H513" s="3">
        <f>H514</f>
        <v>0</v>
      </c>
      <c r="I513" s="3">
        <f t="shared" si="113"/>
        <v>355</v>
      </c>
      <c r="J513" s="3">
        <f>J514</f>
        <v>355</v>
      </c>
      <c r="K513" s="3">
        <f>K514</f>
        <v>0</v>
      </c>
    </row>
    <row r="514" spans="1:11" ht="123" customHeight="1" x14ac:dyDescent="0.2">
      <c r="A514" s="2" t="s">
        <v>17</v>
      </c>
      <c r="B514" s="2"/>
      <c r="C514" s="2" t="s">
        <v>544</v>
      </c>
      <c r="D514" s="2" t="s">
        <v>555</v>
      </c>
      <c r="E514" s="2" t="s">
        <v>14</v>
      </c>
      <c r="F514" s="3">
        <f t="shared" si="110"/>
        <v>355</v>
      </c>
      <c r="G514" s="3">
        <v>355</v>
      </c>
      <c r="H514" s="3"/>
      <c r="I514" s="3">
        <f t="shared" si="113"/>
        <v>355</v>
      </c>
      <c r="J514" s="3">
        <v>355</v>
      </c>
      <c r="K514" s="3"/>
    </row>
    <row r="515" spans="1:11" ht="129.75" customHeight="1" x14ac:dyDescent="0.2">
      <c r="A515" s="4" t="s">
        <v>501</v>
      </c>
      <c r="B515" s="5"/>
      <c r="C515" s="5" t="s">
        <v>544</v>
      </c>
      <c r="D515" s="5" t="s">
        <v>293</v>
      </c>
      <c r="E515" s="2"/>
      <c r="F515" s="1">
        <f t="shared" si="110"/>
        <v>9</v>
      </c>
      <c r="G515" s="1">
        <f t="shared" ref="G515:H518" si="115">G516</f>
        <v>9</v>
      </c>
      <c r="H515" s="1">
        <f t="shared" si="115"/>
        <v>0</v>
      </c>
      <c r="I515" s="1">
        <f t="shared" si="113"/>
        <v>9</v>
      </c>
      <c r="J515" s="1">
        <f t="shared" ref="J515:K518" si="116">J516</f>
        <v>9</v>
      </c>
      <c r="K515" s="1">
        <f t="shared" si="116"/>
        <v>0</v>
      </c>
    </row>
    <row r="516" spans="1:11" ht="99.75" customHeight="1" x14ac:dyDescent="0.2">
      <c r="A516" s="4" t="s">
        <v>460</v>
      </c>
      <c r="B516" s="5"/>
      <c r="C516" s="5" t="s">
        <v>544</v>
      </c>
      <c r="D516" s="5" t="s">
        <v>461</v>
      </c>
      <c r="E516" s="2"/>
      <c r="F516" s="1">
        <f t="shared" si="110"/>
        <v>9</v>
      </c>
      <c r="G516" s="1">
        <f t="shared" si="115"/>
        <v>9</v>
      </c>
      <c r="H516" s="1">
        <f t="shared" si="115"/>
        <v>0</v>
      </c>
      <c r="I516" s="1">
        <f t="shared" si="113"/>
        <v>9</v>
      </c>
      <c r="J516" s="1">
        <f t="shared" si="116"/>
        <v>9</v>
      </c>
      <c r="K516" s="1">
        <f t="shared" si="116"/>
        <v>0</v>
      </c>
    </row>
    <row r="517" spans="1:11" ht="78.75" customHeight="1" x14ac:dyDescent="0.2">
      <c r="A517" s="4" t="s">
        <v>462</v>
      </c>
      <c r="B517" s="5"/>
      <c r="C517" s="5" t="s">
        <v>544</v>
      </c>
      <c r="D517" s="5" t="s">
        <v>463</v>
      </c>
      <c r="E517" s="2"/>
      <c r="F517" s="1">
        <f t="shared" si="110"/>
        <v>9</v>
      </c>
      <c r="G517" s="1">
        <f t="shared" si="115"/>
        <v>9</v>
      </c>
      <c r="H517" s="1">
        <f t="shared" si="115"/>
        <v>0</v>
      </c>
      <c r="I517" s="1">
        <f t="shared" si="113"/>
        <v>9</v>
      </c>
      <c r="J517" s="1">
        <f t="shared" si="116"/>
        <v>9</v>
      </c>
      <c r="K517" s="1">
        <f t="shared" si="116"/>
        <v>0</v>
      </c>
    </row>
    <row r="518" spans="1:11" ht="100.5" customHeight="1" x14ac:dyDescent="0.2">
      <c r="A518" s="12" t="s">
        <v>41</v>
      </c>
      <c r="B518" s="2"/>
      <c r="C518" s="2" t="s">
        <v>544</v>
      </c>
      <c r="D518" s="2" t="s">
        <v>502</v>
      </c>
      <c r="E518" s="2"/>
      <c r="F518" s="3">
        <f t="shared" si="110"/>
        <v>9</v>
      </c>
      <c r="G518" s="3">
        <f t="shared" si="115"/>
        <v>9</v>
      </c>
      <c r="H518" s="3">
        <f t="shared" si="115"/>
        <v>0</v>
      </c>
      <c r="I518" s="3">
        <f t="shared" si="113"/>
        <v>9</v>
      </c>
      <c r="J518" s="3">
        <f t="shared" si="116"/>
        <v>9</v>
      </c>
      <c r="K518" s="3">
        <f t="shared" si="116"/>
        <v>0</v>
      </c>
    </row>
    <row r="519" spans="1:11" ht="114" customHeight="1" x14ac:dyDescent="0.2">
      <c r="A519" s="2" t="s">
        <v>17</v>
      </c>
      <c r="B519" s="2"/>
      <c r="C519" s="2" t="s">
        <v>544</v>
      </c>
      <c r="D519" s="2" t="s">
        <v>502</v>
      </c>
      <c r="E519" s="2" t="s">
        <v>14</v>
      </c>
      <c r="F519" s="3">
        <f>G519+H519</f>
        <v>9</v>
      </c>
      <c r="G519" s="3">
        <v>9</v>
      </c>
      <c r="H519" s="3"/>
      <c r="I519" s="3">
        <f>J519+K519</f>
        <v>9</v>
      </c>
      <c r="J519" s="3">
        <v>9</v>
      </c>
      <c r="K519" s="3"/>
    </row>
    <row r="520" spans="1:11" ht="51" customHeight="1" x14ac:dyDescent="0.2">
      <c r="A520" s="4" t="s">
        <v>945</v>
      </c>
      <c r="B520" s="5"/>
      <c r="C520" s="5" t="s">
        <v>202</v>
      </c>
      <c r="D520" s="5"/>
      <c r="E520" s="5"/>
      <c r="F520" s="1">
        <f t="shared" si="110"/>
        <v>46837</v>
      </c>
      <c r="G520" s="1">
        <f>G521</f>
        <v>43044</v>
      </c>
      <c r="H520" s="1">
        <f>H521</f>
        <v>3793</v>
      </c>
      <c r="I520" s="1">
        <f t="shared" si="113"/>
        <v>47094</v>
      </c>
      <c r="J520" s="1">
        <f>J521</f>
        <v>43301</v>
      </c>
      <c r="K520" s="1">
        <f>K521</f>
        <v>3793</v>
      </c>
    </row>
    <row r="521" spans="1:11" ht="115.5" x14ac:dyDescent="0.2">
      <c r="A521" s="4" t="s">
        <v>24</v>
      </c>
      <c r="B521" s="5"/>
      <c r="C521" s="5" t="s">
        <v>202</v>
      </c>
      <c r="D521" s="5" t="s">
        <v>37</v>
      </c>
      <c r="E521" s="5"/>
      <c r="F521" s="1">
        <f t="shared" si="110"/>
        <v>46837</v>
      </c>
      <c r="G521" s="1">
        <f>G522</f>
        <v>43044</v>
      </c>
      <c r="H521" s="1">
        <f>H522</f>
        <v>3793</v>
      </c>
      <c r="I521" s="1">
        <f t="shared" si="113"/>
        <v>47094</v>
      </c>
      <c r="J521" s="1">
        <f>J522</f>
        <v>43301</v>
      </c>
      <c r="K521" s="1">
        <f>K522</f>
        <v>3793</v>
      </c>
    </row>
    <row r="522" spans="1:11" ht="120.75" customHeight="1" x14ac:dyDescent="0.2">
      <c r="A522" s="4" t="s">
        <v>556</v>
      </c>
      <c r="B522" s="5"/>
      <c r="C522" s="5" t="s">
        <v>202</v>
      </c>
      <c r="D522" s="5" t="s">
        <v>464</v>
      </c>
      <c r="E522" s="5"/>
      <c r="F522" s="1">
        <f t="shared" si="110"/>
        <v>46837</v>
      </c>
      <c r="G522" s="1">
        <f>G523+G526+G529+G534</f>
        <v>43044</v>
      </c>
      <c r="H522" s="1">
        <f>H523+H526+H529+H534</f>
        <v>3793</v>
      </c>
      <c r="I522" s="1">
        <f t="shared" si="113"/>
        <v>47094</v>
      </c>
      <c r="J522" s="1">
        <f>J523+J526+J529+J534</f>
        <v>43301</v>
      </c>
      <c r="K522" s="1">
        <f>K523+K526+K529+K534</f>
        <v>3793</v>
      </c>
    </row>
    <row r="523" spans="1:11" ht="195.75" customHeight="1" x14ac:dyDescent="0.2">
      <c r="A523" s="5" t="s">
        <v>557</v>
      </c>
      <c r="B523" s="5"/>
      <c r="C523" s="5" t="s">
        <v>202</v>
      </c>
      <c r="D523" s="5" t="s">
        <v>558</v>
      </c>
      <c r="E523" s="5"/>
      <c r="F523" s="1">
        <f t="shared" si="110"/>
        <v>7826</v>
      </c>
      <c r="G523" s="1">
        <f>G524</f>
        <v>7826</v>
      </c>
      <c r="H523" s="1">
        <f>H524</f>
        <v>0</v>
      </c>
      <c r="I523" s="1">
        <f t="shared" si="113"/>
        <v>8083</v>
      </c>
      <c r="J523" s="1">
        <f>J524</f>
        <v>8083</v>
      </c>
      <c r="K523" s="1">
        <f>K524</f>
        <v>0</v>
      </c>
    </row>
    <row r="524" spans="1:11" ht="105" customHeight="1" x14ac:dyDescent="0.2">
      <c r="A524" s="12" t="s">
        <v>41</v>
      </c>
      <c r="B524" s="2"/>
      <c r="C524" s="2" t="s">
        <v>202</v>
      </c>
      <c r="D524" s="2" t="s">
        <v>559</v>
      </c>
      <c r="E524" s="2"/>
      <c r="F524" s="3">
        <f t="shared" si="110"/>
        <v>7826</v>
      </c>
      <c r="G524" s="3">
        <f>G525</f>
        <v>7826</v>
      </c>
      <c r="H524" s="3">
        <f>H525</f>
        <v>0</v>
      </c>
      <c r="I524" s="3">
        <f t="shared" si="113"/>
        <v>8083</v>
      </c>
      <c r="J524" s="3">
        <f>J525</f>
        <v>8083</v>
      </c>
      <c r="K524" s="3">
        <f>K525</f>
        <v>0</v>
      </c>
    </row>
    <row r="525" spans="1:11" ht="130.5" customHeight="1" x14ac:dyDescent="0.2">
      <c r="A525" s="2" t="s">
        <v>17</v>
      </c>
      <c r="B525" s="2"/>
      <c r="C525" s="2" t="s">
        <v>202</v>
      </c>
      <c r="D525" s="2" t="s">
        <v>559</v>
      </c>
      <c r="E525" s="2" t="s">
        <v>14</v>
      </c>
      <c r="F525" s="3">
        <f t="shared" si="110"/>
        <v>7826</v>
      </c>
      <c r="G525" s="3">
        <v>7826</v>
      </c>
      <c r="H525" s="3"/>
      <c r="I525" s="3">
        <f t="shared" si="113"/>
        <v>8083</v>
      </c>
      <c r="J525" s="3">
        <v>8083</v>
      </c>
      <c r="K525" s="3"/>
    </row>
    <row r="526" spans="1:11" ht="132" x14ac:dyDescent="0.2">
      <c r="A526" s="5" t="s">
        <v>560</v>
      </c>
      <c r="B526" s="5"/>
      <c r="C526" s="5" t="s">
        <v>202</v>
      </c>
      <c r="D526" s="5" t="s">
        <v>561</v>
      </c>
      <c r="E526" s="5"/>
      <c r="F526" s="1">
        <f>G526+H526</f>
        <v>3793</v>
      </c>
      <c r="G526" s="1">
        <f>G527</f>
        <v>0</v>
      </c>
      <c r="H526" s="1">
        <f>H527</f>
        <v>3793</v>
      </c>
      <c r="I526" s="1">
        <f t="shared" si="113"/>
        <v>3793</v>
      </c>
      <c r="J526" s="1">
        <f>J527</f>
        <v>0</v>
      </c>
      <c r="K526" s="1">
        <f>K527</f>
        <v>3793</v>
      </c>
    </row>
    <row r="527" spans="1:11" ht="76.5" customHeight="1" x14ac:dyDescent="0.2">
      <c r="A527" s="44" t="s">
        <v>565</v>
      </c>
      <c r="B527" s="2"/>
      <c r="C527" s="2" t="s">
        <v>202</v>
      </c>
      <c r="D527" s="2" t="s">
        <v>562</v>
      </c>
      <c r="E527" s="2"/>
      <c r="F527" s="3">
        <f>G527+H527</f>
        <v>3793</v>
      </c>
      <c r="G527" s="3">
        <f>G528</f>
        <v>0</v>
      </c>
      <c r="H527" s="3">
        <f>H528</f>
        <v>3793</v>
      </c>
      <c r="I527" s="3">
        <f t="shared" si="113"/>
        <v>3793</v>
      </c>
      <c r="J527" s="3">
        <f>J528</f>
        <v>0</v>
      </c>
      <c r="K527" s="3">
        <f>K528</f>
        <v>3793</v>
      </c>
    </row>
    <row r="528" spans="1:11" ht="120.75" customHeight="1" x14ac:dyDescent="0.2">
      <c r="A528" s="2" t="s">
        <v>17</v>
      </c>
      <c r="B528" s="2"/>
      <c r="C528" s="2" t="s">
        <v>202</v>
      </c>
      <c r="D528" s="2" t="s">
        <v>562</v>
      </c>
      <c r="E528" s="2" t="s">
        <v>14</v>
      </c>
      <c r="F528" s="3">
        <f>G528+H528</f>
        <v>3793</v>
      </c>
      <c r="G528" s="3"/>
      <c r="H528" s="3">
        <v>3793</v>
      </c>
      <c r="I528" s="3">
        <f t="shared" si="113"/>
        <v>3793</v>
      </c>
      <c r="J528" s="3"/>
      <c r="K528" s="3">
        <v>3793</v>
      </c>
    </row>
    <row r="529" spans="1:11" ht="231" customHeight="1" x14ac:dyDescent="0.2">
      <c r="A529" s="5" t="s">
        <v>563</v>
      </c>
      <c r="B529" s="5"/>
      <c r="C529" s="5" t="s">
        <v>202</v>
      </c>
      <c r="D529" s="5" t="s">
        <v>564</v>
      </c>
      <c r="E529" s="5"/>
      <c r="F529" s="1">
        <f>G529+H529</f>
        <v>23140</v>
      </c>
      <c r="G529" s="1">
        <f>G530+G532</f>
        <v>23140</v>
      </c>
      <c r="H529" s="1">
        <f>H530+H532</f>
        <v>0</v>
      </c>
      <c r="I529" s="1">
        <f t="shared" si="113"/>
        <v>23140</v>
      </c>
      <c r="J529" s="1">
        <f>J530+J532</f>
        <v>23140</v>
      </c>
      <c r="K529" s="1">
        <f>K530+K532</f>
        <v>0</v>
      </c>
    </row>
    <row r="530" spans="1:11" ht="101.25" customHeight="1" x14ac:dyDescent="0.2">
      <c r="A530" s="12" t="s">
        <v>565</v>
      </c>
      <c r="B530" s="2"/>
      <c r="C530" s="2" t="s">
        <v>202</v>
      </c>
      <c r="D530" s="2" t="s">
        <v>566</v>
      </c>
      <c r="E530" s="2"/>
      <c r="F530" s="3">
        <f t="shared" si="110"/>
        <v>23002</v>
      </c>
      <c r="G530" s="3">
        <f>G531</f>
        <v>23002</v>
      </c>
      <c r="H530" s="3">
        <f>H531</f>
        <v>0</v>
      </c>
      <c r="I530" s="3">
        <f t="shared" si="113"/>
        <v>23002</v>
      </c>
      <c r="J530" s="3">
        <f>J531</f>
        <v>23002</v>
      </c>
      <c r="K530" s="3">
        <f>K531</f>
        <v>0</v>
      </c>
    </row>
    <row r="531" spans="1:11" ht="116.25" customHeight="1" x14ac:dyDescent="0.2">
      <c r="A531" s="2" t="s">
        <v>17</v>
      </c>
      <c r="B531" s="2"/>
      <c r="C531" s="2" t="s">
        <v>202</v>
      </c>
      <c r="D531" s="2" t="s">
        <v>566</v>
      </c>
      <c r="E531" s="2" t="s">
        <v>14</v>
      </c>
      <c r="F531" s="3">
        <f t="shared" si="110"/>
        <v>23002</v>
      </c>
      <c r="G531" s="3">
        <v>23002</v>
      </c>
      <c r="H531" s="3"/>
      <c r="I531" s="3">
        <f t="shared" si="113"/>
        <v>23002</v>
      </c>
      <c r="J531" s="3">
        <v>23002</v>
      </c>
      <c r="K531" s="3"/>
    </row>
    <row r="532" spans="1:11" ht="132" x14ac:dyDescent="0.2">
      <c r="A532" s="12" t="s">
        <v>139</v>
      </c>
      <c r="B532" s="2"/>
      <c r="C532" s="2" t="s">
        <v>202</v>
      </c>
      <c r="D532" s="2" t="s">
        <v>567</v>
      </c>
      <c r="E532" s="2"/>
      <c r="F532" s="3">
        <f t="shared" si="110"/>
        <v>138</v>
      </c>
      <c r="G532" s="3">
        <f>G533</f>
        <v>138</v>
      </c>
      <c r="H532" s="3">
        <f>H533</f>
        <v>0</v>
      </c>
      <c r="I532" s="3">
        <f t="shared" si="113"/>
        <v>138</v>
      </c>
      <c r="J532" s="3">
        <f>J533</f>
        <v>138</v>
      </c>
      <c r="K532" s="3">
        <f>K533</f>
        <v>0</v>
      </c>
    </row>
    <row r="533" spans="1:11" ht="111.75" customHeight="1" x14ac:dyDescent="0.2">
      <c r="A533" s="2" t="s">
        <v>17</v>
      </c>
      <c r="B533" s="2"/>
      <c r="C533" s="2" t="s">
        <v>202</v>
      </c>
      <c r="D533" s="2" t="s">
        <v>567</v>
      </c>
      <c r="E533" s="2" t="s">
        <v>14</v>
      </c>
      <c r="F533" s="3">
        <f t="shared" si="110"/>
        <v>138</v>
      </c>
      <c r="G533" s="3">
        <v>138</v>
      </c>
      <c r="H533" s="3"/>
      <c r="I533" s="3">
        <f t="shared" ref="I533:I564" si="117">J533+K533</f>
        <v>138</v>
      </c>
      <c r="J533" s="3">
        <v>138</v>
      </c>
      <c r="K533" s="3"/>
    </row>
    <row r="534" spans="1:11" ht="164.25" customHeight="1" x14ac:dyDescent="0.2">
      <c r="A534" s="5" t="s">
        <v>568</v>
      </c>
      <c r="B534" s="5"/>
      <c r="C534" s="5" t="s">
        <v>202</v>
      </c>
      <c r="D534" s="5" t="s">
        <v>569</v>
      </c>
      <c r="E534" s="5"/>
      <c r="F534" s="1">
        <f t="shared" si="110"/>
        <v>12078</v>
      </c>
      <c r="G534" s="1">
        <f>G535</f>
        <v>12078</v>
      </c>
      <c r="H534" s="1">
        <f>H535</f>
        <v>0</v>
      </c>
      <c r="I534" s="1">
        <f t="shared" si="117"/>
        <v>12078</v>
      </c>
      <c r="J534" s="1">
        <f>J535</f>
        <v>12078</v>
      </c>
      <c r="K534" s="1">
        <f>K535</f>
        <v>0</v>
      </c>
    </row>
    <row r="535" spans="1:11" ht="72" customHeight="1" x14ac:dyDescent="0.2">
      <c r="A535" s="12" t="s">
        <v>565</v>
      </c>
      <c r="B535" s="2"/>
      <c r="C535" s="2" t="s">
        <v>202</v>
      </c>
      <c r="D535" s="2" t="s">
        <v>570</v>
      </c>
      <c r="E535" s="2"/>
      <c r="F535" s="3">
        <f>G535+H535</f>
        <v>12078</v>
      </c>
      <c r="G535" s="3">
        <f>G536</f>
        <v>12078</v>
      </c>
      <c r="H535" s="3">
        <f>H536</f>
        <v>0</v>
      </c>
      <c r="I535" s="3">
        <f t="shared" si="117"/>
        <v>12078</v>
      </c>
      <c r="J535" s="3">
        <f>J536</f>
        <v>12078</v>
      </c>
      <c r="K535" s="3">
        <f>K536</f>
        <v>0</v>
      </c>
    </row>
    <row r="536" spans="1:11" ht="111.75" customHeight="1" x14ac:dyDescent="0.2">
      <c r="A536" s="2" t="s">
        <v>17</v>
      </c>
      <c r="B536" s="2"/>
      <c r="C536" s="2" t="s">
        <v>202</v>
      </c>
      <c r="D536" s="2" t="s">
        <v>570</v>
      </c>
      <c r="E536" s="2" t="s">
        <v>14</v>
      </c>
      <c r="F536" s="3">
        <f>G536+H536</f>
        <v>12078</v>
      </c>
      <c r="G536" s="3">
        <v>12078</v>
      </c>
      <c r="H536" s="3"/>
      <c r="I536" s="3">
        <f t="shared" si="117"/>
        <v>12078</v>
      </c>
      <c r="J536" s="3">
        <v>12078</v>
      </c>
      <c r="K536" s="3"/>
    </row>
    <row r="537" spans="1:11" ht="60.75" customHeight="1" x14ac:dyDescent="0.2">
      <c r="A537" s="4" t="s">
        <v>571</v>
      </c>
      <c r="B537" s="5"/>
      <c r="C537" s="5" t="s">
        <v>572</v>
      </c>
      <c r="D537" s="5"/>
      <c r="E537" s="5"/>
      <c r="F537" s="1">
        <f t="shared" si="110"/>
        <v>88822</v>
      </c>
      <c r="G537" s="1">
        <f>G538+G561</f>
        <v>88822</v>
      </c>
      <c r="H537" s="1">
        <f>H538+H561</f>
        <v>0</v>
      </c>
      <c r="I537" s="1">
        <f t="shared" si="117"/>
        <v>90308</v>
      </c>
      <c r="J537" s="1">
        <f>J538+J561</f>
        <v>90308</v>
      </c>
      <c r="K537" s="1">
        <f>K538+K561</f>
        <v>0</v>
      </c>
    </row>
    <row r="538" spans="1:11" ht="115.5" x14ac:dyDescent="0.2">
      <c r="A538" s="4" t="s">
        <v>24</v>
      </c>
      <c r="B538" s="5"/>
      <c r="C538" s="5" t="s">
        <v>572</v>
      </c>
      <c r="D538" s="5" t="s">
        <v>37</v>
      </c>
      <c r="E538" s="5"/>
      <c r="F538" s="1">
        <f t="shared" si="110"/>
        <v>88803</v>
      </c>
      <c r="G538" s="1">
        <f>G539+G543+G550</f>
        <v>88803</v>
      </c>
      <c r="H538" s="1">
        <f>H539+H543+H550</f>
        <v>0</v>
      </c>
      <c r="I538" s="1">
        <f t="shared" si="117"/>
        <v>90289</v>
      </c>
      <c r="J538" s="1">
        <f>J539+J543+J550</f>
        <v>90289</v>
      </c>
      <c r="K538" s="1">
        <f>K539+K543+K550</f>
        <v>0</v>
      </c>
    </row>
    <row r="539" spans="1:11" ht="71.25" customHeight="1" x14ac:dyDescent="0.2">
      <c r="A539" s="4" t="s">
        <v>534</v>
      </c>
      <c r="B539" s="5"/>
      <c r="C539" s="5" t="s">
        <v>572</v>
      </c>
      <c r="D539" s="5" t="s">
        <v>38</v>
      </c>
      <c r="E539" s="5"/>
      <c r="F539" s="1">
        <f t="shared" si="110"/>
        <v>3847</v>
      </c>
      <c r="G539" s="1">
        <f t="shared" ref="G539:K541" si="118">G540</f>
        <v>3847</v>
      </c>
      <c r="H539" s="1">
        <f t="shared" si="118"/>
        <v>0</v>
      </c>
      <c r="I539" s="1">
        <f t="shared" si="117"/>
        <v>3847</v>
      </c>
      <c r="J539" s="1">
        <f t="shared" si="118"/>
        <v>3847</v>
      </c>
      <c r="K539" s="1">
        <f t="shared" si="118"/>
        <v>0</v>
      </c>
    </row>
    <row r="540" spans="1:11" ht="218.25" customHeight="1" x14ac:dyDescent="0.2">
      <c r="A540" s="5" t="s">
        <v>879</v>
      </c>
      <c r="B540" s="5"/>
      <c r="C540" s="5" t="s">
        <v>572</v>
      </c>
      <c r="D540" s="5" t="s">
        <v>573</v>
      </c>
      <c r="E540" s="5"/>
      <c r="F540" s="1">
        <f>G540+H540</f>
        <v>3847</v>
      </c>
      <c r="G540" s="1">
        <f t="shared" si="118"/>
        <v>3847</v>
      </c>
      <c r="H540" s="1">
        <f t="shared" si="118"/>
        <v>0</v>
      </c>
      <c r="I540" s="1">
        <f t="shared" si="117"/>
        <v>3847</v>
      </c>
      <c r="J540" s="1">
        <f t="shared" si="118"/>
        <v>3847</v>
      </c>
      <c r="K540" s="1">
        <f t="shared" si="118"/>
        <v>0</v>
      </c>
    </row>
    <row r="541" spans="1:11" ht="104.25" customHeight="1" x14ac:dyDescent="0.2">
      <c r="A541" s="12" t="s">
        <v>41</v>
      </c>
      <c r="B541" s="2"/>
      <c r="C541" s="2" t="s">
        <v>572</v>
      </c>
      <c r="D541" s="2" t="s">
        <v>574</v>
      </c>
      <c r="E541" s="2"/>
      <c r="F541" s="3">
        <f>G541+H541</f>
        <v>3847</v>
      </c>
      <c r="G541" s="3">
        <f t="shared" si="118"/>
        <v>3847</v>
      </c>
      <c r="H541" s="3">
        <f t="shared" si="118"/>
        <v>0</v>
      </c>
      <c r="I541" s="3">
        <f t="shared" si="117"/>
        <v>3847</v>
      </c>
      <c r="J541" s="3">
        <f t="shared" si="118"/>
        <v>3847</v>
      </c>
      <c r="K541" s="3">
        <f t="shared" si="118"/>
        <v>0</v>
      </c>
    </row>
    <row r="542" spans="1:11" ht="120" customHeight="1" x14ac:dyDescent="0.2">
      <c r="A542" s="2" t="s">
        <v>17</v>
      </c>
      <c r="B542" s="2"/>
      <c r="C542" s="2" t="s">
        <v>572</v>
      </c>
      <c r="D542" s="2" t="s">
        <v>574</v>
      </c>
      <c r="E542" s="2" t="s">
        <v>14</v>
      </c>
      <c r="F542" s="3">
        <f>G542+H542</f>
        <v>3847</v>
      </c>
      <c r="G542" s="3">
        <v>3847</v>
      </c>
      <c r="H542" s="3"/>
      <c r="I542" s="3">
        <f t="shared" si="117"/>
        <v>3847</v>
      </c>
      <c r="J542" s="3">
        <v>3847</v>
      </c>
      <c r="K542" s="3"/>
    </row>
    <row r="543" spans="1:11" ht="78.75" customHeight="1" x14ac:dyDescent="0.2">
      <c r="A543" s="4" t="s">
        <v>575</v>
      </c>
      <c r="B543" s="5"/>
      <c r="C543" s="5" t="s">
        <v>572</v>
      </c>
      <c r="D543" s="5" t="s">
        <v>576</v>
      </c>
      <c r="E543" s="5"/>
      <c r="F543" s="1">
        <f t="shared" si="110"/>
        <v>11185</v>
      </c>
      <c r="G543" s="1">
        <f>G544+G547</f>
        <v>11185</v>
      </c>
      <c r="H543" s="1">
        <f>H544+H547</f>
        <v>0</v>
      </c>
      <c r="I543" s="1">
        <f t="shared" si="117"/>
        <v>11353</v>
      </c>
      <c r="J543" s="1">
        <f>J544+J547</f>
        <v>11353</v>
      </c>
      <c r="K543" s="1">
        <f>K544+K547</f>
        <v>0</v>
      </c>
    </row>
    <row r="544" spans="1:11" ht="145.5" customHeight="1" x14ac:dyDescent="0.2">
      <c r="A544" s="4" t="s">
        <v>865</v>
      </c>
      <c r="B544" s="5"/>
      <c r="C544" s="5" t="s">
        <v>572</v>
      </c>
      <c r="D544" s="5" t="s">
        <v>577</v>
      </c>
      <c r="E544" s="5"/>
      <c r="F544" s="1">
        <f t="shared" si="110"/>
        <v>11130</v>
      </c>
      <c r="G544" s="1">
        <f>G545</f>
        <v>11130</v>
      </c>
      <c r="H544" s="1">
        <f>H545</f>
        <v>0</v>
      </c>
      <c r="I544" s="1">
        <f t="shared" si="117"/>
        <v>11298</v>
      </c>
      <c r="J544" s="1">
        <f>J545</f>
        <v>11298</v>
      </c>
      <c r="K544" s="1">
        <f>K545</f>
        <v>0</v>
      </c>
    </row>
    <row r="545" spans="1:11" ht="96" customHeight="1" x14ac:dyDescent="0.2">
      <c r="A545" s="12" t="s">
        <v>41</v>
      </c>
      <c r="B545" s="2"/>
      <c r="C545" s="2" t="s">
        <v>572</v>
      </c>
      <c r="D545" s="2" t="s">
        <v>578</v>
      </c>
      <c r="E545" s="2"/>
      <c r="F545" s="3">
        <f t="shared" si="110"/>
        <v>11130</v>
      </c>
      <c r="G545" s="3">
        <f>G546</f>
        <v>11130</v>
      </c>
      <c r="H545" s="3">
        <f>H546</f>
        <v>0</v>
      </c>
      <c r="I545" s="3">
        <f t="shared" si="117"/>
        <v>11298</v>
      </c>
      <c r="J545" s="3">
        <f>J546</f>
        <v>11298</v>
      </c>
      <c r="K545" s="3">
        <f>K546</f>
        <v>0</v>
      </c>
    </row>
    <row r="546" spans="1:11" ht="124.5" customHeight="1" x14ac:dyDescent="0.2">
      <c r="A546" s="2" t="s">
        <v>17</v>
      </c>
      <c r="B546" s="2"/>
      <c r="C546" s="2" t="s">
        <v>572</v>
      </c>
      <c r="D546" s="2" t="s">
        <v>578</v>
      </c>
      <c r="E546" s="2" t="s">
        <v>14</v>
      </c>
      <c r="F546" s="3">
        <f t="shared" si="110"/>
        <v>11130</v>
      </c>
      <c r="G546" s="3">
        <v>11130</v>
      </c>
      <c r="H546" s="3"/>
      <c r="I546" s="3">
        <f t="shared" si="117"/>
        <v>11298</v>
      </c>
      <c r="J546" s="3">
        <v>11298</v>
      </c>
      <c r="K546" s="3"/>
    </row>
    <row r="547" spans="1:11" ht="261.75" customHeight="1" x14ac:dyDescent="0.2">
      <c r="A547" s="4" t="s">
        <v>1079</v>
      </c>
      <c r="B547" s="5"/>
      <c r="C547" s="5" t="s">
        <v>572</v>
      </c>
      <c r="D547" s="5" t="s">
        <v>579</v>
      </c>
      <c r="E547" s="5"/>
      <c r="F547" s="1">
        <f t="shared" ref="F547:F578" si="119">G547+H547</f>
        <v>55</v>
      </c>
      <c r="G547" s="1">
        <f>G548</f>
        <v>55</v>
      </c>
      <c r="H547" s="1">
        <f>H548</f>
        <v>0</v>
      </c>
      <c r="I547" s="1">
        <f t="shared" si="117"/>
        <v>55</v>
      </c>
      <c r="J547" s="1">
        <f>J548</f>
        <v>55</v>
      </c>
      <c r="K547" s="1">
        <f>K548</f>
        <v>0</v>
      </c>
    </row>
    <row r="548" spans="1:11" ht="99" x14ac:dyDescent="0.2">
      <c r="A548" s="12" t="s">
        <v>41</v>
      </c>
      <c r="B548" s="2"/>
      <c r="C548" s="2" t="s">
        <v>572</v>
      </c>
      <c r="D548" s="2" t="s">
        <v>580</v>
      </c>
      <c r="E548" s="2"/>
      <c r="F548" s="3">
        <f t="shared" si="119"/>
        <v>55</v>
      </c>
      <c r="G548" s="3">
        <f>G549</f>
        <v>55</v>
      </c>
      <c r="H548" s="3">
        <v>0</v>
      </c>
      <c r="I548" s="3">
        <f t="shared" si="117"/>
        <v>55</v>
      </c>
      <c r="J548" s="3">
        <f>J549</f>
        <v>55</v>
      </c>
      <c r="K548" s="3">
        <v>0</v>
      </c>
    </row>
    <row r="549" spans="1:11" ht="115.5" x14ac:dyDescent="0.2">
      <c r="A549" s="2" t="s">
        <v>17</v>
      </c>
      <c r="B549" s="2"/>
      <c r="C549" s="2" t="s">
        <v>572</v>
      </c>
      <c r="D549" s="2" t="s">
        <v>580</v>
      </c>
      <c r="E549" s="2" t="s">
        <v>14</v>
      </c>
      <c r="F549" s="3">
        <f t="shared" si="119"/>
        <v>55</v>
      </c>
      <c r="G549" s="3">
        <v>55</v>
      </c>
      <c r="H549" s="3"/>
      <c r="I549" s="3">
        <f t="shared" si="117"/>
        <v>55</v>
      </c>
      <c r="J549" s="3">
        <v>55</v>
      </c>
      <c r="K549" s="3"/>
    </row>
    <row r="550" spans="1:11" ht="96" customHeight="1" x14ac:dyDescent="0.2">
      <c r="A550" s="4" t="s">
        <v>581</v>
      </c>
      <c r="B550" s="5"/>
      <c r="C550" s="5" t="s">
        <v>572</v>
      </c>
      <c r="D550" s="5" t="s">
        <v>582</v>
      </c>
      <c r="E550" s="5"/>
      <c r="F550" s="1">
        <f t="shared" si="119"/>
        <v>73771</v>
      </c>
      <c r="G550" s="1">
        <f>G551+G556</f>
        <v>73771</v>
      </c>
      <c r="H550" s="1">
        <f>H551+H556</f>
        <v>0</v>
      </c>
      <c r="I550" s="1">
        <f t="shared" si="117"/>
        <v>75089</v>
      </c>
      <c r="J550" s="1">
        <f>J551+J556</f>
        <v>75089</v>
      </c>
      <c r="K550" s="1">
        <f>K551+K556</f>
        <v>0</v>
      </c>
    </row>
    <row r="551" spans="1:11" ht="129.75" customHeight="1" x14ac:dyDescent="0.2">
      <c r="A551" s="4" t="s">
        <v>583</v>
      </c>
      <c r="B551" s="5"/>
      <c r="C551" s="5" t="s">
        <v>572</v>
      </c>
      <c r="D551" s="5" t="s">
        <v>584</v>
      </c>
      <c r="E551" s="5"/>
      <c r="F551" s="1">
        <f t="shared" si="119"/>
        <v>12034</v>
      </c>
      <c r="G551" s="1">
        <f>G552</f>
        <v>12034</v>
      </c>
      <c r="H551" s="1">
        <f>H552</f>
        <v>0</v>
      </c>
      <c r="I551" s="1">
        <f t="shared" si="117"/>
        <v>12503</v>
      </c>
      <c r="J551" s="1">
        <f>J552</f>
        <v>12503</v>
      </c>
      <c r="K551" s="1">
        <f>K552</f>
        <v>0</v>
      </c>
    </row>
    <row r="552" spans="1:11" ht="66" x14ac:dyDescent="0.2">
      <c r="A552" s="12" t="s">
        <v>80</v>
      </c>
      <c r="B552" s="2"/>
      <c r="C552" s="2" t="s">
        <v>572</v>
      </c>
      <c r="D552" s="2" t="s">
        <v>585</v>
      </c>
      <c r="E552" s="2"/>
      <c r="F552" s="3">
        <f t="shared" si="119"/>
        <v>12034</v>
      </c>
      <c r="G552" s="3">
        <f>G553+G554+G555</f>
        <v>12034</v>
      </c>
      <c r="H552" s="3">
        <f>H553+H554+H555</f>
        <v>0</v>
      </c>
      <c r="I552" s="3">
        <f t="shared" si="117"/>
        <v>12503</v>
      </c>
      <c r="J552" s="3">
        <f>J553+J554+J555</f>
        <v>12503</v>
      </c>
      <c r="K552" s="3">
        <f>K553+K554+K555</f>
        <v>0</v>
      </c>
    </row>
    <row r="553" spans="1:11" ht="210.75" customHeight="1" x14ac:dyDescent="0.2">
      <c r="A553" s="7" t="s">
        <v>19</v>
      </c>
      <c r="B553" s="2"/>
      <c r="C553" s="2" t="s">
        <v>572</v>
      </c>
      <c r="D553" s="2" t="s">
        <v>585</v>
      </c>
      <c r="E553" s="2" t="s">
        <v>12</v>
      </c>
      <c r="F553" s="3">
        <f t="shared" si="119"/>
        <v>11743</v>
      </c>
      <c r="G553" s="3">
        <v>11743</v>
      </c>
      <c r="H553" s="3"/>
      <c r="I553" s="3">
        <f t="shared" si="117"/>
        <v>12212</v>
      </c>
      <c r="J553" s="3">
        <v>12212</v>
      </c>
      <c r="K553" s="3"/>
    </row>
    <row r="554" spans="1:11" ht="93" customHeight="1" x14ac:dyDescent="0.2">
      <c r="A554" s="2" t="s">
        <v>20</v>
      </c>
      <c r="B554" s="2"/>
      <c r="C554" s="2" t="s">
        <v>572</v>
      </c>
      <c r="D554" s="2" t="s">
        <v>585</v>
      </c>
      <c r="E554" s="2" t="s">
        <v>13</v>
      </c>
      <c r="F554" s="3">
        <f t="shared" si="119"/>
        <v>290</v>
      </c>
      <c r="G554" s="3">
        <v>290</v>
      </c>
      <c r="H554" s="3"/>
      <c r="I554" s="3">
        <f t="shared" si="117"/>
        <v>290</v>
      </c>
      <c r="J554" s="3">
        <v>290</v>
      </c>
      <c r="K554" s="3"/>
    </row>
    <row r="555" spans="1:11" ht="33" x14ac:dyDescent="0.2">
      <c r="A555" s="2" t="s">
        <v>16</v>
      </c>
      <c r="B555" s="2"/>
      <c r="C555" s="2" t="s">
        <v>572</v>
      </c>
      <c r="D555" s="2" t="s">
        <v>585</v>
      </c>
      <c r="E555" s="2" t="s">
        <v>15</v>
      </c>
      <c r="F555" s="3">
        <f t="shared" si="119"/>
        <v>1</v>
      </c>
      <c r="G555" s="3">
        <v>1</v>
      </c>
      <c r="H555" s="3"/>
      <c r="I555" s="3">
        <f t="shared" si="117"/>
        <v>1</v>
      </c>
      <c r="J555" s="3">
        <v>1</v>
      </c>
      <c r="K555" s="3"/>
    </row>
    <row r="556" spans="1:11" ht="191.25" customHeight="1" x14ac:dyDescent="0.2">
      <c r="A556" s="4" t="s">
        <v>880</v>
      </c>
      <c r="B556" s="5"/>
      <c r="C556" s="5" t="s">
        <v>572</v>
      </c>
      <c r="D556" s="5" t="s">
        <v>586</v>
      </c>
      <c r="E556" s="5"/>
      <c r="F556" s="1">
        <f t="shared" si="119"/>
        <v>61737</v>
      </c>
      <c r="G556" s="1">
        <f>G557</f>
        <v>61737</v>
      </c>
      <c r="H556" s="1">
        <f>H557</f>
        <v>0</v>
      </c>
      <c r="I556" s="1">
        <f t="shared" si="117"/>
        <v>62586</v>
      </c>
      <c r="J556" s="1">
        <f>J557</f>
        <v>62586</v>
      </c>
      <c r="K556" s="1">
        <f>K557</f>
        <v>0</v>
      </c>
    </row>
    <row r="557" spans="1:11" ht="105" customHeight="1" x14ac:dyDescent="0.2">
      <c r="A557" s="29" t="s">
        <v>41</v>
      </c>
      <c r="B557" s="2"/>
      <c r="C557" s="2" t="s">
        <v>572</v>
      </c>
      <c r="D557" s="2" t="s">
        <v>587</v>
      </c>
      <c r="E557" s="2"/>
      <c r="F557" s="3">
        <f t="shared" si="119"/>
        <v>61737</v>
      </c>
      <c r="G557" s="3">
        <f>G558+G559+G560</f>
        <v>61737</v>
      </c>
      <c r="H557" s="3">
        <f>H558+H559+H560</f>
        <v>0</v>
      </c>
      <c r="I557" s="3">
        <f t="shared" si="117"/>
        <v>62586</v>
      </c>
      <c r="J557" s="3">
        <f>J558+J559+J560</f>
        <v>62586</v>
      </c>
      <c r="K557" s="3">
        <f>K558+K559+K560</f>
        <v>0</v>
      </c>
    </row>
    <row r="558" spans="1:11" ht="206.25" customHeight="1" x14ac:dyDescent="0.2">
      <c r="A558" s="7" t="s">
        <v>19</v>
      </c>
      <c r="B558" s="2"/>
      <c r="C558" s="2" t="s">
        <v>572</v>
      </c>
      <c r="D558" s="2" t="s">
        <v>587</v>
      </c>
      <c r="E558" s="2" t="s">
        <v>12</v>
      </c>
      <c r="F558" s="3">
        <f t="shared" si="119"/>
        <v>56956</v>
      </c>
      <c r="G558" s="3">
        <v>56956</v>
      </c>
      <c r="H558" s="3"/>
      <c r="I558" s="3">
        <f t="shared" si="117"/>
        <v>57805</v>
      </c>
      <c r="J558" s="3">
        <v>57805</v>
      </c>
      <c r="K558" s="3"/>
    </row>
    <row r="559" spans="1:11" ht="93" customHeight="1" x14ac:dyDescent="0.2">
      <c r="A559" s="2" t="s">
        <v>20</v>
      </c>
      <c r="B559" s="2"/>
      <c r="C559" s="2" t="s">
        <v>572</v>
      </c>
      <c r="D559" s="2" t="s">
        <v>587</v>
      </c>
      <c r="E559" s="2" t="s">
        <v>13</v>
      </c>
      <c r="F559" s="3">
        <f t="shared" si="119"/>
        <v>4779</v>
      </c>
      <c r="G559" s="3">
        <v>4779</v>
      </c>
      <c r="H559" s="3"/>
      <c r="I559" s="3">
        <f t="shared" si="117"/>
        <v>4779</v>
      </c>
      <c r="J559" s="3">
        <v>4779</v>
      </c>
      <c r="K559" s="3"/>
    </row>
    <row r="560" spans="1:11" ht="33" x14ac:dyDescent="0.2">
      <c r="A560" s="2" t="s">
        <v>16</v>
      </c>
      <c r="B560" s="2"/>
      <c r="C560" s="2" t="s">
        <v>572</v>
      </c>
      <c r="D560" s="2" t="s">
        <v>587</v>
      </c>
      <c r="E560" s="2" t="s">
        <v>15</v>
      </c>
      <c r="F560" s="3">
        <f t="shared" si="119"/>
        <v>2</v>
      </c>
      <c r="G560" s="3">
        <v>2</v>
      </c>
      <c r="H560" s="2"/>
      <c r="I560" s="3">
        <f t="shared" si="117"/>
        <v>2</v>
      </c>
      <c r="J560" s="3">
        <v>2</v>
      </c>
      <c r="K560" s="2"/>
    </row>
    <row r="561" spans="1:11" ht="130.5" customHeight="1" x14ac:dyDescent="0.2">
      <c r="A561" s="4" t="s">
        <v>501</v>
      </c>
      <c r="B561" s="5"/>
      <c r="C561" s="5" t="s">
        <v>572</v>
      </c>
      <c r="D561" s="5" t="s">
        <v>293</v>
      </c>
      <c r="E561" s="5"/>
      <c r="F561" s="1">
        <f t="shared" si="119"/>
        <v>19</v>
      </c>
      <c r="G561" s="1">
        <f t="shared" ref="G561:K563" si="120">G562</f>
        <v>19</v>
      </c>
      <c r="H561" s="1">
        <f t="shared" si="120"/>
        <v>0</v>
      </c>
      <c r="I561" s="1">
        <f t="shared" si="117"/>
        <v>19</v>
      </c>
      <c r="J561" s="1">
        <f t="shared" si="120"/>
        <v>19</v>
      </c>
      <c r="K561" s="1">
        <f t="shared" si="120"/>
        <v>0</v>
      </c>
    </row>
    <row r="562" spans="1:11" ht="90" customHeight="1" x14ac:dyDescent="0.2">
      <c r="A562" s="4" t="s">
        <v>460</v>
      </c>
      <c r="B562" s="5"/>
      <c r="C562" s="5" t="s">
        <v>572</v>
      </c>
      <c r="D562" s="5" t="s">
        <v>461</v>
      </c>
      <c r="E562" s="5"/>
      <c r="F562" s="1">
        <f t="shared" si="119"/>
        <v>19</v>
      </c>
      <c r="G562" s="1">
        <f t="shared" si="120"/>
        <v>19</v>
      </c>
      <c r="H562" s="1">
        <f t="shared" si="120"/>
        <v>0</v>
      </c>
      <c r="I562" s="1">
        <f t="shared" si="117"/>
        <v>19</v>
      </c>
      <c r="J562" s="1">
        <f t="shared" si="120"/>
        <v>19</v>
      </c>
      <c r="K562" s="1">
        <f t="shared" si="120"/>
        <v>0</v>
      </c>
    </row>
    <row r="563" spans="1:11" ht="66" x14ac:dyDescent="0.2">
      <c r="A563" s="4" t="s">
        <v>462</v>
      </c>
      <c r="B563" s="5"/>
      <c r="C563" s="5" t="s">
        <v>572</v>
      </c>
      <c r="D563" s="5" t="s">
        <v>463</v>
      </c>
      <c r="E563" s="5"/>
      <c r="F563" s="1">
        <f t="shared" si="119"/>
        <v>19</v>
      </c>
      <c r="G563" s="1">
        <f t="shared" si="120"/>
        <v>19</v>
      </c>
      <c r="H563" s="1">
        <f t="shared" si="120"/>
        <v>0</v>
      </c>
      <c r="I563" s="1">
        <f t="shared" si="117"/>
        <v>19</v>
      </c>
      <c r="J563" s="1">
        <f t="shared" si="120"/>
        <v>19</v>
      </c>
      <c r="K563" s="1">
        <f t="shared" si="120"/>
        <v>0</v>
      </c>
    </row>
    <row r="564" spans="1:11" ht="106.5" customHeight="1" x14ac:dyDescent="0.2">
      <c r="A564" s="12" t="s">
        <v>41</v>
      </c>
      <c r="B564" s="2"/>
      <c r="C564" s="2" t="s">
        <v>572</v>
      </c>
      <c r="D564" s="2" t="s">
        <v>502</v>
      </c>
      <c r="E564" s="2"/>
      <c r="F564" s="3">
        <f t="shared" si="119"/>
        <v>19</v>
      </c>
      <c r="G564" s="3">
        <f>G565+G566</f>
        <v>19</v>
      </c>
      <c r="H564" s="3">
        <f>H565+H566</f>
        <v>0</v>
      </c>
      <c r="I564" s="3">
        <f t="shared" si="117"/>
        <v>19</v>
      </c>
      <c r="J564" s="3">
        <f>J565+J566</f>
        <v>19</v>
      </c>
      <c r="K564" s="3">
        <f>K565+K566</f>
        <v>0</v>
      </c>
    </row>
    <row r="565" spans="1:11" ht="93" customHeight="1" x14ac:dyDescent="0.2">
      <c r="A565" s="2" t="s">
        <v>20</v>
      </c>
      <c r="B565" s="2"/>
      <c r="C565" s="2" t="s">
        <v>572</v>
      </c>
      <c r="D565" s="2" t="s">
        <v>502</v>
      </c>
      <c r="E565" s="2" t="s">
        <v>13</v>
      </c>
      <c r="F565" s="3">
        <f t="shared" si="119"/>
        <v>5</v>
      </c>
      <c r="G565" s="3">
        <v>5</v>
      </c>
      <c r="H565" s="3"/>
      <c r="I565" s="3">
        <f t="shared" ref="I565:I611" si="121">J565+K565</f>
        <v>5</v>
      </c>
      <c r="J565" s="3">
        <v>5</v>
      </c>
      <c r="K565" s="3"/>
    </row>
    <row r="566" spans="1:11" ht="117" customHeight="1" x14ac:dyDescent="0.2">
      <c r="A566" s="2" t="s">
        <v>17</v>
      </c>
      <c r="B566" s="2"/>
      <c r="C566" s="2" t="s">
        <v>572</v>
      </c>
      <c r="D566" s="2" t="s">
        <v>502</v>
      </c>
      <c r="E566" s="2" t="s">
        <v>14</v>
      </c>
      <c r="F566" s="3">
        <f t="shared" si="119"/>
        <v>14</v>
      </c>
      <c r="G566" s="3">
        <v>14</v>
      </c>
      <c r="H566" s="3"/>
      <c r="I566" s="3">
        <f t="shared" si="121"/>
        <v>14</v>
      </c>
      <c r="J566" s="3">
        <v>14</v>
      </c>
      <c r="K566" s="3"/>
    </row>
    <row r="567" spans="1:11" ht="33" x14ac:dyDescent="0.2">
      <c r="A567" s="4" t="s">
        <v>182</v>
      </c>
      <c r="B567" s="5"/>
      <c r="C567" s="5" t="s">
        <v>183</v>
      </c>
      <c r="D567" s="5"/>
      <c r="E567" s="5"/>
      <c r="F567" s="1">
        <f t="shared" si="119"/>
        <v>127050</v>
      </c>
      <c r="G567" s="1">
        <f>G568+G608</f>
        <v>4224</v>
      </c>
      <c r="H567" s="1">
        <f>H568+H608</f>
        <v>122826</v>
      </c>
      <c r="I567" s="1">
        <f t="shared" si="121"/>
        <v>133347</v>
      </c>
      <c r="J567" s="1">
        <f>J568+J608</f>
        <v>4224</v>
      </c>
      <c r="K567" s="1">
        <f>K568+K608</f>
        <v>129123</v>
      </c>
    </row>
    <row r="568" spans="1:11" ht="49.5" x14ac:dyDescent="0.2">
      <c r="A568" s="4" t="s">
        <v>588</v>
      </c>
      <c r="B568" s="5"/>
      <c r="C568" s="5" t="s">
        <v>589</v>
      </c>
      <c r="D568" s="5"/>
      <c r="E568" s="5"/>
      <c r="F568" s="1">
        <f t="shared" si="119"/>
        <v>63562</v>
      </c>
      <c r="G568" s="1">
        <f>G569+G597</f>
        <v>4224</v>
      </c>
      <c r="H568" s="1">
        <f>H569+H597</f>
        <v>59338</v>
      </c>
      <c r="I568" s="1">
        <f t="shared" si="121"/>
        <v>69859</v>
      </c>
      <c r="J568" s="1">
        <f>J569+J597</f>
        <v>4224</v>
      </c>
      <c r="K568" s="1">
        <f>K569+K597</f>
        <v>65635</v>
      </c>
    </row>
    <row r="569" spans="1:11" ht="115.5" x14ac:dyDescent="0.2">
      <c r="A569" s="4" t="s">
        <v>24</v>
      </c>
      <c r="B569" s="5"/>
      <c r="C569" s="5" t="s">
        <v>589</v>
      </c>
      <c r="D569" s="5" t="s">
        <v>37</v>
      </c>
      <c r="E569" s="5"/>
      <c r="F569" s="1">
        <f t="shared" si="119"/>
        <v>9044</v>
      </c>
      <c r="G569" s="1">
        <f>G570+G581+G593</f>
        <v>4224</v>
      </c>
      <c r="H569" s="1">
        <f>H570+H581+H593</f>
        <v>4820</v>
      </c>
      <c r="I569" s="1">
        <f t="shared" si="121"/>
        <v>9202</v>
      </c>
      <c r="J569" s="1">
        <f>J570+J581+J593</f>
        <v>4224</v>
      </c>
      <c r="K569" s="1">
        <f>K570+K581+K593</f>
        <v>4978</v>
      </c>
    </row>
    <row r="570" spans="1:11" ht="76.5" customHeight="1" x14ac:dyDescent="0.2">
      <c r="A570" s="4" t="s">
        <v>455</v>
      </c>
      <c r="B570" s="5"/>
      <c r="C570" s="5" t="s">
        <v>589</v>
      </c>
      <c r="D570" s="5" t="s">
        <v>456</v>
      </c>
      <c r="E570" s="5"/>
      <c r="F570" s="1">
        <f t="shared" si="119"/>
        <v>2522</v>
      </c>
      <c r="G570" s="1">
        <f>G571+G576</f>
        <v>917</v>
      </c>
      <c r="H570" s="1">
        <f>H571+H576</f>
        <v>1605</v>
      </c>
      <c r="I570" s="1">
        <f t="shared" si="121"/>
        <v>2550</v>
      </c>
      <c r="J570" s="1">
        <f>J571+J576</f>
        <v>917</v>
      </c>
      <c r="K570" s="1">
        <f>K571+K576</f>
        <v>1633</v>
      </c>
    </row>
    <row r="571" spans="1:11" ht="132" x14ac:dyDescent="0.2">
      <c r="A571" s="5" t="s">
        <v>491</v>
      </c>
      <c r="B571" s="28"/>
      <c r="C571" s="5" t="s">
        <v>589</v>
      </c>
      <c r="D571" s="5" t="s">
        <v>492</v>
      </c>
      <c r="E571" s="28"/>
      <c r="F571" s="1">
        <f t="shared" si="119"/>
        <v>1804</v>
      </c>
      <c r="G571" s="1">
        <f>G572+G574</f>
        <v>902</v>
      </c>
      <c r="H571" s="1">
        <f>H572+H574</f>
        <v>902</v>
      </c>
      <c r="I571" s="1">
        <f t="shared" si="121"/>
        <v>1804</v>
      </c>
      <c r="J571" s="1">
        <f>J572+J574</f>
        <v>902</v>
      </c>
      <c r="K571" s="1">
        <f>K572+K574</f>
        <v>902</v>
      </c>
    </row>
    <row r="572" spans="1:11" ht="97.5" customHeight="1" x14ac:dyDescent="0.2">
      <c r="A572" s="12" t="s">
        <v>493</v>
      </c>
      <c r="B572" s="2"/>
      <c r="C572" s="2" t="s">
        <v>589</v>
      </c>
      <c r="D572" s="2" t="s">
        <v>494</v>
      </c>
      <c r="E572" s="2"/>
      <c r="F572" s="3">
        <f t="shared" si="119"/>
        <v>902</v>
      </c>
      <c r="G572" s="3">
        <f>G573</f>
        <v>902</v>
      </c>
      <c r="H572" s="3">
        <f>H573</f>
        <v>0</v>
      </c>
      <c r="I572" s="3">
        <f t="shared" si="121"/>
        <v>902</v>
      </c>
      <c r="J572" s="3">
        <f>J573</f>
        <v>902</v>
      </c>
      <c r="K572" s="3">
        <f>K573</f>
        <v>0</v>
      </c>
    </row>
    <row r="573" spans="1:11" ht="67.5" customHeight="1" x14ac:dyDescent="0.2">
      <c r="A573" s="12" t="s">
        <v>25</v>
      </c>
      <c r="B573" s="2"/>
      <c r="C573" s="2" t="s">
        <v>589</v>
      </c>
      <c r="D573" s="2" t="s">
        <v>494</v>
      </c>
      <c r="E573" s="2" t="s">
        <v>26</v>
      </c>
      <c r="F573" s="3">
        <f t="shared" si="119"/>
        <v>902</v>
      </c>
      <c r="G573" s="3">
        <v>902</v>
      </c>
      <c r="H573" s="3"/>
      <c r="I573" s="3">
        <f t="shared" si="121"/>
        <v>902</v>
      </c>
      <c r="J573" s="3">
        <v>902</v>
      </c>
      <c r="K573" s="3"/>
    </row>
    <row r="574" spans="1:11" ht="99" x14ac:dyDescent="0.2">
      <c r="A574" s="27" t="s">
        <v>495</v>
      </c>
      <c r="B574" s="2"/>
      <c r="C574" s="2" t="s">
        <v>589</v>
      </c>
      <c r="D574" s="2" t="s">
        <v>496</v>
      </c>
      <c r="E574" s="2"/>
      <c r="F574" s="3">
        <f t="shared" si="119"/>
        <v>902</v>
      </c>
      <c r="G574" s="3">
        <f>G575</f>
        <v>0</v>
      </c>
      <c r="H574" s="3">
        <f>H575</f>
        <v>902</v>
      </c>
      <c r="I574" s="3">
        <f t="shared" si="121"/>
        <v>902</v>
      </c>
      <c r="J574" s="3">
        <f>J575</f>
        <v>0</v>
      </c>
      <c r="K574" s="3">
        <f>K575</f>
        <v>902</v>
      </c>
    </row>
    <row r="575" spans="1:11" ht="63" customHeight="1" x14ac:dyDescent="0.2">
      <c r="A575" s="12" t="s">
        <v>25</v>
      </c>
      <c r="B575" s="2"/>
      <c r="C575" s="2" t="s">
        <v>589</v>
      </c>
      <c r="D575" s="2" t="s">
        <v>496</v>
      </c>
      <c r="E575" s="2" t="s">
        <v>26</v>
      </c>
      <c r="F575" s="3">
        <f t="shared" si="119"/>
        <v>902</v>
      </c>
      <c r="G575" s="3"/>
      <c r="H575" s="3">
        <v>902</v>
      </c>
      <c r="I575" s="3">
        <f t="shared" si="121"/>
        <v>902</v>
      </c>
      <c r="J575" s="3"/>
      <c r="K575" s="3">
        <v>902</v>
      </c>
    </row>
    <row r="576" spans="1:11" ht="409.5" x14ac:dyDescent="0.2">
      <c r="A576" s="30" t="s">
        <v>497</v>
      </c>
      <c r="B576" s="28"/>
      <c r="C576" s="5" t="s">
        <v>589</v>
      </c>
      <c r="D576" s="5" t="s">
        <v>498</v>
      </c>
      <c r="E576" s="28"/>
      <c r="F576" s="1">
        <f t="shared" si="119"/>
        <v>718</v>
      </c>
      <c r="G576" s="1">
        <f>G577+G579</f>
        <v>15</v>
      </c>
      <c r="H576" s="1">
        <f>H577+H579</f>
        <v>703</v>
      </c>
      <c r="I576" s="1">
        <f t="shared" si="121"/>
        <v>746</v>
      </c>
      <c r="J576" s="1">
        <f>J577+J579</f>
        <v>15</v>
      </c>
      <c r="K576" s="1">
        <f>K577+K579</f>
        <v>731</v>
      </c>
    </row>
    <row r="577" spans="1:11" ht="132" x14ac:dyDescent="0.2">
      <c r="A577" s="12" t="s">
        <v>57</v>
      </c>
      <c r="B577" s="2"/>
      <c r="C577" s="2" t="s">
        <v>589</v>
      </c>
      <c r="D577" s="2" t="s">
        <v>499</v>
      </c>
      <c r="E577" s="2"/>
      <c r="F577" s="3">
        <f t="shared" si="119"/>
        <v>15</v>
      </c>
      <c r="G577" s="3">
        <f>G578</f>
        <v>15</v>
      </c>
      <c r="H577" s="3">
        <f>H578</f>
        <v>0</v>
      </c>
      <c r="I577" s="3">
        <f t="shared" si="121"/>
        <v>15</v>
      </c>
      <c r="J577" s="3">
        <f>J578</f>
        <v>15</v>
      </c>
      <c r="K577" s="3">
        <f>K578</f>
        <v>0</v>
      </c>
    </row>
    <row r="578" spans="1:11" ht="58.5" customHeight="1" x14ac:dyDescent="0.2">
      <c r="A578" s="12" t="s">
        <v>25</v>
      </c>
      <c r="B578" s="2"/>
      <c r="C578" s="2" t="s">
        <v>589</v>
      </c>
      <c r="D578" s="2" t="s">
        <v>499</v>
      </c>
      <c r="E578" s="2" t="s">
        <v>26</v>
      </c>
      <c r="F578" s="3">
        <f t="shared" si="119"/>
        <v>15</v>
      </c>
      <c r="G578" s="3">
        <v>15</v>
      </c>
      <c r="H578" s="3"/>
      <c r="I578" s="3">
        <f t="shared" si="121"/>
        <v>15</v>
      </c>
      <c r="J578" s="3">
        <v>15</v>
      </c>
      <c r="K578" s="3"/>
    </row>
    <row r="579" spans="1:11" ht="250.5" customHeight="1" x14ac:dyDescent="0.2">
      <c r="A579" s="44" t="s">
        <v>1052</v>
      </c>
      <c r="B579" s="2"/>
      <c r="C579" s="2" t="s">
        <v>589</v>
      </c>
      <c r="D579" s="2" t="s">
        <v>500</v>
      </c>
      <c r="E579" s="2"/>
      <c r="F579" s="3">
        <f t="shared" ref="F579:F610" si="122">G579+H579</f>
        <v>703</v>
      </c>
      <c r="G579" s="3">
        <f>G580</f>
        <v>0</v>
      </c>
      <c r="H579" s="3">
        <f>H580</f>
        <v>703</v>
      </c>
      <c r="I579" s="3">
        <f t="shared" si="121"/>
        <v>731</v>
      </c>
      <c r="J579" s="3">
        <f>J580</f>
        <v>0</v>
      </c>
      <c r="K579" s="3">
        <f>K580</f>
        <v>731</v>
      </c>
    </row>
    <row r="580" spans="1:11" ht="63.75" customHeight="1" x14ac:dyDescent="0.2">
      <c r="A580" s="12" t="s">
        <v>25</v>
      </c>
      <c r="B580" s="2"/>
      <c r="C580" s="2" t="s">
        <v>589</v>
      </c>
      <c r="D580" s="2" t="s">
        <v>500</v>
      </c>
      <c r="E580" s="2" t="s">
        <v>26</v>
      </c>
      <c r="F580" s="3">
        <f t="shared" si="122"/>
        <v>703</v>
      </c>
      <c r="G580" s="3"/>
      <c r="H580" s="3">
        <v>703</v>
      </c>
      <c r="I580" s="3">
        <f t="shared" si="121"/>
        <v>731</v>
      </c>
      <c r="J580" s="3"/>
      <c r="K580" s="3">
        <v>731</v>
      </c>
    </row>
    <row r="581" spans="1:11" ht="58.5" customHeight="1" x14ac:dyDescent="0.2">
      <c r="A581" s="4" t="s">
        <v>503</v>
      </c>
      <c r="B581" s="5"/>
      <c r="C581" s="5" t="s">
        <v>589</v>
      </c>
      <c r="D581" s="5" t="s">
        <v>504</v>
      </c>
      <c r="E581" s="2"/>
      <c r="F581" s="1">
        <f t="shared" si="122"/>
        <v>6030</v>
      </c>
      <c r="G581" s="1">
        <f>G582+G585+G588</f>
        <v>2815</v>
      </c>
      <c r="H581" s="1">
        <f>H582+H585+H588</f>
        <v>3215</v>
      </c>
      <c r="I581" s="1">
        <f t="shared" si="121"/>
        <v>6160</v>
      </c>
      <c r="J581" s="1">
        <f>J582+J585+J588</f>
        <v>2815</v>
      </c>
      <c r="K581" s="1">
        <f>K582+K585+K588</f>
        <v>3345</v>
      </c>
    </row>
    <row r="582" spans="1:11" ht="163.5" customHeight="1" x14ac:dyDescent="0.2">
      <c r="A582" s="5" t="s">
        <v>519</v>
      </c>
      <c r="B582" s="5"/>
      <c r="C582" s="5" t="s">
        <v>589</v>
      </c>
      <c r="D582" s="5" t="s">
        <v>520</v>
      </c>
      <c r="E582" s="5"/>
      <c r="F582" s="1">
        <f t="shared" si="122"/>
        <v>1320</v>
      </c>
      <c r="G582" s="1">
        <f>G583</f>
        <v>1320</v>
      </c>
      <c r="H582" s="1">
        <f>H583</f>
        <v>0</v>
      </c>
      <c r="I582" s="1">
        <f t="shared" si="121"/>
        <v>1320</v>
      </c>
      <c r="J582" s="1">
        <f>J583</f>
        <v>1320</v>
      </c>
      <c r="K582" s="1">
        <f>K583</f>
        <v>0</v>
      </c>
    </row>
    <row r="583" spans="1:11" ht="247.5" customHeight="1" x14ac:dyDescent="0.2">
      <c r="A583" s="12" t="s">
        <v>889</v>
      </c>
      <c r="B583" s="2"/>
      <c r="C583" s="2" t="s">
        <v>589</v>
      </c>
      <c r="D583" s="2" t="s">
        <v>521</v>
      </c>
      <c r="E583" s="2"/>
      <c r="F583" s="3">
        <f t="shared" si="122"/>
        <v>1320</v>
      </c>
      <c r="G583" s="3">
        <f>G584</f>
        <v>1320</v>
      </c>
      <c r="H583" s="3">
        <f>H584</f>
        <v>0</v>
      </c>
      <c r="I583" s="3">
        <f t="shared" si="121"/>
        <v>1320</v>
      </c>
      <c r="J583" s="3">
        <f>J584</f>
        <v>1320</v>
      </c>
      <c r="K583" s="3">
        <f>K584</f>
        <v>0</v>
      </c>
    </row>
    <row r="584" spans="1:11" ht="55.5" customHeight="1" x14ac:dyDescent="0.2">
      <c r="A584" s="12" t="s">
        <v>25</v>
      </c>
      <c r="B584" s="2"/>
      <c r="C584" s="2" t="s">
        <v>589</v>
      </c>
      <c r="D584" s="2" t="s">
        <v>521</v>
      </c>
      <c r="E584" s="2" t="s">
        <v>26</v>
      </c>
      <c r="F584" s="3">
        <f t="shared" si="122"/>
        <v>1320</v>
      </c>
      <c r="G584" s="3">
        <v>1320</v>
      </c>
      <c r="H584" s="3"/>
      <c r="I584" s="3">
        <f t="shared" si="121"/>
        <v>1320</v>
      </c>
      <c r="J584" s="3">
        <v>1320</v>
      </c>
      <c r="K584" s="3"/>
    </row>
    <row r="585" spans="1:11" ht="214.5" x14ac:dyDescent="0.2">
      <c r="A585" s="4" t="s">
        <v>522</v>
      </c>
      <c r="B585" s="5"/>
      <c r="C585" s="5" t="s">
        <v>589</v>
      </c>
      <c r="D585" s="5" t="s">
        <v>523</v>
      </c>
      <c r="E585" s="5"/>
      <c r="F585" s="1">
        <f t="shared" si="122"/>
        <v>1460</v>
      </c>
      <c r="G585" s="1">
        <f>G586</f>
        <v>1460</v>
      </c>
      <c r="H585" s="1">
        <f>H586</f>
        <v>0</v>
      </c>
      <c r="I585" s="1">
        <f t="shared" si="121"/>
        <v>1460</v>
      </c>
      <c r="J585" s="1">
        <f>J586</f>
        <v>1460</v>
      </c>
      <c r="K585" s="1">
        <f>K586</f>
        <v>0</v>
      </c>
    </row>
    <row r="586" spans="1:11" ht="197.25" customHeight="1" x14ac:dyDescent="0.2">
      <c r="A586" s="12" t="s">
        <v>524</v>
      </c>
      <c r="B586" s="2"/>
      <c r="C586" s="2" t="s">
        <v>589</v>
      </c>
      <c r="D586" s="2" t="s">
        <v>525</v>
      </c>
      <c r="E586" s="2"/>
      <c r="F586" s="3">
        <f t="shared" si="122"/>
        <v>1460</v>
      </c>
      <c r="G586" s="3">
        <f>G587</f>
        <v>1460</v>
      </c>
      <c r="H586" s="3">
        <f>H587</f>
        <v>0</v>
      </c>
      <c r="I586" s="3">
        <f t="shared" si="121"/>
        <v>1460</v>
      </c>
      <c r="J586" s="3">
        <f>J587</f>
        <v>1460</v>
      </c>
      <c r="K586" s="3">
        <f>K587</f>
        <v>0</v>
      </c>
    </row>
    <row r="587" spans="1:11" ht="62.25" customHeight="1" x14ac:dyDescent="0.2">
      <c r="A587" s="12" t="s">
        <v>25</v>
      </c>
      <c r="B587" s="2"/>
      <c r="C587" s="2" t="s">
        <v>589</v>
      </c>
      <c r="D587" s="2" t="s">
        <v>525</v>
      </c>
      <c r="E587" s="2" t="s">
        <v>26</v>
      </c>
      <c r="F587" s="3">
        <f t="shared" si="122"/>
        <v>1460</v>
      </c>
      <c r="G587" s="3">
        <v>1460</v>
      </c>
      <c r="H587" s="3"/>
      <c r="I587" s="3">
        <f t="shared" si="121"/>
        <v>1460</v>
      </c>
      <c r="J587" s="3">
        <v>1460</v>
      </c>
      <c r="K587" s="3"/>
    </row>
    <row r="588" spans="1:11" ht="379.5" customHeight="1" x14ac:dyDescent="0.2">
      <c r="A588" s="37" t="s">
        <v>530</v>
      </c>
      <c r="B588" s="5"/>
      <c r="C588" s="5" t="s">
        <v>589</v>
      </c>
      <c r="D588" s="5" t="s">
        <v>531</v>
      </c>
      <c r="E588" s="5"/>
      <c r="F588" s="1">
        <f t="shared" si="122"/>
        <v>3250</v>
      </c>
      <c r="G588" s="1">
        <f>G589+G591</f>
        <v>35</v>
      </c>
      <c r="H588" s="1">
        <f>H589+H591</f>
        <v>3215</v>
      </c>
      <c r="I588" s="1">
        <f t="shared" si="121"/>
        <v>3380</v>
      </c>
      <c r="J588" s="1">
        <f>J589+J591</f>
        <v>35</v>
      </c>
      <c r="K588" s="1">
        <f>K589+K591</f>
        <v>3345</v>
      </c>
    </row>
    <row r="589" spans="1:11" ht="129.75" customHeight="1" x14ac:dyDescent="0.2">
      <c r="A589" s="12" t="s">
        <v>57</v>
      </c>
      <c r="B589" s="2"/>
      <c r="C589" s="2" t="s">
        <v>589</v>
      </c>
      <c r="D589" s="2" t="s">
        <v>532</v>
      </c>
      <c r="E589" s="2"/>
      <c r="F589" s="3">
        <f t="shared" si="122"/>
        <v>35</v>
      </c>
      <c r="G589" s="3">
        <f>G590</f>
        <v>35</v>
      </c>
      <c r="H589" s="3">
        <f>H590</f>
        <v>0</v>
      </c>
      <c r="I589" s="3">
        <f t="shared" si="121"/>
        <v>35</v>
      </c>
      <c r="J589" s="3">
        <f>J590</f>
        <v>35</v>
      </c>
      <c r="K589" s="3">
        <f>K590</f>
        <v>0</v>
      </c>
    </row>
    <row r="590" spans="1:11" ht="57" customHeight="1" x14ac:dyDescent="0.2">
      <c r="A590" s="12" t="s">
        <v>25</v>
      </c>
      <c r="B590" s="2"/>
      <c r="C590" s="2" t="s">
        <v>589</v>
      </c>
      <c r="D590" s="2" t="s">
        <v>532</v>
      </c>
      <c r="E590" s="2" t="s">
        <v>26</v>
      </c>
      <c r="F590" s="3">
        <f t="shared" si="122"/>
        <v>35</v>
      </c>
      <c r="G590" s="3">
        <v>35</v>
      </c>
      <c r="H590" s="3"/>
      <c r="I590" s="3">
        <f t="shared" si="121"/>
        <v>35</v>
      </c>
      <c r="J590" s="3">
        <v>35</v>
      </c>
      <c r="K590" s="3"/>
    </row>
    <row r="591" spans="1:11" ht="247.5" customHeight="1" x14ac:dyDescent="0.2">
      <c r="A591" s="44" t="s">
        <v>1052</v>
      </c>
      <c r="B591" s="2"/>
      <c r="C591" s="2" t="s">
        <v>589</v>
      </c>
      <c r="D591" s="2" t="s">
        <v>533</v>
      </c>
      <c r="E591" s="2"/>
      <c r="F591" s="3">
        <f t="shared" si="122"/>
        <v>3215</v>
      </c>
      <c r="G591" s="3">
        <f>G592</f>
        <v>0</v>
      </c>
      <c r="H591" s="3">
        <f>H592</f>
        <v>3215</v>
      </c>
      <c r="I591" s="3">
        <f t="shared" si="121"/>
        <v>3345</v>
      </c>
      <c r="J591" s="3">
        <f>J592</f>
        <v>0</v>
      </c>
      <c r="K591" s="3">
        <f>K592</f>
        <v>3345</v>
      </c>
    </row>
    <row r="592" spans="1:11" ht="69" customHeight="1" x14ac:dyDescent="0.2">
      <c r="A592" s="12" t="s">
        <v>25</v>
      </c>
      <c r="B592" s="2"/>
      <c r="C592" s="2" t="s">
        <v>589</v>
      </c>
      <c r="D592" s="2" t="s">
        <v>533</v>
      </c>
      <c r="E592" s="2" t="s">
        <v>26</v>
      </c>
      <c r="F592" s="3">
        <f t="shared" si="122"/>
        <v>3215</v>
      </c>
      <c r="G592" s="3"/>
      <c r="H592" s="3">
        <v>3215</v>
      </c>
      <c r="I592" s="3">
        <f t="shared" si="121"/>
        <v>3345</v>
      </c>
      <c r="J592" s="3"/>
      <c r="K592" s="3">
        <v>3345</v>
      </c>
    </row>
    <row r="593" spans="1:11" ht="99" customHeight="1" x14ac:dyDescent="0.2">
      <c r="A593" s="4" t="s">
        <v>581</v>
      </c>
      <c r="B593" s="5"/>
      <c r="C593" s="5" t="s">
        <v>589</v>
      </c>
      <c r="D593" s="5" t="s">
        <v>582</v>
      </c>
      <c r="E593" s="2"/>
      <c r="F593" s="1">
        <f t="shared" si="122"/>
        <v>492</v>
      </c>
      <c r="G593" s="1">
        <f t="shared" ref="G593:H595" si="123">G594</f>
        <v>492</v>
      </c>
      <c r="H593" s="1">
        <f t="shared" si="123"/>
        <v>0</v>
      </c>
      <c r="I593" s="1">
        <f t="shared" si="121"/>
        <v>492</v>
      </c>
      <c r="J593" s="1">
        <f t="shared" ref="J593:K595" si="124">J594</f>
        <v>492</v>
      </c>
      <c r="K593" s="1">
        <f t="shared" si="124"/>
        <v>0</v>
      </c>
    </row>
    <row r="594" spans="1:11" ht="132.75" customHeight="1" x14ac:dyDescent="0.2">
      <c r="A594" s="5" t="s">
        <v>946</v>
      </c>
      <c r="B594" s="2"/>
      <c r="C594" s="5" t="s">
        <v>589</v>
      </c>
      <c r="D594" s="5" t="s">
        <v>947</v>
      </c>
      <c r="E594" s="5"/>
      <c r="F594" s="1">
        <f t="shared" si="122"/>
        <v>492</v>
      </c>
      <c r="G594" s="1">
        <f t="shared" si="123"/>
        <v>492</v>
      </c>
      <c r="H594" s="1">
        <f t="shared" si="123"/>
        <v>0</v>
      </c>
      <c r="I594" s="1">
        <f t="shared" si="121"/>
        <v>492</v>
      </c>
      <c r="J594" s="1">
        <f t="shared" si="124"/>
        <v>492</v>
      </c>
      <c r="K594" s="1">
        <f t="shared" si="124"/>
        <v>0</v>
      </c>
    </row>
    <row r="595" spans="1:11" ht="123" customHeight="1" x14ac:dyDescent="0.2">
      <c r="A595" s="2" t="s">
        <v>948</v>
      </c>
      <c r="B595" s="2"/>
      <c r="C595" s="2" t="s">
        <v>589</v>
      </c>
      <c r="D595" s="2" t="s">
        <v>949</v>
      </c>
      <c r="E595" s="2"/>
      <c r="F595" s="3">
        <f t="shared" si="122"/>
        <v>492</v>
      </c>
      <c r="G595" s="3">
        <f t="shared" si="123"/>
        <v>492</v>
      </c>
      <c r="H595" s="3">
        <f t="shared" si="123"/>
        <v>0</v>
      </c>
      <c r="I595" s="3">
        <f t="shared" si="121"/>
        <v>492</v>
      </c>
      <c r="J595" s="3">
        <f t="shared" si="124"/>
        <v>492</v>
      </c>
      <c r="K595" s="3">
        <f t="shared" si="124"/>
        <v>0</v>
      </c>
    </row>
    <row r="596" spans="1:11" ht="63" customHeight="1" x14ac:dyDescent="0.2">
      <c r="A596" s="12" t="s">
        <v>25</v>
      </c>
      <c r="B596" s="2"/>
      <c r="C596" s="2" t="s">
        <v>589</v>
      </c>
      <c r="D596" s="2" t="s">
        <v>949</v>
      </c>
      <c r="E596" s="2" t="s">
        <v>26</v>
      </c>
      <c r="F596" s="3">
        <f t="shared" si="122"/>
        <v>492</v>
      </c>
      <c r="G596" s="3">
        <v>492</v>
      </c>
      <c r="H596" s="3"/>
      <c r="I596" s="3">
        <f t="shared" si="121"/>
        <v>492</v>
      </c>
      <c r="J596" s="3">
        <v>492</v>
      </c>
      <c r="K596" s="3"/>
    </row>
    <row r="597" spans="1:11" ht="131.25" customHeight="1" x14ac:dyDescent="0.2">
      <c r="A597" s="4" t="s">
        <v>465</v>
      </c>
      <c r="B597" s="5"/>
      <c r="C597" s="5" t="s">
        <v>589</v>
      </c>
      <c r="D597" s="5" t="s">
        <v>466</v>
      </c>
      <c r="E597" s="5"/>
      <c r="F597" s="1">
        <f t="shared" si="122"/>
        <v>54518</v>
      </c>
      <c r="G597" s="1">
        <f>G598</f>
        <v>0</v>
      </c>
      <c r="H597" s="1">
        <f>H598</f>
        <v>54518</v>
      </c>
      <c r="I597" s="1">
        <f t="shared" si="121"/>
        <v>60657</v>
      </c>
      <c r="J597" s="1">
        <f>J598</f>
        <v>0</v>
      </c>
      <c r="K597" s="1">
        <f>K598</f>
        <v>60657</v>
      </c>
    </row>
    <row r="598" spans="1:11" ht="66" x14ac:dyDescent="0.2">
      <c r="A598" s="4" t="s">
        <v>467</v>
      </c>
      <c r="B598" s="5"/>
      <c r="C598" s="5" t="s">
        <v>589</v>
      </c>
      <c r="D598" s="5" t="s">
        <v>468</v>
      </c>
      <c r="E598" s="5"/>
      <c r="F598" s="1">
        <f t="shared" si="122"/>
        <v>54518</v>
      </c>
      <c r="G598" s="1">
        <f>G599+G602+G605</f>
        <v>0</v>
      </c>
      <c r="H598" s="1">
        <f>H599+H602+H605</f>
        <v>54518</v>
      </c>
      <c r="I598" s="1">
        <f t="shared" si="121"/>
        <v>60657</v>
      </c>
      <c r="J598" s="1">
        <f>J599+J602+J605</f>
        <v>0</v>
      </c>
      <c r="K598" s="1">
        <f>K599+K602+K605</f>
        <v>60657</v>
      </c>
    </row>
    <row r="599" spans="1:11" ht="184.5" customHeight="1" x14ac:dyDescent="0.2">
      <c r="A599" s="4" t="s">
        <v>590</v>
      </c>
      <c r="B599" s="5"/>
      <c r="C599" s="5" t="s">
        <v>589</v>
      </c>
      <c r="D599" s="5" t="s">
        <v>591</v>
      </c>
      <c r="E599" s="5"/>
      <c r="F599" s="1">
        <f t="shared" si="122"/>
        <v>3964</v>
      </c>
      <c r="G599" s="1">
        <f>G600</f>
        <v>0</v>
      </c>
      <c r="H599" s="1">
        <f>H600</f>
        <v>3964</v>
      </c>
      <c r="I599" s="1">
        <f t="shared" si="121"/>
        <v>4411</v>
      </c>
      <c r="J599" s="1">
        <f>J600</f>
        <v>0</v>
      </c>
      <c r="K599" s="1">
        <f>K600</f>
        <v>4411</v>
      </c>
    </row>
    <row r="600" spans="1:11" ht="103.5" customHeight="1" x14ac:dyDescent="0.2">
      <c r="A600" s="44" t="s">
        <v>1053</v>
      </c>
      <c r="B600" s="2"/>
      <c r="C600" s="2" t="s">
        <v>589</v>
      </c>
      <c r="D600" s="2" t="s">
        <v>592</v>
      </c>
      <c r="E600" s="2"/>
      <c r="F600" s="3">
        <f t="shared" si="122"/>
        <v>3964</v>
      </c>
      <c r="G600" s="3">
        <f>G601</f>
        <v>0</v>
      </c>
      <c r="H600" s="3">
        <f>H601</f>
        <v>3964</v>
      </c>
      <c r="I600" s="3">
        <f t="shared" si="121"/>
        <v>4411</v>
      </c>
      <c r="J600" s="3">
        <f>J601</f>
        <v>0</v>
      </c>
      <c r="K600" s="3">
        <f>K601</f>
        <v>4411</v>
      </c>
    </row>
    <row r="601" spans="1:11" ht="67.5" customHeight="1" x14ac:dyDescent="0.2">
      <c r="A601" s="12" t="s">
        <v>25</v>
      </c>
      <c r="B601" s="2"/>
      <c r="C601" s="2" t="s">
        <v>589</v>
      </c>
      <c r="D601" s="2" t="s">
        <v>592</v>
      </c>
      <c r="E601" s="2" t="s">
        <v>26</v>
      </c>
      <c r="F601" s="3">
        <f t="shared" si="122"/>
        <v>3964</v>
      </c>
      <c r="G601" s="3"/>
      <c r="H601" s="3">
        <v>3964</v>
      </c>
      <c r="I601" s="3">
        <f t="shared" si="121"/>
        <v>4411</v>
      </c>
      <c r="J601" s="3"/>
      <c r="K601" s="3">
        <v>4411</v>
      </c>
    </row>
    <row r="602" spans="1:11" ht="220.5" customHeight="1" x14ac:dyDescent="0.2">
      <c r="A602" s="4" t="s">
        <v>593</v>
      </c>
      <c r="B602" s="5"/>
      <c r="C602" s="5" t="s">
        <v>589</v>
      </c>
      <c r="D602" s="5" t="s">
        <v>594</v>
      </c>
      <c r="E602" s="5"/>
      <c r="F602" s="1">
        <f t="shared" si="122"/>
        <v>800</v>
      </c>
      <c r="G602" s="1">
        <f>G603</f>
        <v>0</v>
      </c>
      <c r="H602" s="1">
        <f>H603</f>
        <v>800</v>
      </c>
      <c r="I602" s="1">
        <f t="shared" si="121"/>
        <v>890</v>
      </c>
      <c r="J602" s="1">
        <f>J603</f>
        <v>0</v>
      </c>
      <c r="K602" s="1">
        <f>K603</f>
        <v>890</v>
      </c>
    </row>
    <row r="603" spans="1:11" ht="109.5" customHeight="1" x14ac:dyDescent="0.2">
      <c r="A603" s="44" t="s">
        <v>1053</v>
      </c>
      <c r="B603" s="2"/>
      <c r="C603" s="2" t="s">
        <v>589</v>
      </c>
      <c r="D603" s="2" t="s">
        <v>595</v>
      </c>
      <c r="E603" s="2"/>
      <c r="F603" s="3">
        <f t="shared" si="122"/>
        <v>800</v>
      </c>
      <c r="G603" s="3">
        <f>G604</f>
        <v>0</v>
      </c>
      <c r="H603" s="3">
        <f>H604</f>
        <v>800</v>
      </c>
      <c r="I603" s="3">
        <f t="shared" si="121"/>
        <v>890</v>
      </c>
      <c r="J603" s="3">
        <f>J604</f>
        <v>0</v>
      </c>
      <c r="K603" s="3">
        <f>K604</f>
        <v>890</v>
      </c>
    </row>
    <row r="604" spans="1:11" ht="65.25" customHeight="1" x14ac:dyDescent="0.2">
      <c r="A604" s="12" t="s">
        <v>25</v>
      </c>
      <c r="B604" s="2"/>
      <c r="C604" s="2" t="s">
        <v>589</v>
      </c>
      <c r="D604" s="2" t="s">
        <v>595</v>
      </c>
      <c r="E604" s="2" t="s">
        <v>26</v>
      </c>
      <c r="F604" s="3">
        <f t="shared" si="122"/>
        <v>800</v>
      </c>
      <c r="G604" s="3"/>
      <c r="H604" s="3">
        <v>800</v>
      </c>
      <c r="I604" s="3">
        <f t="shared" si="121"/>
        <v>890</v>
      </c>
      <c r="J604" s="3"/>
      <c r="K604" s="3">
        <v>890</v>
      </c>
    </row>
    <row r="605" spans="1:11" ht="170.25" customHeight="1" x14ac:dyDescent="0.2">
      <c r="A605" s="4" t="s">
        <v>596</v>
      </c>
      <c r="B605" s="5"/>
      <c r="C605" s="5" t="s">
        <v>589</v>
      </c>
      <c r="D605" s="5" t="s">
        <v>597</v>
      </c>
      <c r="E605" s="5"/>
      <c r="F605" s="1">
        <f t="shared" si="122"/>
        <v>49754</v>
      </c>
      <c r="G605" s="1">
        <f>G606</f>
        <v>0</v>
      </c>
      <c r="H605" s="1">
        <f>H606</f>
        <v>49754</v>
      </c>
      <c r="I605" s="1">
        <f t="shared" si="121"/>
        <v>55356</v>
      </c>
      <c r="J605" s="1">
        <f>J606</f>
        <v>0</v>
      </c>
      <c r="K605" s="1">
        <f>K606</f>
        <v>55356</v>
      </c>
    </row>
    <row r="606" spans="1:11" ht="104.25" customHeight="1" x14ac:dyDescent="0.2">
      <c r="A606" s="44" t="s">
        <v>1053</v>
      </c>
      <c r="B606" s="2"/>
      <c r="C606" s="2" t="s">
        <v>589</v>
      </c>
      <c r="D606" s="2" t="s">
        <v>598</v>
      </c>
      <c r="E606" s="2"/>
      <c r="F606" s="3">
        <f t="shared" si="122"/>
        <v>49754</v>
      </c>
      <c r="G606" s="3">
        <f>G607</f>
        <v>0</v>
      </c>
      <c r="H606" s="3">
        <f>H607</f>
        <v>49754</v>
      </c>
      <c r="I606" s="3">
        <f t="shared" si="121"/>
        <v>55356</v>
      </c>
      <c r="J606" s="3">
        <f>J607</f>
        <v>0</v>
      </c>
      <c r="K606" s="3">
        <f>K607</f>
        <v>55356</v>
      </c>
    </row>
    <row r="607" spans="1:11" ht="111.75" customHeight="1" x14ac:dyDescent="0.2">
      <c r="A607" s="2" t="s">
        <v>17</v>
      </c>
      <c r="B607" s="2"/>
      <c r="C607" s="2" t="s">
        <v>589</v>
      </c>
      <c r="D607" s="2" t="s">
        <v>598</v>
      </c>
      <c r="E607" s="2" t="s">
        <v>14</v>
      </c>
      <c r="F607" s="3">
        <f t="shared" si="122"/>
        <v>49754</v>
      </c>
      <c r="G607" s="3"/>
      <c r="H607" s="3">
        <v>49754</v>
      </c>
      <c r="I607" s="3">
        <f t="shared" si="121"/>
        <v>55356</v>
      </c>
      <c r="J607" s="3"/>
      <c r="K607" s="3">
        <v>55356</v>
      </c>
    </row>
    <row r="608" spans="1:11" ht="42" customHeight="1" x14ac:dyDescent="0.2">
      <c r="A608" s="4" t="s">
        <v>184</v>
      </c>
      <c r="B608" s="5"/>
      <c r="C608" s="5" t="s">
        <v>185</v>
      </c>
      <c r="D608" s="5"/>
      <c r="E608" s="5"/>
      <c r="F608" s="1">
        <f t="shared" si="122"/>
        <v>63488</v>
      </c>
      <c r="G608" s="1">
        <f t="shared" ref="G608:K612" si="125">G609</f>
        <v>0</v>
      </c>
      <c r="H608" s="1">
        <f t="shared" si="125"/>
        <v>63488</v>
      </c>
      <c r="I608" s="1">
        <f t="shared" si="121"/>
        <v>63488</v>
      </c>
      <c r="J608" s="1">
        <f t="shared" si="125"/>
        <v>0</v>
      </c>
      <c r="K608" s="1">
        <f t="shared" si="125"/>
        <v>63488</v>
      </c>
    </row>
    <row r="609" spans="1:11" ht="115.5" x14ac:dyDescent="0.2">
      <c r="A609" s="4" t="s">
        <v>24</v>
      </c>
      <c r="B609" s="5"/>
      <c r="C609" s="5" t="s">
        <v>185</v>
      </c>
      <c r="D609" s="5" t="s">
        <v>37</v>
      </c>
      <c r="E609" s="5"/>
      <c r="F609" s="1">
        <f t="shared" si="122"/>
        <v>63488</v>
      </c>
      <c r="G609" s="1">
        <f t="shared" si="125"/>
        <v>0</v>
      </c>
      <c r="H609" s="1">
        <f t="shared" si="125"/>
        <v>63488</v>
      </c>
      <c r="I609" s="1">
        <f t="shared" si="121"/>
        <v>63488</v>
      </c>
      <c r="J609" s="1">
        <f t="shared" si="125"/>
        <v>0</v>
      </c>
      <c r="K609" s="1">
        <f t="shared" si="125"/>
        <v>63488</v>
      </c>
    </row>
    <row r="610" spans="1:11" ht="77.25" customHeight="1" x14ac:dyDescent="0.2">
      <c r="A610" s="4" t="s">
        <v>455</v>
      </c>
      <c r="B610" s="5"/>
      <c r="C610" s="5" t="s">
        <v>185</v>
      </c>
      <c r="D610" s="5" t="s">
        <v>456</v>
      </c>
      <c r="E610" s="5"/>
      <c r="F610" s="1">
        <f t="shared" si="122"/>
        <v>63488</v>
      </c>
      <c r="G610" s="1">
        <f t="shared" si="125"/>
        <v>0</v>
      </c>
      <c r="H610" s="1">
        <f t="shared" si="125"/>
        <v>63488</v>
      </c>
      <c r="I610" s="1">
        <f t="shared" si="121"/>
        <v>63488</v>
      </c>
      <c r="J610" s="1">
        <f t="shared" si="125"/>
        <v>0</v>
      </c>
      <c r="K610" s="1">
        <f t="shared" si="125"/>
        <v>63488</v>
      </c>
    </row>
    <row r="611" spans="1:11" ht="247.5" x14ac:dyDescent="0.2">
      <c r="A611" s="5" t="s">
        <v>599</v>
      </c>
      <c r="B611" s="5"/>
      <c r="C611" s="5" t="s">
        <v>185</v>
      </c>
      <c r="D611" s="5" t="s">
        <v>600</v>
      </c>
      <c r="E611" s="5"/>
      <c r="F611" s="1">
        <f>G611+H611</f>
        <v>63488</v>
      </c>
      <c r="G611" s="1">
        <f t="shared" si="125"/>
        <v>0</v>
      </c>
      <c r="H611" s="1">
        <f t="shared" si="125"/>
        <v>63488</v>
      </c>
      <c r="I611" s="1">
        <f t="shared" si="121"/>
        <v>63488</v>
      </c>
      <c r="J611" s="1">
        <f t="shared" si="125"/>
        <v>0</v>
      </c>
      <c r="K611" s="1">
        <f t="shared" si="125"/>
        <v>63488</v>
      </c>
    </row>
    <row r="612" spans="1:11" ht="207.75" customHeight="1" x14ac:dyDescent="0.2">
      <c r="A612" s="12" t="s">
        <v>601</v>
      </c>
      <c r="B612" s="2"/>
      <c r="C612" s="2" t="s">
        <v>185</v>
      </c>
      <c r="D612" s="2" t="s">
        <v>602</v>
      </c>
      <c r="E612" s="2"/>
      <c r="F612" s="3">
        <f>G612+H612</f>
        <v>63488</v>
      </c>
      <c r="G612" s="3">
        <f t="shared" si="125"/>
        <v>0</v>
      </c>
      <c r="H612" s="3">
        <f t="shared" si="125"/>
        <v>63488</v>
      </c>
      <c r="I612" s="3">
        <f t="shared" ref="I612:I624" si="126">J612+K612</f>
        <v>63488</v>
      </c>
      <c r="J612" s="3">
        <f t="shared" si="125"/>
        <v>0</v>
      </c>
      <c r="K612" s="3">
        <f t="shared" si="125"/>
        <v>63488</v>
      </c>
    </row>
    <row r="613" spans="1:11" ht="56.25" customHeight="1" x14ac:dyDescent="0.2">
      <c r="A613" s="12" t="s">
        <v>25</v>
      </c>
      <c r="B613" s="2"/>
      <c r="C613" s="2" t="s">
        <v>185</v>
      </c>
      <c r="D613" s="2" t="s">
        <v>602</v>
      </c>
      <c r="E613" s="2" t="s">
        <v>26</v>
      </c>
      <c r="F613" s="3">
        <f>G613+H613</f>
        <v>63488</v>
      </c>
      <c r="G613" s="3"/>
      <c r="H613" s="3">
        <v>63488</v>
      </c>
      <c r="I613" s="3">
        <f t="shared" si="126"/>
        <v>63488</v>
      </c>
      <c r="J613" s="3"/>
      <c r="K613" s="3">
        <v>63488</v>
      </c>
    </row>
    <row r="614" spans="1:11" ht="105.75" customHeight="1" x14ac:dyDescent="0.2">
      <c r="A614" s="5" t="s">
        <v>21</v>
      </c>
      <c r="B614" s="5" t="s">
        <v>4</v>
      </c>
      <c r="C614" s="5"/>
      <c r="D614" s="5"/>
      <c r="E614" s="5"/>
      <c r="F614" s="1">
        <f t="shared" ref="F614:F622" si="127">G614+H614</f>
        <v>492634</v>
      </c>
      <c r="G614" s="1">
        <f>G615+G622+G679</f>
        <v>486876</v>
      </c>
      <c r="H614" s="1">
        <f>H615+H622+H679</f>
        <v>5758</v>
      </c>
      <c r="I614" s="1">
        <f t="shared" si="126"/>
        <v>493196</v>
      </c>
      <c r="J614" s="1">
        <f>J615+J622+J679</f>
        <v>492975</v>
      </c>
      <c r="K614" s="1">
        <f>K615+K622+K679</f>
        <v>221</v>
      </c>
    </row>
    <row r="615" spans="1:11" ht="26.25" customHeight="1" x14ac:dyDescent="0.2">
      <c r="A615" s="5" t="s">
        <v>22</v>
      </c>
      <c r="B615" s="5"/>
      <c r="C615" s="5" t="s">
        <v>23</v>
      </c>
      <c r="D615" s="5"/>
      <c r="E615" s="5"/>
      <c r="F615" s="1">
        <f t="shared" si="127"/>
        <v>158929</v>
      </c>
      <c r="G615" s="1">
        <f>G616</f>
        <v>158929</v>
      </c>
      <c r="H615" s="1">
        <f>H616</f>
        <v>0</v>
      </c>
      <c r="I615" s="1">
        <f t="shared" si="126"/>
        <v>160804</v>
      </c>
      <c r="J615" s="1">
        <f>J616</f>
        <v>160804</v>
      </c>
      <c r="K615" s="1">
        <f>K616</f>
        <v>0</v>
      </c>
    </row>
    <row r="616" spans="1:11" ht="43.5" customHeight="1" x14ac:dyDescent="0.2">
      <c r="A616" s="5" t="s">
        <v>941</v>
      </c>
      <c r="B616" s="5"/>
      <c r="C616" s="5" t="s">
        <v>940</v>
      </c>
      <c r="D616" s="5"/>
      <c r="E616" s="5"/>
      <c r="F616" s="1">
        <f t="shared" si="127"/>
        <v>158929</v>
      </c>
      <c r="G616" s="1">
        <f t="shared" ref="G616:K617" si="128">G617</f>
        <v>158929</v>
      </c>
      <c r="H616" s="1">
        <f t="shared" si="128"/>
        <v>0</v>
      </c>
      <c r="I616" s="1">
        <f t="shared" si="126"/>
        <v>160804</v>
      </c>
      <c r="J616" s="1">
        <f t="shared" si="128"/>
        <v>160804</v>
      </c>
      <c r="K616" s="1">
        <f t="shared" si="128"/>
        <v>0</v>
      </c>
    </row>
    <row r="617" spans="1:11" ht="137.25" customHeight="1" x14ac:dyDescent="0.2">
      <c r="A617" s="6" t="s">
        <v>24</v>
      </c>
      <c r="B617" s="5"/>
      <c r="C617" s="5" t="s">
        <v>940</v>
      </c>
      <c r="D617" s="5" t="s">
        <v>37</v>
      </c>
      <c r="E617" s="5"/>
      <c r="F617" s="1">
        <f t="shared" si="127"/>
        <v>158929</v>
      </c>
      <c r="G617" s="1">
        <f t="shared" si="128"/>
        <v>158929</v>
      </c>
      <c r="H617" s="1">
        <f t="shared" si="128"/>
        <v>0</v>
      </c>
      <c r="I617" s="1">
        <f t="shared" si="126"/>
        <v>160804</v>
      </c>
      <c r="J617" s="1">
        <f t="shared" si="128"/>
        <v>160804</v>
      </c>
      <c r="K617" s="1">
        <f t="shared" si="128"/>
        <v>0</v>
      </c>
    </row>
    <row r="618" spans="1:11" ht="87.75" customHeight="1" x14ac:dyDescent="0.2">
      <c r="A618" s="6" t="s">
        <v>43</v>
      </c>
      <c r="B618" s="5"/>
      <c r="C618" s="5" t="s">
        <v>940</v>
      </c>
      <c r="D618" s="5" t="s">
        <v>38</v>
      </c>
      <c r="E618" s="5"/>
      <c r="F618" s="1">
        <f t="shared" si="127"/>
        <v>158929</v>
      </c>
      <c r="G618" s="1">
        <f t="shared" ref="G618:H620" si="129">G619</f>
        <v>158929</v>
      </c>
      <c r="H618" s="1">
        <f t="shared" si="129"/>
        <v>0</v>
      </c>
      <c r="I618" s="1">
        <f t="shared" si="126"/>
        <v>160804</v>
      </c>
      <c r="J618" s="1">
        <f t="shared" ref="J618:K620" si="130">J619</f>
        <v>160804</v>
      </c>
      <c r="K618" s="1">
        <f t="shared" si="130"/>
        <v>0</v>
      </c>
    </row>
    <row r="619" spans="1:11" ht="213" customHeight="1" x14ac:dyDescent="0.2">
      <c r="A619" s="6" t="s">
        <v>39</v>
      </c>
      <c r="B619" s="5"/>
      <c r="C619" s="5" t="s">
        <v>940</v>
      </c>
      <c r="D619" s="5" t="s">
        <v>40</v>
      </c>
      <c r="E619" s="5"/>
      <c r="F619" s="1">
        <f t="shared" si="127"/>
        <v>158929</v>
      </c>
      <c r="G619" s="1">
        <f t="shared" si="129"/>
        <v>158929</v>
      </c>
      <c r="H619" s="1">
        <f t="shared" si="129"/>
        <v>0</v>
      </c>
      <c r="I619" s="1">
        <f t="shared" si="126"/>
        <v>160804</v>
      </c>
      <c r="J619" s="1">
        <f t="shared" si="130"/>
        <v>160804</v>
      </c>
      <c r="K619" s="1">
        <f t="shared" si="130"/>
        <v>0</v>
      </c>
    </row>
    <row r="620" spans="1:11" ht="115.5" customHeight="1" x14ac:dyDescent="0.2">
      <c r="A620" s="19" t="s">
        <v>41</v>
      </c>
      <c r="B620" s="5"/>
      <c r="C620" s="2" t="s">
        <v>940</v>
      </c>
      <c r="D620" s="2" t="s">
        <v>42</v>
      </c>
      <c r="E620" s="2"/>
      <c r="F620" s="3">
        <f t="shared" si="127"/>
        <v>158929</v>
      </c>
      <c r="G620" s="3">
        <f t="shared" si="129"/>
        <v>158929</v>
      </c>
      <c r="H620" s="3">
        <f t="shared" si="129"/>
        <v>0</v>
      </c>
      <c r="I620" s="3">
        <f t="shared" si="126"/>
        <v>160804</v>
      </c>
      <c r="J620" s="3">
        <f t="shared" si="130"/>
        <v>160804</v>
      </c>
      <c r="K620" s="3">
        <f t="shared" si="130"/>
        <v>0</v>
      </c>
    </row>
    <row r="621" spans="1:11" ht="115.5" x14ac:dyDescent="0.2">
      <c r="A621" s="2" t="s">
        <v>17</v>
      </c>
      <c r="B621" s="5"/>
      <c r="C621" s="2" t="s">
        <v>940</v>
      </c>
      <c r="D621" s="2" t="s">
        <v>42</v>
      </c>
      <c r="E621" s="2" t="s">
        <v>14</v>
      </c>
      <c r="F621" s="3">
        <f t="shared" si="127"/>
        <v>158929</v>
      </c>
      <c r="G621" s="3">
        <v>158929</v>
      </c>
      <c r="H621" s="3"/>
      <c r="I621" s="3">
        <f t="shared" si="126"/>
        <v>160804</v>
      </c>
      <c r="J621" s="3">
        <v>160804</v>
      </c>
      <c r="K621" s="3"/>
    </row>
    <row r="622" spans="1:11" ht="42.75" customHeight="1" x14ac:dyDescent="0.2">
      <c r="A622" s="5" t="s">
        <v>27</v>
      </c>
      <c r="B622" s="5"/>
      <c r="C622" s="5" t="s">
        <v>28</v>
      </c>
      <c r="D622" s="5"/>
      <c r="E622" s="5"/>
      <c r="F622" s="1">
        <f t="shared" si="127"/>
        <v>333483</v>
      </c>
      <c r="G622" s="1">
        <f>G623+G667</f>
        <v>327838</v>
      </c>
      <c r="H622" s="1">
        <f>H623+H667</f>
        <v>5645</v>
      </c>
      <c r="I622" s="1">
        <f t="shared" si="126"/>
        <v>332273</v>
      </c>
      <c r="J622" s="1">
        <f>J623+J667</f>
        <v>332171</v>
      </c>
      <c r="K622" s="1">
        <f>K623+K667</f>
        <v>102</v>
      </c>
    </row>
    <row r="623" spans="1:11" ht="28.5" customHeight="1" x14ac:dyDescent="0.2">
      <c r="A623" s="5" t="s">
        <v>29</v>
      </c>
      <c r="B623" s="5"/>
      <c r="C623" s="5" t="s">
        <v>3</v>
      </c>
      <c r="D623" s="5"/>
      <c r="E623" s="5"/>
      <c r="F623" s="1">
        <f>G623+H623</f>
        <v>288883</v>
      </c>
      <c r="G623" s="1">
        <f>G629+G624</f>
        <v>283238</v>
      </c>
      <c r="H623" s="1">
        <f>H629+H624</f>
        <v>5645</v>
      </c>
      <c r="I623" s="1">
        <f t="shared" si="126"/>
        <v>286773</v>
      </c>
      <c r="J623" s="1">
        <f>J629+J624</f>
        <v>286671</v>
      </c>
      <c r="K623" s="1">
        <f>K629+K624</f>
        <v>102</v>
      </c>
    </row>
    <row r="624" spans="1:11" ht="140.25" customHeight="1" x14ac:dyDescent="0.2">
      <c r="A624" s="6" t="s">
        <v>30</v>
      </c>
      <c r="B624" s="5"/>
      <c r="C624" s="5" t="s">
        <v>3</v>
      </c>
      <c r="D624" s="5" t="s">
        <v>47</v>
      </c>
      <c r="E624" s="5"/>
      <c r="F624" s="1">
        <f>G624+H624</f>
        <v>164</v>
      </c>
      <c r="G624" s="1">
        <f>G625</f>
        <v>164</v>
      </c>
      <c r="H624" s="1">
        <f>H625</f>
        <v>0</v>
      </c>
      <c r="I624" s="1">
        <f t="shared" si="126"/>
        <v>171</v>
      </c>
      <c r="J624" s="1">
        <f>J625</f>
        <v>171</v>
      </c>
      <c r="K624" s="1">
        <f>K625</f>
        <v>0</v>
      </c>
    </row>
    <row r="625" spans="1:11" ht="75.75" customHeight="1" x14ac:dyDescent="0.2">
      <c r="A625" s="6" t="s">
        <v>46</v>
      </c>
      <c r="B625" s="5"/>
      <c r="C625" s="5" t="s">
        <v>3</v>
      </c>
      <c r="D625" s="5" t="s">
        <v>48</v>
      </c>
      <c r="E625" s="5"/>
      <c r="F625" s="1">
        <f t="shared" ref="F625:K626" si="131">F626</f>
        <v>164</v>
      </c>
      <c r="G625" s="1">
        <f t="shared" si="131"/>
        <v>164</v>
      </c>
      <c r="H625" s="1">
        <f t="shared" si="131"/>
        <v>0</v>
      </c>
      <c r="I625" s="1">
        <f t="shared" si="131"/>
        <v>171</v>
      </c>
      <c r="J625" s="1">
        <f t="shared" si="131"/>
        <v>171</v>
      </c>
      <c r="K625" s="1">
        <f t="shared" si="131"/>
        <v>0</v>
      </c>
    </row>
    <row r="626" spans="1:11" ht="216" customHeight="1" x14ac:dyDescent="0.2">
      <c r="A626" s="6" t="s">
        <v>49</v>
      </c>
      <c r="B626" s="5"/>
      <c r="C626" s="5" t="s">
        <v>3</v>
      </c>
      <c r="D626" s="5" t="s">
        <v>51</v>
      </c>
      <c r="E626" s="5"/>
      <c r="F626" s="1">
        <f t="shared" si="131"/>
        <v>164</v>
      </c>
      <c r="G626" s="1">
        <f t="shared" si="131"/>
        <v>164</v>
      </c>
      <c r="H626" s="1">
        <f t="shared" si="131"/>
        <v>0</v>
      </c>
      <c r="I626" s="1">
        <f t="shared" si="131"/>
        <v>171</v>
      </c>
      <c r="J626" s="1">
        <f t="shared" si="131"/>
        <v>171</v>
      </c>
      <c r="K626" s="1">
        <f t="shared" si="131"/>
        <v>0</v>
      </c>
    </row>
    <row r="627" spans="1:11" ht="16.5" x14ac:dyDescent="0.2">
      <c r="A627" s="2" t="s">
        <v>50</v>
      </c>
      <c r="B627" s="2"/>
      <c r="C627" s="2" t="s">
        <v>3</v>
      </c>
      <c r="D627" s="2" t="s">
        <v>52</v>
      </c>
      <c r="E627" s="5"/>
      <c r="F627" s="3">
        <f t="shared" ref="F627:F633" si="132">G627+H627</f>
        <v>164</v>
      </c>
      <c r="G627" s="3">
        <f>G628</f>
        <v>164</v>
      </c>
      <c r="H627" s="3">
        <f>H628</f>
        <v>0</v>
      </c>
      <c r="I627" s="3">
        <f t="shared" ref="I627:I633" si="133">J627+K627</f>
        <v>171</v>
      </c>
      <c r="J627" s="3">
        <f>J628</f>
        <v>171</v>
      </c>
      <c r="K627" s="3">
        <f>K628</f>
        <v>0</v>
      </c>
    </row>
    <row r="628" spans="1:11" ht="108.75" customHeight="1" x14ac:dyDescent="0.2">
      <c r="A628" s="2" t="s">
        <v>17</v>
      </c>
      <c r="B628" s="2"/>
      <c r="C628" s="2" t="s">
        <v>3</v>
      </c>
      <c r="D628" s="2" t="s">
        <v>52</v>
      </c>
      <c r="E628" s="2" t="s">
        <v>14</v>
      </c>
      <c r="F628" s="3">
        <f t="shared" si="132"/>
        <v>164</v>
      </c>
      <c r="G628" s="3">
        <v>164</v>
      </c>
      <c r="H628" s="3"/>
      <c r="I628" s="3">
        <f t="shared" si="133"/>
        <v>171</v>
      </c>
      <c r="J628" s="3">
        <v>171</v>
      </c>
      <c r="K628" s="3"/>
    </row>
    <row r="629" spans="1:11" ht="130.5" customHeight="1" x14ac:dyDescent="0.2">
      <c r="A629" s="6" t="s">
        <v>31</v>
      </c>
      <c r="B629" s="5"/>
      <c r="C629" s="5" t="s">
        <v>3</v>
      </c>
      <c r="D629" s="5" t="s">
        <v>53</v>
      </c>
      <c r="E629" s="5"/>
      <c r="F629" s="1">
        <f t="shared" si="132"/>
        <v>288719</v>
      </c>
      <c r="G629" s="1">
        <f>G630+G641+G648+G658</f>
        <v>283074</v>
      </c>
      <c r="H629" s="1">
        <f>H630+H641+H648+H658</f>
        <v>5645</v>
      </c>
      <c r="I629" s="1">
        <f t="shared" si="133"/>
        <v>286602</v>
      </c>
      <c r="J629" s="1">
        <f>J630+J641+J648+J658</f>
        <v>286500</v>
      </c>
      <c r="K629" s="1">
        <f>K630+K641+K648+K658</f>
        <v>102</v>
      </c>
    </row>
    <row r="630" spans="1:11" ht="78" customHeight="1" x14ac:dyDescent="0.2">
      <c r="A630" s="6" t="s">
        <v>54</v>
      </c>
      <c r="B630" s="5"/>
      <c r="C630" s="5" t="s">
        <v>3</v>
      </c>
      <c r="D630" s="5" t="s">
        <v>55</v>
      </c>
      <c r="E630" s="5"/>
      <c r="F630" s="1">
        <f t="shared" si="132"/>
        <v>49602</v>
      </c>
      <c r="G630" s="1">
        <f>G631+G636</f>
        <v>49500</v>
      </c>
      <c r="H630" s="1">
        <f>H631+H636</f>
        <v>102</v>
      </c>
      <c r="I630" s="1">
        <f t="shared" si="133"/>
        <v>50102</v>
      </c>
      <c r="J630" s="1">
        <f>J631+J636</f>
        <v>50000</v>
      </c>
      <c r="K630" s="1">
        <f>K631+K636</f>
        <v>102</v>
      </c>
    </row>
    <row r="631" spans="1:11" ht="143.25" customHeight="1" x14ac:dyDescent="0.2">
      <c r="A631" s="6" t="s">
        <v>867</v>
      </c>
      <c r="B631" s="5"/>
      <c r="C631" s="5" t="s">
        <v>3</v>
      </c>
      <c r="D631" s="5" t="s">
        <v>58</v>
      </c>
      <c r="E631" s="5"/>
      <c r="F631" s="1">
        <f t="shared" si="132"/>
        <v>49495</v>
      </c>
      <c r="G631" s="1">
        <f t="shared" ref="G631:H631" si="134">G632</f>
        <v>49495</v>
      </c>
      <c r="H631" s="1">
        <f t="shared" si="134"/>
        <v>0</v>
      </c>
      <c r="I631" s="1">
        <f t="shared" si="133"/>
        <v>49995</v>
      </c>
      <c r="J631" s="1">
        <f t="shared" ref="J631:K632" si="135">J632</f>
        <v>49995</v>
      </c>
      <c r="K631" s="1">
        <f t="shared" si="135"/>
        <v>0</v>
      </c>
    </row>
    <row r="632" spans="1:11" ht="119.25" customHeight="1" x14ac:dyDescent="0.2">
      <c r="A632" s="19" t="s">
        <v>56</v>
      </c>
      <c r="B632" s="5"/>
      <c r="C632" s="2" t="s">
        <v>3</v>
      </c>
      <c r="D632" s="2" t="s">
        <v>59</v>
      </c>
      <c r="E632" s="2"/>
      <c r="F632" s="3">
        <f t="shared" si="132"/>
        <v>49495</v>
      </c>
      <c r="G632" s="3">
        <f>G633+G634+G635</f>
        <v>49495</v>
      </c>
      <c r="H632" s="3">
        <f>H633+H634</f>
        <v>0</v>
      </c>
      <c r="I632" s="3">
        <f t="shared" si="133"/>
        <v>49995</v>
      </c>
      <c r="J632" s="3">
        <f>J633+J634+J635</f>
        <v>49995</v>
      </c>
      <c r="K632" s="3">
        <f t="shared" si="135"/>
        <v>0</v>
      </c>
    </row>
    <row r="633" spans="1:11" ht="207.75" customHeight="1" x14ac:dyDescent="0.2">
      <c r="A633" s="7" t="s">
        <v>19</v>
      </c>
      <c r="B633" s="5"/>
      <c r="C633" s="2" t="s">
        <v>3</v>
      </c>
      <c r="D633" s="2" t="s">
        <v>59</v>
      </c>
      <c r="E633" s="2" t="s">
        <v>12</v>
      </c>
      <c r="F633" s="3">
        <f t="shared" si="132"/>
        <v>48350</v>
      </c>
      <c r="G633" s="3">
        <f>48457-5-102</f>
        <v>48350</v>
      </c>
      <c r="H633" s="3">
        <v>0</v>
      </c>
      <c r="I633" s="3">
        <f t="shared" si="133"/>
        <v>48850</v>
      </c>
      <c r="J633" s="3">
        <f>50000-5-102-1043</f>
        <v>48850</v>
      </c>
      <c r="K633" s="3">
        <v>0</v>
      </c>
    </row>
    <row r="634" spans="1:11" ht="93" customHeight="1" x14ac:dyDescent="0.2">
      <c r="A634" s="7" t="s">
        <v>20</v>
      </c>
      <c r="B634" s="5"/>
      <c r="C634" s="2" t="s">
        <v>3</v>
      </c>
      <c r="D634" s="2" t="s">
        <v>59</v>
      </c>
      <c r="E634" s="2" t="s">
        <v>13</v>
      </c>
      <c r="F634" s="3">
        <f>G634+H634</f>
        <v>1043</v>
      </c>
      <c r="G634" s="3">
        <v>1043</v>
      </c>
      <c r="H634" s="3"/>
      <c r="I634" s="3">
        <f>J634+K634</f>
        <v>1043</v>
      </c>
      <c r="J634" s="3">
        <v>1043</v>
      </c>
      <c r="K634" s="3">
        <v>0</v>
      </c>
    </row>
    <row r="635" spans="1:11" ht="38.25" customHeight="1" x14ac:dyDescent="0.2">
      <c r="A635" s="2" t="s">
        <v>16</v>
      </c>
      <c r="B635" s="5"/>
      <c r="C635" s="2" t="s">
        <v>3</v>
      </c>
      <c r="D635" s="2" t="s">
        <v>59</v>
      </c>
      <c r="E635" s="2" t="s">
        <v>15</v>
      </c>
      <c r="F635" s="3">
        <f>G635+H635</f>
        <v>102</v>
      </c>
      <c r="G635" s="3">
        <v>102</v>
      </c>
      <c r="H635" s="3"/>
      <c r="I635" s="3">
        <f>J635+K635</f>
        <v>102</v>
      </c>
      <c r="J635" s="3">
        <v>102</v>
      </c>
      <c r="K635" s="3"/>
    </row>
    <row r="636" spans="1:11" ht="132" customHeight="1" x14ac:dyDescent="0.2">
      <c r="A636" s="39" t="s">
        <v>995</v>
      </c>
      <c r="B636" s="40"/>
      <c r="C636" s="40" t="s">
        <v>3</v>
      </c>
      <c r="D636" s="40" t="s">
        <v>996</v>
      </c>
      <c r="E636" s="40"/>
      <c r="F636" s="1">
        <f>G636+H636</f>
        <v>107</v>
      </c>
      <c r="G636" s="1">
        <f>G637+G639</f>
        <v>5</v>
      </c>
      <c r="H636" s="1">
        <f>H637+H639</f>
        <v>102</v>
      </c>
      <c r="I636" s="1">
        <f>J636+K636</f>
        <v>107</v>
      </c>
      <c r="J636" s="1">
        <f>J637+J639</f>
        <v>5</v>
      </c>
      <c r="K636" s="1">
        <f>K637+K639</f>
        <v>102</v>
      </c>
    </row>
    <row r="637" spans="1:11" ht="48.75" customHeight="1" x14ac:dyDescent="0.2">
      <c r="A637" s="47" t="s">
        <v>1081</v>
      </c>
      <c r="B637" s="40"/>
      <c r="C637" s="41" t="s">
        <v>3</v>
      </c>
      <c r="D637" s="41" t="s">
        <v>997</v>
      </c>
      <c r="E637" s="40"/>
      <c r="F637" s="3">
        <f t="shared" ref="F637:F640" si="136">G637+H637</f>
        <v>5</v>
      </c>
      <c r="G637" s="3">
        <f>G638</f>
        <v>5</v>
      </c>
      <c r="H637" s="3">
        <f>H638</f>
        <v>0</v>
      </c>
      <c r="I637" s="3">
        <f t="shared" ref="I637:I640" si="137">J637+K637</f>
        <v>5</v>
      </c>
      <c r="J637" s="3">
        <f>J638</f>
        <v>5</v>
      </c>
      <c r="K637" s="3">
        <f>K638</f>
        <v>0</v>
      </c>
    </row>
    <row r="638" spans="1:11" ht="93" customHeight="1" x14ac:dyDescent="0.2">
      <c r="A638" s="41" t="s">
        <v>20</v>
      </c>
      <c r="B638" s="40"/>
      <c r="C638" s="41" t="s">
        <v>3</v>
      </c>
      <c r="D638" s="41" t="s">
        <v>997</v>
      </c>
      <c r="E638" s="41" t="s">
        <v>13</v>
      </c>
      <c r="F638" s="3">
        <f t="shared" si="136"/>
        <v>5</v>
      </c>
      <c r="G638" s="3">
        <v>5</v>
      </c>
      <c r="H638" s="3"/>
      <c r="I638" s="3">
        <f t="shared" si="137"/>
        <v>5</v>
      </c>
      <c r="J638" s="3">
        <v>5</v>
      </c>
      <c r="K638" s="3">
        <v>0</v>
      </c>
    </row>
    <row r="639" spans="1:11" ht="45.75" customHeight="1" x14ac:dyDescent="0.2">
      <c r="A639" s="47" t="s">
        <v>1082</v>
      </c>
      <c r="B639" s="40"/>
      <c r="C639" s="41" t="s">
        <v>3</v>
      </c>
      <c r="D639" s="41" t="s">
        <v>998</v>
      </c>
      <c r="E639" s="40"/>
      <c r="F639" s="3">
        <f t="shared" si="136"/>
        <v>102</v>
      </c>
      <c r="G639" s="3">
        <f>G640</f>
        <v>0</v>
      </c>
      <c r="H639" s="3">
        <f>H640</f>
        <v>102</v>
      </c>
      <c r="I639" s="3">
        <f t="shared" si="137"/>
        <v>102</v>
      </c>
      <c r="J639" s="3">
        <f>J640</f>
        <v>0</v>
      </c>
      <c r="K639" s="3">
        <f>K640</f>
        <v>102</v>
      </c>
    </row>
    <row r="640" spans="1:11" ht="93" customHeight="1" x14ac:dyDescent="0.2">
      <c r="A640" s="41" t="s">
        <v>20</v>
      </c>
      <c r="B640" s="40"/>
      <c r="C640" s="41" t="s">
        <v>3</v>
      </c>
      <c r="D640" s="41" t="s">
        <v>998</v>
      </c>
      <c r="E640" s="41" t="s">
        <v>13</v>
      </c>
      <c r="F640" s="3">
        <f t="shared" si="136"/>
        <v>102</v>
      </c>
      <c r="G640" s="3"/>
      <c r="H640" s="3">
        <v>102</v>
      </c>
      <c r="I640" s="3">
        <f t="shared" si="137"/>
        <v>102</v>
      </c>
      <c r="J640" s="3"/>
      <c r="K640" s="3">
        <v>102</v>
      </c>
    </row>
    <row r="641" spans="1:11" ht="73.5" customHeight="1" x14ac:dyDescent="0.2">
      <c r="A641" s="6" t="s">
        <v>60</v>
      </c>
      <c r="B641" s="5"/>
      <c r="C641" s="5" t="s">
        <v>3</v>
      </c>
      <c r="D641" s="5" t="s">
        <v>61</v>
      </c>
      <c r="E641" s="5"/>
      <c r="F641" s="1">
        <f t="shared" ref="F641:F646" si="138">G641+H641</f>
        <v>36083</v>
      </c>
      <c r="G641" s="1">
        <f>G642</f>
        <v>36083</v>
      </c>
      <c r="H641" s="1">
        <f>H642</f>
        <v>0</v>
      </c>
      <c r="I641" s="1">
        <f t="shared" ref="I641:I646" si="139">J641+K641</f>
        <v>36500</v>
      </c>
      <c r="J641" s="1">
        <f>J642</f>
        <v>36500</v>
      </c>
      <c r="K641" s="1">
        <f>K642</f>
        <v>0</v>
      </c>
    </row>
    <row r="642" spans="1:11" ht="147.75" customHeight="1" x14ac:dyDescent="0.2">
      <c r="A642" s="22" t="s">
        <v>866</v>
      </c>
      <c r="B642" s="5"/>
      <c r="C642" s="5" t="s">
        <v>3</v>
      </c>
      <c r="D642" s="5" t="s">
        <v>62</v>
      </c>
      <c r="E642" s="5"/>
      <c r="F642" s="1">
        <f t="shared" si="138"/>
        <v>36083</v>
      </c>
      <c r="G642" s="1">
        <f>G643</f>
        <v>36083</v>
      </c>
      <c r="H642" s="1">
        <f>H643</f>
        <v>0</v>
      </c>
      <c r="I642" s="1">
        <f t="shared" si="139"/>
        <v>36500</v>
      </c>
      <c r="J642" s="1">
        <f>J643</f>
        <v>36500</v>
      </c>
      <c r="K642" s="1">
        <f>K643</f>
        <v>0</v>
      </c>
    </row>
    <row r="643" spans="1:11" ht="122.25" customHeight="1" x14ac:dyDescent="0.2">
      <c r="A643" s="19" t="s">
        <v>41</v>
      </c>
      <c r="B643" s="5"/>
      <c r="C643" s="2" t="s">
        <v>3</v>
      </c>
      <c r="D643" s="2" t="s">
        <v>63</v>
      </c>
      <c r="E643" s="2"/>
      <c r="F643" s="3">
        <f t="shared" si="138"/>
        <v>36083</v>
      </c>
      <c r="G643" s="3">
        <f>G644+G645+G646+G647</f>
        <v>36083</v>
      </c>
      <c r="H643" s="3">
        <f>H644+H645+H646</f>
        <v>0</v>
      </c>
      <c r="I643" s="3">
        <f t="shared" si="139"/>
        <v>36500</v>
      </c>
      <c r="J643" s="3">
        <f>J644+J645+J646+J647</f>
        <v>36500</v>
      </c>
      <c r="K643" s="3">
        <f>K644+K645+K646</f>
        <v>0</v>
      </c>
    </row>
    <row r="644" spans="1:11" ht="205.5" customHeight="1" x14ac:dyDescent="0.2">
      <c r="A644" s="7" t="s">
        <v>19</v>
      </c>
      <c r="B644" s="5"/>
      <c r="C644" s="2" t="s">
        <v>3</v>
      </c>
      <c r="D644" s="2" t="s">
        <v>63</v>
      </c>
      <c r="E644" s="2" t="s">
        <v>12</v>
      </c>
      <c r="F644" s="3">
        <f t="shared" si="138"/>
        <v>19107</v>
      </c>
      <c r="G644" s="3">
        <f>19182-75</f>
        <v>19107</v>
      </c>
      <c r="H644" s="3"/>
      <c r="I644" s="3">
        <f t="shared" si="139"/>
        <v>19827</v>
      </c>
      <c r="J644" s="3">
        <f>20395-75-493</f>
        <v>19827</v>
      </c>
      <c r="K644" s="3"/>
    </row>
    <row r="645" spans="1:11" ht="93" customHeight="1" x14ac:dyDescent="0.2">
      <c r="A645" s="2" t="s">
        <v>20</v>
      </c>
      <c r="B645" s="5"/>
      <c r="C645" s="2" t="s">
        <v>3</v>
      </c>
      <c r="D645" s="2" t="s">
        <v>63</v>
      </c>
      <c r="E645" s="2" t="s">
        <v>13</v>
      </c>
      <c r="F645" s="3">
        <f t="shared" si="138"/>
        <v>493</v>
      </c>
      <c r="G645" s="3">
        <v>493</v>
      </c>
      <c r="H645" s="3"/>
      <c r="I645" s="3">
        <f t="shared" si="139"/>
        <v>493</v>
      </c>
      <c r="J645" s="3">
        <v>493</v>
      </c>
      <c r="K645" s="3"/>
    </row>
    <row r="646" spans="1:11" ht="111.75" customHeight="1" x14ac:dyDescent="0.2">
      <c r="A646" s="2" t="s">
        <v>17</v>
      </c>
      <c r="B646" s="5"/>
      <c r="C646" s="2" t="s">
        <v>3</v>
      </c>
      <c r="D646" s="2" t="s">
        <v>63</v>
      </c>
      <c r="E646" s="2" t="s">
        <v>14</v>
      </c>
      <c r="F646" s="3">
        <f t="shared" si="138"/>
        <v>16408</v>
      </c>
      <c r="G646" s="3">
        <f>16325+83</f>
        <v>16408</v>
      </c>
      <c r="H646" s="3"/>
      <c r="I646" s="3">
        <f t="shared" si="139"/>
        <v>16105</v>
      </c>
      <c r="J646" s="3">
        <v>16105</v>
      </c>
      <c r="K646" s="3"/>
    </row>
    <row r="647" spans="1:11" ht="45" customHeight="1" x14ac:dyDescent="0.2">
      <c r="A647" s="2" t="s">
        <v>16</v>
      </c>
      <c r="B647" s="5"/>
      <c r="C647" s="2" t="s">
        <v>3</v>
      </c>
      <c r="D647" s="2" t="s">
        <v>63</v>
      </c>
      <c r="E647" s="2" t="s">
        <v>15</v>
      </c>
      <c r="F647" s="3">
        <f>G647+H647</f>
        <v>75</v>
      </c>
      <c r="G647" s="3">
        <v>75</v>
      </c>
      <c r="H647" s="3"/>
      <c r="I647" s="3">
        <f>J647+K647</f>
        <v>75</v>
      </c>
      <c r="J647" s="3">
        <v>75</v>
      </c>
      <c r="K647" s="3"/>
    </row>
    <row r="648" spans="1:11" ht="71.25" customHeight="1" x14ac:dyDescent="0.2">
      <c r="A648" s="6" t="s">
        <v>86</v>
      </c>
      <c r="B648" s="5"/>
      <c r="C648" s="5" t="s">
        <v>3</v>
      </c>
      <c r="D648" s="5" t="s">
        <v>64</v>
      </c>
      <c r="E648" s="5"/>
      <c r="F648" s="1">
        <f t="shared" ref="F648:F650" si="140">G648+H648</f>
        <v>155691</v>
      </c>
      <c r="G648" s="1">
        <f>G649+G655</f>
        <v>155691</v>
      </c>
      <c r="H648" s="1">
        <f>H649+H655</f>
        <v>0</v>
      </c>
      <c r="I648" s="1">
        <f>J648+K648</f>
        <v>157500</v>
      </c>
      <c r="J648" s="1">
        <f>J649+J655</f>
        <v>157500</v>
      </c>
      <c r="K648" s="1">
        <f>K649+K655</f>
        <v>0</v>
      </c>
    </row>
    <row r="649" spans="1:11" ht="180" customHeight="1" x14ac:dyDescent="0.2">
      <c r="A649" s="22" t="s">
        <v>65</v>
      </c>
      <c r="B649" s="5"/>
      <c r="C649" s="5" t="s">
        <v>3</v>
      </c>
      <c r="D649" s="5" t="s">
        <v>67</v>
      </c>
      <c r="E649" s="5"/>
      <c r="F649" s="1">
        <f t="shared" si="140"/>
        <v>154891</v>
      </c>
      <c r="G649" s="1">
        <f>G650</f>
        <v>154891</v>
      </c>
      <c r="H649" s="1">
        <f>H650</f>
        <v>0</v>
      </c>
      <c r="I649" s="1">
        <f>J649+K649</f>
        <v>157178</v>
      </c>
      <c r="J649" s="1">
        <f>J650</f>
        <v>157178</v>
      </c>
      <c r="K649" s="1">
        <f>K650</f>
        <v>0</v>
      </c>
    </row>
    <row r="650" spans="1:11" ht="117.75" customHeight="1" x14ac:dyDescent="0.2">
      <c r="A650" s="19" t="s">
        <v>41</v>
      </c>
      <c r="B650" s="5"/>
      <c r="C650" s="2" t="s">
        <v>3</v>
      </c>
      <c r="D650" s="2" t="s">
        <v>68</v>
      </c>
      <c r="E650" s="2"/>
      <c r="F650" s="3">
        <f t="shared" si="140"/>
        <v>154891</v>
      </c>
      <c r="G650" s="3">
        <f>G651+G652+G653+G654</f>
        <v>154891</v>
      </c>
      <c r="H650" s="3">
        <f>H651+H652+H653+H654</f>
        <v>0</v>
      </c>
      <c r="I650" s="3">
        <f t="shared" ref="I650:I654" si="141">J650+K650</f>
        <v>157178</v>
      </c>
      <c r="J650" s="3">
        <f>J651+J652+J653+J654</f>
        <v>157178</v>
      </c>
      <c r="K650" s="3">
        <f>K651+K652+K653+K654</f>
        <v>0</v>
      </c>
    </row>
    <row r="651" spans="1:11" ht="218.25" customHeight="1" x14ac:dyDescent="0.2">
      <c r="A651" s="7" t="s">
        <v>19</v>
      </c>
      <c r="B651" s="5"/>
      <c r="C651" s="2" t="s">
        <v>3</v>
      </c>
      <c r="D651" s="2" t="s">
        <v>68</v>
      </c>
      <c r="E651" s="2" t="s">
        <v>12</v>
      </c>
      <c r="F651" s="3">
        <f t="shared" ref="F651:F672" si="142">G651+H651</f>
        <v>36263</v>
      </c>
      <c r="G651" s="45">
        <v>36263</v>
      </c>
      <c r="H651" s="3"/>
      <c r="I651" s="3">
        <f t="shared" si="141"/>
        <v>34174</v>
      </c>
      <c r="J651" s="46">
        <f>40980-5686-1120</f>
        <v>34174</v>
      </c>
      <c r="K651" s="3"/>
    </row>
    <row r="652" spans="1:11" ht="93" customHeight="1" x14ac:dyDescent="0.2">
      <c r="A652" s="2" t="s">
        <v>20</v>
      </c>
      <c r="B652" s="5"/>
      <c r="C652" s="2" t="s">
        <v>3</v>
      </c>
      <c r="D652" s="2" t="s">
        <v>68</v>
      </c>
      <c r="E652" s="2" t="s">
        <v>13</v>
      </c>
      <c r="F652" s="3">
        <f t="shared" si="142"/>
        <v>5729</v>
      </c>
      <c r="G652" s="45">
        <v>5729</v>
      </c>
      <c r="H652" s="3"/>
      <c r="I652" s="3">
        <f t="shared" si="141"/>
        <v>5686</v>
      </c>
      <c r="J652" s="46">
        <v>5686</v>
      </c>
      <c r="K652" s="3"/>
    </row>
    <row r="653" spans="1:11" ht="112.5" customHeight="1" x14ac:dyDescent="0.2">
      <c r="A653" s="2" t="s">
        <v>17</v>
      </c>
      <c r="B653" s="5"/>
      <c r="C653" s="2" t="s">
        <v>3</v>
      </c>
      <c r="D653" s="2" t="s">
        <v>68</v>
      </c>
      <c r="E653" s="2" t="s">
        <v>14</v>
      </c>
      <c r="F653" s="3">
        <f t="shared" si="142"/>
        <v>111784</v>
      </c>
      <c r="G653" s="45">
        <v>111784</v>
      </c>
      <c r="H653" s="3"/>
      <c r="I653" s="3">
        <f t="shared" si="141"/>
        <v>116198</v>
      </c>
      <c r="J653" s="46">
        <v>116198</v>
      </c>
      <c r="K653" s="3"/>
    </row>
    <row r="654" spans="1:11" ht="40.5" customHeight="1" x14ac:dyDescent="0.2">
      <c r="A654" s="2" t="s">
        <v>16</v>
      </c>
      <c r="B654" s="5"/>
      <c r="C654" s="2" t="s">
        <v>3</v>
      </c>
      <c r="D654" s="2" t="s">
        <v>68</v>
      </c>
      <c r="E654" s="2" t="s">
        <v>15</v>
      </c>
      <c r="F654" s="3">
        <f t="shared" si="142"/>
        <v>1115</v>
      </c>
      <c r="G654" s="45">
        <v>1115</v>
      </c>
      <c r="H654" s="3"/>
      <c r="I654" s="3">
        <f t="shared" si="141"/>
        <v>1120</v>
      </c>
      <c r="J654" s="3">
        <v>1120</v>
      </c>
      <c r="K654" s="3"/>
    </row>
    <row r="655" spans="1:11" ht="269.25" customHeight="1" x14ac:dyDescent="0.2">
      <c r="A655" s="22" t="s">
        <v>868</v>
      </c>
      <c r="B655" s="5"/>
      <c r="C655" s="5" t="s">
        <v>3</v>
      </c>
      <c r="D655" s="5" t="s">
        <v>71</v>
      </c>
      <c r="E655" s="5"/>
      <c r="F655" s="1">
        <f t="shared" si="142"/>
        <v>800</v>
      </c>
      <c r="G655" s="1">
        <f>G656</f>
        <v>800</v>
      </c>
      <c r="H655" s="1">
        <f>H656</f>
        <v>0</v>
      </c>
      <c r="I655" s="1">
        <f t="shared" ref="I655:I672" si="143">J655+K655</f>
        <v>322</v>
      </c>
      <c r="J655" s="1">
        <f>J656</f>
        <v>322</v>
      </c>
      <c r="K655" s="1">
        <f>K656</f>
        <v>0</v>
      </c>
    </row>
    <row r="656" spans="1:11" ht="24.75" customHeight="1" x14ac:dyDescent="0.2">
      <c r="A656" s="19" t="s">
        <v>66</v>
      </c>
      <c r="B656" s="5"/>
      <c r="C656" s="2" t="s">
        <v>3</v>
      </c>
      <c r="D656" s="2" t="s">
        <v>72</v>
      </c>
      <c r="E656" s="2"/>
      <c r="F656" s="3">
        <f t="shared" si="142"/>
        <v>800</v>
      </c>
      <c r="G656" s="3">
        <f>G657</f>
        <v>800</v>
      </c>
      <c r="H656" s="3">
        <f>H657</f>
        <v>0</v>
      </c>
      <c r="I656" s="3">
        <f t="shared" si="143"/>
        <v>322</v>
      </c>
      <c r="J656" s="3">
        <f>J657</f>
        <v>322</v>
      </c>
      <c r="K656" s="3">
        <f>K657</f>
        <v>0</v>
      </c>
    </row>
    <row r="657" spans="1:11" ht="107.25" customHeight="1" x14ac:dyDescent="0.2">
      <c r="A657" s="2" t="s">
        <v>17</v>
      </c>
      <c r="B657" s="5"/>
      <c r="C657" s="2" t="s">
        <v>3</v>
      </c>
      <c r="D657" s="2" t="s">
        <v>72</v>
      </c>
      <c r="E657" s="2" t="s">
        <v>14</v>
      </c>
      <c r="F657" s="3">
        <f t="shared" si="142"/>
        <v>800</v>
      </c>
      <c r="G657" s="3">
        <v>800</v>
      </c>
      <c r="H657" s="3"/>
      <c r="I657" s="3">
        <f t="shared" si="143"/>
        <v>322</v>
      </c>
      <c r="J657" s="3">
        <v>322</v>
      </c>
      <c r="K657" s="3"/>
    </row>
    <row r="658" spans="1:11" ht="71.25" customHeight="1" x14ac:dyDescent="0.2">
      <c r="A658" s="6" t="s">
        <v>74</v>
      </c>
      <c r="B658" s="5"/>
      <c r="C658" s="5" t="s">
        <v>3</v>
      </c>
      <c r="D658" s="5" t="s">
        <v>73</v>
      </c>
      <c r="E658" s="5"/>
      <c r="F658" s="1">
        <f t="shared" si="142"/>
        <v>47343</v>
      </c>
      <c r="G658" s="1">
        <f>G659+G662</f>
        <v>41800</v>
      </c>
      <c r="H658" s="1">
        <f>H659+H662</f>
        <v>5543</v>
      </c>
      <c r="I658" s="1">
        <f t="shared" si="143"/>
        <v>42500</v>
      </c>
      <c r="J658" s="1">
        <f>J659+J662</f>
        <v>42500</v>
      </c>
      <c r="K658" s="1">
        <f>K659+K662</f>
        <v>0</v>
      </c>
    </row>
    <row r="659" spans="1:11" ht="129" customHeight="1" x14ac:dyDescent="0.2">
      <c r="A659" s="5" t="s">
        <v>869</v>
      </c>
      <c r="B659" s="5"/>
      <c r="C659" s="5" t="s">
        <v>3</v>
      </c>
      <c r="D659" s="5" t="s">
        <v>75</v>
      </c>
      <c r="E659" s="5"/>
      <c r="F659" s="1">
        <f t="shared" si="142"/>
        <v>41523</v>
      </c>
      <c r="G659" s="1">
        <f>G660</f>
        <v>41523</v>
      </c>
      <c r="H659" s="1">
        <f>H660</f>
        <v>0</v>
      </c>
      <c r="I659" s="1">
        <f t="shared" si="143"/>
        <v>42500</v>
      </c>
      <c r="J659" s="1">
        <f>J660</f>
        <v>42500</v>
      </c>
      <c r="K659" s="1">
        <f>K660</f>
        <v>0</v>
      </c>
    </row>
    <row r="660" spans="1:11" ht="110.25" customHeight="1" x14ac:dyDescent="0.2">
      <c r="A660" s="2" t="s">
        <v>41</v>
      </c>
      <c r="B660" s="5"/>
      <c r="C660" s="2" t="s">
        <v>3</v>
      </c>
      <c r="D660" s="2" t="s">
        <v>76</v>
      </c>
      <c r="E660" s="2"/>
      <c r="F660" s="3">
        <f t="shared" si="142"/>
        <v>41523</v>
      </c>
      <c r="G660" s="3">
        <f t="shared" ref="G660:K660" si="144">G661</f>
        <v>41523</v>
      </c>
      <c r="H660" s="3">
        <f t="shared" si="144"/>
        <v>0</v>
      </c>
      <c r="I660" s="3">
        <f t="shared" si="143"/>
        <v>42500</v>
      </c>
      <c r="J660" s="3">
        <f t="shared" si="144"/>
        <v>42500</v>
      </c>
      <c r="K660" s="3">
        <f t="shared" si="144"/>
        <v>0</v>
      </c>
    </row>
    <row r="661" spans="1:11" ht="108" customHeight="1" x14ac:dyDescent="0.2">
      <c r="A661" s="2" t="s">
        <v>17</v>
      </c>
      <c r="B661" s="5"/>
      <c r="C661" s="2" t="s">
        <v>3</v>
      </c>
      <c r="D661" s="2" t="s">
        <v>76</v>
      </c>
      <c r="E661" s="2" t="s">
        <v>14</v>
      </c>
      <c r="F661" s="3">
        <f t="shared" si="142"/>
        <v>41523</v>
      </c>
      <c r="G661" s="3">
        <f>41800-277</f>
        <v>41523</v>
      </c>
      <c r="H661" s="3">
        <v>0</v>
      </c>
      <c r="I661" s="3">
        <f t="shared" si="143"/>
        <v>42500</v>
      </c>
      <c r="J661" s="3">
        <v>42500</v>
      </c>
      <c r="K661" s="3">
        <v>0</v>
      </c>
    </row>
    <row r="662" spans="1:11" ht="122.25" customHeight="1" x14ac:dyDescent="0.2">
      <c r="A662" s="40" t="s">
        <v>1092</v>
      </c>
      <c r="B662" s="40"/>
      <c r="C662" s="40" t="s">
        <v>3</v>
      </c>
      <c r="D662" s="40" t="s">
        <v>1093</v>
      </c>
      <c r="E662" s="40"/>
      <c r="F662" s="1">
        <f>G662+H662</f>
        <v>5820</v>
      </c>
      <c r="G662" s="1">
        <f>G663+G665</f>
        <v>277</v>
      </c>
      <c r="H662" s="1">
        <f>H663+H665</f>
        <v>5543</v>
      </c>
      <c r="I662" s="1">
        <f>J662+K662</f>
        <v>0</v>
      </c>
      <c r="J662" s="1">
        <f>J663+J665</f>
        <v>0</v>
      </c>
      <c r="K662" s="1">
        <f>K663+K665</f>
        <v>0</v>
      </c>
    </row>
    <row r="663" spans="1:11" ht="215.25" customHeight="1" x14ac:dyDescent="0.2">
      <c r="A663" s="41" t="s">
        <v>1094</v>
      </c>
      <c r="B663" s="40"/>
      <c r="C663" s="41" t="s">
        <v>3</v>
      </c>
      <c r="D663" s="41" t="s">
        <v>1095</v>
      </c>
      <c r="E663" s="41"/>
      <c r="F663" s="3">
        <f>G663+H663</f>
        <v>277</v>
      </c>
      <c r="G663" s="3">
        <f>G664</f>
        <v>277</v>
      </c>
      <c r="H663" s="3">
        <f>H664</f>
        <v>0</v>
      </c>
      <c r="I663" s="3">
        <f>J663+K663</f>
        <v>0</v>
      </c>
      <c r="J663" s="3">
        <f>J664</f>
        <v>0</v>
      </c>
      <c r="K663" s="3">
        <f>K664</f>
        <v>0</v>
      </c>
    </row>
    <row r="664" spans="1:11" ht="116.25" customHeight="1" x14ac:dyDescent="0.2">
      <c r="A664" s="41" t="s">
        <v>17</v>
      </c>
      <c r="B664" s="40"/>
      <c r="C664" s="41" t="s">
        <v>3</v>
      </c>
      <c r="D664" s="41" t="s">
        <v>1095</v>
      </c>
      <c r="E664" s="41" t="s">
        <v>14</v>
      </c>
      <c r="F664" s="3">
        <f t="shared" ref="F664:F666" si="145">G664+H664</f>
        <v>277</v>
      </c>
      <c r="G664" s="3">
        <v>277</v>
      </c>
      <c r="H664" s="3"/>
      <c r="I664" s="3">
        <f t="shared" ref="I664:I666" si="146">J664+K664</f>
        <v>0</v>
      </c>
      <c r="J664" s="3"/>
      <c r="K664" s="3"/>
    </row>
    <row r="665" spans="1:11" ht="223.5" customHeight="1" x14ac:dyDescent="0.2">
      <c r="A665" s="41" t="s">
        <v>1094</v>
      </c>
      <c r="B665" s="40"/>
      <c r="C665" s="41" t="s">
        <v>3</v>
      </c>
      <c r="D665" s="41" t="s">
        <v>1096</v>
      </c>
      <c r="E665" s="41"/>
      <c r="F665" s="3">
        <f t="shared" si="145"/>
        <v>5543</v>
      </c>
      <c r="G665" s="3">
        <f>G666</f>
        <v>0</v>
      </c>
      <c r="H665" s="3">
        <f>H666</f>
        <v>5543</v>
      </c>
      <c r="I665" s="3">
        <f t="shared" si="146"/>
        <v>0</v>
      </c>
      <c r="J665" s="3">
        <f>J666</f>
        <v>0</v>
      </c>
      <c r="K665" s="3">
        <f>K666</f>
        <v>0</v>
      </c>
    </row>
    <row r="666" spans="1:11" ht="116.25" customHeight="1" x14ac:dyDescent="0.2">
      <c r="A666" s="41" t="s">
        <v>17</v>
      </c>
      <c r="B666" s="40"/>
      <c r="C666" s="41" t="s">
        <v>3</v>
      </c>
      <c r="D666" s="41" t="s">
        <v>1096</v>
      </c>
      <c r="E666" s="41" t="s">
        <v>14</v>
      </c>
      <c r="F666" s="3">
        <f t="shared" si="145"/>
        <v>5543</v>
      </c>
      <c r="G666" s="3">
        <v>0</v>
      </c>
      <c r="H666" s="3">
        <v>5543</v>
      </c>
      <c r="I666" s="3">
        <f t="shared" si="146"/>
        <v>0</v>
      </c>
      <c r="J666" s="3">
        <v>0</v>
      </c>
      <c r="K666" s="3">
        <v>0</v>
      </c>
    </row>
    <row r="667" spans="1:11" ht="71.25" customHeight="1" x14ac:dyDescent="0.2">
      <c r="A667" s="5" t="s">
        <v>32</v>
      </c>
      <c r="B667" s="5"/>
      <c r="C667" s="5" t="s">
        <v>5</v>
      </c>
      <c r="D667" s="5"/>
      <c r="E667" s="5"/>
      <c r="F667" s="1">
        <f t="shared" si="142"/>
        <v>44600</v>
      </c>
      <c r="G667" s="1">
        <f>G668</f>
        <v>44600</v>
      </c>
      <c r="H667" s="1">
        <f>H668</f>
        <v>0</v>
      </c>
      <c r="I667" s="1">
        <f t="shared" si="143"/>
        <v>45500</v>
      </c>
      <c r="J667" s="1">
        <f>J668</f>
        <v>45500</v>
      </c>
      <c r="K667" s="1">
        <f>K668</f>
        <v>0</v>
      </c>
    </row>
    <row r="668" spans="1:11" ht="121.5" customHeight="1" x14ac:dyDescent="0.2">
      <c r="A668" s="6" t="s">
        <v>31</v>
      </c>
      <c r="B668" s="5"/>
      <c r="C668" s="5" t="s">
        <v>5</v>
      </c>
      <c r="D668" s="5" t="s">
        <v>53</v>
      </c>
      <c r="E668" s="5"/>
      <c r="F668" s="1">
        <f t="shared" si="142"/>
        <v>44600</v>
      </c>
      <c r="G668" s="1">
        <f>G669</f>
        <v>44600</v>
      </c>
      <c r="H668" s="1">
        <f>H669</f>
        <v>0</v>
      </c>
      <c r="I668" s="1">
        <f t="shared" si="143"/>
        <v>45500</v>
      </c>
      <c r="J668" s="1">
        <f>J669</f>
        <v>45500</v>
      </c>
      <c r="K668" s="1">
        <f>K669</f>
        <v>0</v>
      </c>
    </row>
    <row r="669" spans="1:11" ht="93" customHeight="1" x14ac:dyDescent="0.2">
      <c r="A669" s="6" t="s">
        <v>77</v>
      </c>
      <c r="B669" s="5"/>
      <c r="C669" s="5" t="s">
        <v>5</v>
      </c>
      <c r="D669" s="5" t="s">
        <v>78</v>
      </c>
      <c r="E669" s="5"/>
      <c r="F669" s="1">
        <f t="shared" si="142"/>
        <v>44600</v>
      </c>
      <c r="G669" s="1">
        <f>G670+G674</f>
        <v>44600</v>
      </c>
      <c r="H669" s="1">
        <f>H670+H674</f>
        <v>0</v>
      </c>
      <c r="I669" s="1">
        <f t="shared" si="143"/>
        <v>45500</v>
      </c>
      <c r="J669" s="1">
        <f>J670+J674</f>
        <v>45500</v>
      </c>
      <c r="K669" s="1">
        <f>K670+K674</f>
        <v>0</v>
      </c>
    </row>
    <row r="670" spans="1:11" ht="147.75" customHeight="1" x14ac:dyDescent="0.2">
      <c r="A670" s="6" t="s">
        <v>79</v>
      </c>
      <c r="B670" s="5"/>
      <c r="C670" s="5" t="s">
        <v>5</v>
      </c>
      <c r="D670" s="5" t="s">
        <v>82</v>
      </c>
      <c r="E670" s="5"/>
      <c r="F670" s="1">
        <f t="shared" si="142"/>
        <v>6395</v>
      </c>
      <c r="G670" s="1">
        <f>G671</f>
        <v>6395</v>
      </c>
      <c r="H670" s="1">
        <f>H671</f>
        <v>0</v>
      </c>
      <c r="I670" s="1">
        <f t="shared" si="143"/>
        <v>6855</v>
      </c>
      <c r="J670" s="1">
        <f>J671</f>
        <v>6855</v>
      </c>
      <c r="K670" s="1">
        <f>K671</f>
        <v>0</v>
      </c>
    </row>
    <row r="671" spans="1:11" ht="79.5" customHeight="1" x14ac:dyDescent="0.2">
      <c r="A671" s="7" t="s">
        <v>80</v>
      </c>
      <c r="B671" s="5"/>
      <c r="C671" s="2" t="s">
        <v>5</v>
      </c>
      <c r="D671" s="2" t="s">
        <v>81</v>
      </c>
      <c r="E671" s="2"/>
      <c r="F671" s="3">
        <f t="shared" si="142"/>
        <v>6395</v>
      </c>
      <c r="G671" s="3">
        <f>G672+G673</f>
        <v>6395</v>
      </c>
      <c r="H671" s="3">
        <f>H672</f>
        <v>0</v>
      </c>
      <c r="I671" s="3">
        <f t="shared" si="143"/>
        <v>6855</v>
      </c>
      <c r="J671" s="3">
        <f>J672+J673</f>
        <v>6855</v>
      </c>
      <c r="K671" s="3">
        <f>K672</f>
        <v>0</v>
      </c>
    </row>
    <row r="672" spans="1:11" ht="210" customHeight="1" x14ac:dyDescent="0.2">
      <c r="A672" s="7" t="s">
        <v>19</v>
      </c>
      <c r="B672" s="5"/>
      <c r="C672" s="2" t="s">
        <v>5</v>
      </c>
      <c r="D672" s="2" t="s">
        <v>81</v>
      </c>
      <c r="E672" s="2" t="s">
        <v>12</v>
      </c>
      <c r="F672" s="3">
        <f t="shared" si="142"/>
        <v>6369</v>
      </c>
      <c r="G672" s="3">
        <f>6395-26</f>
        <v>6369</v>
      </c>
      <c r="H672" s="3"/>
      <c r="I672" s="3">
        <f t="shared" si="143"/>
        <v>6829</v>
      </c>
      <c r="J672" s="3">
        <f>6855-26</f>
        <v>6829</v>
      </c>
      <c r="K672" s="3"/>
    </row>
    <row r="673" spans="1:11" ht="93" customHeight="1" x14ac:dyDescent="0.2">
      <c r="A673" s="2" t="s">
        <v>20</v>
      </c>
      <c r="B673" s="5"/>
      <c r="C673" s="2" t="s">
        <v>5</v>
      </c>
      <c r="D673" s="2" t="s">
        <v>81</v>
      </c>
      <c r="E673" s="2" t="s">
        <v>13</v>
      </c>
      <c r="F673" s="3">
        <f>G673+H673</f>
        <v>26</v>
      </c>
      <c r="G673" s="3">
        <v>26</v>
      </c>
      <c r="H673" s="3"/>
      <c r="I673" s="3">
        <f>J673+K673</f>
        <v>26</v>
      </c>
      <c r="J673" s="3">
        <v>26</v>
      </c>
      <c r="K673" s="3"/>
    </row>
    <row r="674" spans="1:11" ht="239.25" customHeight="1" x14ac:dyDescent="0.2">
      <c r="A674" s="22" t="s">
        <v>83</v>
      </c>
      <c r="B674" s="5"/>
      <c r="C674" s="5" t="s">
        <v>5</v>
      </c>
      <c r="D674" s="5" t="s">
        <v>84</v>
      </c>
      <c r="E674" s="5"/>
      <c r="F674" s="1">
        <f t="shared" ref="F674:K674" si="147">F675</f>
        <v>38205</v>
      </c>
      <c r="G674" s="1">
        <f t="shared" si="147"/>
        <v>38205</v>
      </c>
      <c r="H674" s="1">
        <f t="shared" si="147"/>
        <v>0</v>
      </c>
      <c r="I674" s="1">
        <f t="shared" si="147"/>
        <v>38645</v>
      </c>
      <c r="J674" s="1">
        <f t="shared" si="147"/>
        <v>38645</v>
      </c>
      <c r="K674" s="1">
        <f t="shared" si="147"/>
        <v>0</v>
      </c>
    </row>
    <row r="675" spans="1:11" ht="105.75" customHeight="1" x14ac:dyDescent="0.2">
      <c r="A675" s="19" t="s">
        <v>41</v>
      </c>
      <c r="B675" s="5"/>
      <c r="C675" s="2" t="s">
        <v>5</v>
      </c>
      <c r="D675" s="2" t="s">
        <v>85</v>
      </c>
      <c r="E675" s="2"/>
      <c r="F675" s="3">
        <f t="shared" ref="F675:F1001" si="148">G675+H675</f>
        <v>38205</v>
      </c>
      <c r="G675" s="3">
        <f>G676+G677+G678</f>
        <v>38205</v>
      </c>
      <c r="H675" s="3">
        <f>H676+H677</f>
        <v>0</v>
      </c>
      <c r="I675" s="3">
        <f t="shared" ref="I675:I737" si="149">J675+K675</f>
        <v>38645</v>
      </c>
      <c r="J675" s="3">
        <f>J676+J677+J678</f>
        <v>38645</v>
      </c>
      <c r="K675" s="3">
        <f>K676+K677</f>
        <v>0</v>
      </c>
    </row>
    <row r="676" spans="1:11" ht="205.5" customHeight="1" x14ac:dyDescent="0.2">
      <c r="A676" s="7" t="s">
        <v>19</v>
      </c>
      <c r="B676" s="5"/>
      <c r="C676" s="2" t="s">
        <v>5</v>
      </c>
      <c r="D676" s="2" t="s">
        <v>85</v>
      </c>
      <c r="E676" s="2" t="s">
        <v>12</v>
      </c>
      <c r="F676" s="3">
        <f t="shared" si="148"/>
        <v>37637</v>
      </c>
      <c r="G676" s="45">
        <f>37641-4</f>
        <v>37637</v>
      </c>
      <c r="H676" s="3"/>
      <c r="I676" s="3">
        <f t="shared" si="149"/>
        <v>38095</v>
      </c>
      <c r="J676" s="3">
        <f>38645-4-546</f>
        <v>38095</v>
      </c>
      <c r="K676" s="3"/>
    </row>
    <row r="677" spans="1:11" ht="93" customHeight="1" x14ac:dyDescent="0.2">
      <c r="A677" s="2" t="s">
        <v>20</v>
      </c>
      <c r="B677" s="5"/>
      <c r="C677" s="2" t="s">
        <v>5</v>
      </c>
      <c r="D677" s="2" t="s">
        <v>85</v>
      </c>
      <c r="E677" s="2" t="s">
        <v>13</v>
      </c>
      <c r="F677" s="3">
        <f t="shared" si="148"/>
        <v>564</v>
      </c>
      <c r="G677" s="45">
        <v>564</v>
      </c>
      <c r="H677" s="3"/>
      <c r="I677" s="3">
        <f t="shared" si="149"/>
        <v>546</v>
      </c>
      <c r="J677" s="3">
        <v>546</v>
      </c>
      <c r="K677" s="3"/>
    </row>
    <row r="678" spans="1:11" ht="33" x14ac:dyDescent="0.2">
      <c r="A678" s="2" t="s">
        <v>16</v>
      </c>
      <c r="B678" s="5"/>
      <c r="C678" s="2" t="s">
        <v>5</v>
      </c>
      <c r="D678" s="2" t="s">
        <v>85</v>
      </c>
      <c r="E678" s="2" t="s">
        <v>15</v>
      </c>
      <c r="F678" s="3">
        <f>G678+H678</f>
        <v>4</v>
      </c>
      <c r="G678" s="45">
        <v>4</v>
      </c>
      <c r="H678" s="3"/>
      <c r="I678" s="3">
        <f>J678+K678</f>
        <v>4</v>
      </c>
      <c r="J678" s="3">
        <v>4</v>
      </c>
      <c r="K678" s="3"/>
    </row>
    <row r="679" spans="1:11" ht="33" x14ac:dyDescent="0.2">
      <c r="A679" s="5" t="s">
        <v>182</v>
      </c>
      <c r="B679" s="5"/>
      <c r="C679" s="5" t="s">
        <v>183</v>
      </c>
      <c r="D679" s="5"/>
      <c r="E679" s="5"/>
      <c r="F679" s="1">
        <f>G679+H679</f>
        <v>222</v>
      </c>
      <c r="G679" s="1">
        <f>G680</f>
        <v>109</v>
      </c>
      <c r="H679" s="1">
        <f>H680</f>
        <v>113</v>
      </c>
      <c r="I679" s="1">
        <f>J679+K679</f>
        <v>119</v>
      </c>
      <c r="J679" s="1">
        <f>J680</f>
        <v>0</v>
      </c>
      <c r="K679" s="1">
        <f>K680</f>
        <v>119</v>
      </c>
    </row>
    <row r="680" spans="1:11" ht="57.75" customHeight="1" x14ac:dyDescent="0.2">
      <c r="A680" s="5" t="s">
        <v>588</v>
      </c>
      <c r="B680" s="5"/>
      <c r="C680" s="5" t="s">
        <v>589</v>
      </c>
      <c r="D680" s="5"/>
      <c r="E680" s="5"/>
      <c r="F680" s="1">
        <f>G680+H680</f>
        <v>222</v>
      </c>
      <c r="G680" s="1">
        <f>G681+G686</f>
        <v>109</v>
      </c>
      <c r="H680" s="1">
        <f>H681+H686</f>
        <v>113</v>
      </c>
      <c r="I680" s="1">
        <f>J680+K680</f>
        <v>119</v>
      </c>
      <c r="J680" s="1">
        <f>J681+J686</f>
        <v>0</v>
      </c>
      <c r="K680" s="1">
        <f>K681+K686</f>
        <v>119</v>
      </c>
    </row>
    <row r="681" spans="1:11" ht="122.25" customHeight="1" x14ac:dyDescent="0.2">
      <c r="A681" s="6" t="s">
        <v>24</v>
      </c>
      <c r="B681" s="5"/>
      <c r="C681" s="5" t="s">
        <v>589</v>
      </c>
      <c r="D681" s="5" t="s">
        <v>37</v>
      </c>
      <c r="E681" s="5"/>
      <c r="F681" s="1">
        <f>G681+H681</f>
        <v>113</v>
      </c>
      <c r="G681" s="1">
        <f t="shared" ref="G681:H684" si="150">G682</f>
        <v>0</v>
      </c>
      <c r="H681" s="1">
        <f t="shared" si="150"/>
        <v>113</v>
      </c>
      <c r="I681" s="1">
        <f>J681+K681</f>
        <v>119</v>
      </c>
      <c r="J681" s="1">
        <f t="shared" ref="J681:K684" si="151">J682</f>
        <v>0</v>
      </c>
      <c r="K681" s="1">
        <f t="shared" si="151"/>
        <v>119</v>
      </c>
    </row>
    <row r="682" spans="1:11" ht="73.5" customHeight="1" x14ac:dyDescent="0.2">
      <c r="A682" s="6" t="s">
        <v>43</v>
      </c>
      <c r="B682" s="5"/>
      <c r="C682" s="5" t="s">
        <v>589</v>
      </c>
      <c r="D682" s="5" t="s">
        <v>38</v>
      </c>
      <c r="E682" s="5"/>
      <c r="F682" s="1">
        <f>G682+H682</f>
        <v>113</v>
      </c>
      <c r="G682" s="1">
        <f t="shared" si="150"/>
        <v>0</v>
      </c>
      <c r="H682" s="1">
        <f t="shared" si="150"/>
        <v>113</v>
      </c>
      <c r="I682" s="1">
        <f>J682+K682</f>
        <v>119</v>
      </c>
      <c r="J682" s="1">
        <f t="shared" si="151"/>
        <v>0</v>
      </c>
      <c r="K682" s="1">
        <f t="shared" si="151"/>
        <v>119</v>
      </c>
    </row>
    <row r="683" spans="1:11" ht="409.5" x14ac:dyDescent="0.2">
      <c r="A683" s="30" t="s">
        <v>872</v>
      </c>
      <c r="B683" s="5"/>
      <c r="C683" s="5" t="s">
        <v>589</v>
      </c>
      <c r="D683" s="5" t="s">
        <v>44</v>
      </c>
      <c r="E683" s="5"/>
      <c r="F683" s="1">
        <f t="shared" si="148"/>
        <v>113</v>
      </c>
      <c r="G683" s="1">
        <f t="shared" si="150"/>
        <v>0</v>
      </c>
      <c r="H683" s="1">
        <f t="shared" si="150"/>
        <v>113</v>
      </c>
      <c r="I683" s="1">
        <f t="shared" si="149"/>
        <v>119</v>
      </c>
      <c r="J683" s="1">
        <f t="shared" si="151"/>
        <v>0</v>
      </c>
      <c r="K683" s="1">
        <f t="shared" si="151"/>
        <v>119</v>
      </c>
    </row>
    <row r="684" spans="1:11" ht="287.25" customHeight="1" x14ac:dyDescent="0.2">
      <c r="A684" s="12" t="s">
        <v>1052</v>
      </c>
      <c r="B684" s="5"/>
      <c r="C684" s="2" t="s">
        <v>589</v>
      </c>
      <c r="D684" s="2" t="s">
        <v>45</v>
      </c>
      <c r="E684" s="2"/>
      <c r="F684" s="3">
        <f t="shared" si="148"/>
        <v>113</v>
      </c>
      <c r="G684" s="3">
        <f t="shared" si="150"/>
        <v>0</v>
      </c>
      <c r="H684" s="3">
        <f t="shared" si="150"/>
        <v>113</v>
      </c>
      <c r="I684" s="3">
        <f t="shared" si="149"/>
        <v>119</v>
      </c>
      <c r="J684" s="3">
        <f t="shared" si="151"/>
        <v>0</v>
      </c>
      <c r="K684" s="3">
        <f t="shared" si="151"/>
        <v>119</v>
      </c>
    </row>
    <row r="685" spans="1:11" ht="60.75" customHeight="1" x14ac:dyDescent="0.2">
      <c r="A685" s="12" t="s">
        <v>25</v>
      </c>
      <c r="B685" s="5"/>
      <c r="C685" s="2" t="s">
        <v>589</v>
      </c>
      <c r="D685" s="2" t="s">
        <v>45</v>
      </c>
      <c r="E685" s="2" t="s">
        <v>26</v>
      </c>
      <c r="F685" s="3">
        <f>G685+H685</f>
        <v>113</v>
      </c>
      <c r="G685" s="3"/>
      <c r="H685" s="3">
        <v>113</v>
      </c>
      <c r="I685" s="3">
        <f>J685+K685</f>
        <v>119</v>
      </c>
      <c r="J685" s="3"/>
      <c r="K685" s="3">
        <v>119</v>
      </c>
    </row>
    <row r="686" spans="1:11" ht="115.5" x14ac:dyDescent="0.2">
      <c r="A686" s="6" t="s">
        <v>31</v>
      </c>
      <c r="B686" s="5"/>
      <c r="C686" s="5" t="s">
        <v>589</v>
      </c>
      <c r="D686" s="5" t="s">
        <v>53</v>
      </c>
      <c r="E686" s="2"/>
      <c r="F686" s="1">
        <f t="shared" ref="F686" si="152">G686+H686</f>
        <v>109</v>
      </c>
      <c r="G686" s="1">
        <f>G687</f>
        <v>109</v>
      </c>
      <c r="H686" s="1">
        <f>H687</f>
        <v>0</v>
      </c>
      <c r="I686" s="1">
        <f t="shared" ref="I686" si="153">J686+K686</f>
        <v>0</v>
      </c>
      <c r="J686" s="1">
        <f>J687</f>
        <v>0</v>
      </c>
      <c r="K686" s="1">
        <f>K687</f>
        <v>0</v>
      </c>
    </row>
    <row r="687" spans="1:11" ht="78" customHeight="1" x14ac:dyDescent="0.2">
      <c r="A687" s="6" t="s">
        <v>86</v>
      </c>
      <c r="B687" s="5"/>
      <c r="C687" s="5" t="s">
        <v>589</v>
      </c>
      <c r="D687" s="5" t="s">
        <v>64</v>
      </c>
      <c r="E687" s="2"/>
      <c r="F687" s="1">
        <f>G687+H687</f>
        <v>109</v>
      </c>
      <c r="G687" s="1">
        <f t="shared" ref="G687:H689" si="154">G688</f>
        <v>109</v>
      </c>
      <c r="H687" s="1">
        <f t="shared" si="154"/>
        <v>0</v>
      </c>
      <c r="I687" s="1">
        <f>J687+K687</f>
        <v>0</v>
      </c>
      <c r="J687" s="1">
        <f t="shared" ref="J687:K689" si="155">J688</f>
        <v>0</v>
      </c>
      <c r="K687" s="1">
        <f t="shared" si="155"/>
        <v>0</v>
      </c>
    </row>
    <row r="688" spans="1:11" ht="306.75" customHeight="1" x14ac:dyDescent="0.2">
      <c r="A688" s="22" t="s">
        <v>873</v>
      </c>
      <c r="B688" s="5"/>
      <c r="C688" s="5" t="s">
        <v>589</v>
      </c>
      <c r="D688" s="5" t="s">
        <v>69</v>
      </c>
      <c r="E688" s="5"/>
      <c r="F688" s="1">
        <f t="shared" ref="F688:F690" si="156">G688+H688</f>
        <v>109</v>
      </c>
      <c r="G688" s="1">
        <f t="shared" si="154"/>
        <v>109</v>
      </c>
      <c r="H688" s="1">
        <f t="shared" si="154"/>
        <v>0</v>
      </c>
      <c r="I688" s="1">
        <f t="shared" ref="I688:I690" si="157">J688+K688</f>
        <v>0</v>
      </c>
      <c r="J688" s="1">
        <f t="shared" si="155"/>
        <v>0</v>
      </c>
      <c r="K688" s="1">
        <f t="shared" si="155"/>
        <v>0</v>
      </c>
    </row>
    <row r="689" spans="1:11" ht="140.25" customHeight="1" x14ac:dyDescent="0.2">
      <c r="A689" s="19" t="s">
        <v>57</v>
      </c>
      <c r="B689" s="5"/>
      <c r="C689" s="2" t="s">
        <v>589</v>
      </c>
      <c r="D689" s="2" t="s">
        <v>70</v>
      </c>
      <c r="E689" s="2"/>
      <c r="F689" s="3">
        <f t="shared" si="156"/>
        <v>109</v>
      </c>
      <c r="G689" s="3">
        <f t="shared" si="154"/>
        <v>109</v>
      </c>
      <c r="H689" s="3">
        <f t="shared" si="154"/>
        <v>0</v>
      </c>
      <c r="I689" s="3">
        <f t="shared" si="157"/>
        <v>0</v>
      </c>
      <c r="J689" s="3">
        <f t="shared" si="155"/>
        <v>0</v>
      </c>
      <c r="K689" s="3">
        <f t="shared" si="155"/>
        <v>0</v>
      </c>
    </row>
    <row r="690" spans="1:11" ht="63.75" customHeight="1" x14ac:dyDescent="0.2">
      <c r="A690" s="12" t="s">
        <v>25</v>
      </c>
      <c r="B690" s="5"/>
      <c r="C690" s="2" t="s">
        <v>589</v>
      </c>
      <c r="D690" s="2" t="s">
        <v>70</v>
      </c>
      <c r="E690" s="2" t="s">
        <v>26</v>
      </c>
      <c r="F690" s="3">
        <f t="shared" si="156"/>
        <v>109</v>
      </c>
      <c r="G690" s="3">
        <v>109</v>
      </c>
      <c r="H690" s="3"/>
      <c r="I690" s="3">
        <f t="shared" si="157"/>
        <v>0</v>
      </c>
      <c r="J690" s="3"/>
      <c r="K690" s="3"/>
    </row>
    <row r="691" spans="1:11" ht="110.25" customHeight="1" x14ac:dyDescent="0.2">
      <c r="A691" s="5" t="s">
        <v>604</v>
      </c>
      <c r="B691" s="5" t="s">
        <v>605</v>
      </c>
      <c r="C691" s="5"/>
      <c r="D691" s="5"/>
      <c r="E691" s="5"/>
      <c r="F691" s="1">
        <f t="shared" si="148"/>
        <v>1165958</v>
      </c>
      <c r="G691" s="1">
        <f>G692</f>
        <v>103344</v>
      </c>
      <c r="H691" s="1">
        <f>H692</f>
        <v>1062614</v>
      </c>
      <c r="I691" s="1">
        <f t="shared" si="149"/>
        <v>1205921</v>
      </c>
      <c r="J691" s="1">
        <f>J692</f>
        <v>103518</v>
      </c>
      <c r="K691" s="1">
        <f>K692</f>
        <v>1102403</v>
      </c>
    </row>
    <row r="692" spans="1:11" ht="33" x14ac:dyDescent="0.2">
      <c r="A692" s="5" t="s">
        <v>182</v>
      </c>
      <c r="B692" s="5"/>
      <c r="C692" s="5" t="s">
        <v>183</v>
      </c>
      <c r="D692" s="5"/>
      <c r="E692" s="5"/>
      <c r="F692" s="1">
        <f t="shared" si="148"/>
        <v>1165958</v>
      </c>
      <c r="G692" s="1">
        <f>G693+G701+G716+G912+G939</f>
        <v>103344</v>
      </c>
      <c r="H692" s="1">
        <f>H693+H701+H716+H912+H939</f>
        <v>1062614</v>
      </c>
      <c r="I692" s="1">
        <f t="shared" si="149"/>
        <v>1205921</v>
      </c>
      <c r="J692" s="1">
        <f>J693+J701+J716+J912+J939</f>
        <v>103518</v>
      </c>
      <c r="K692" s="1">
        <f>K693+K701+K716+K912+K939</f>
        <v>1102403</v>
      </c>
    </row>
    <row r="693" spans="1:11" ht="39" customHeight="1" x14ac:dyDescent="0.2">
      <c r="A693" s="5" t="s">
        <v>606</v>
      </c>
      <c r="B693" s="5"/>
      <c r="C693" s="5" t="s">
        <v>607</v>
      </c>
      <c r="D693" s="5"/>
      <c r="E693" s="5"/>
      <c r="F693" s="1">
        <f t="shared" si="148"/>
        <v>15387</v>
      </c>
      <c r="G693" s="1">
        <f t="shared" ref="G693:K695" si="158">G694</f>
        <v>15387</v>
      </c>
      <c r="H693" s="1">
        <f t="shared" si="158"/>
        <v>0</v>
      </c>
      <c r="I693" s="1">
        <f t="shared" si="149"/>
        <v>15387</v>
      </c>
      <c r="J693" s="1">
        <f t="shared" si="158"/>
        <v>15387</v>
      </c>
      <c r="K693" s="1">
        <f t="shared" si="158"/>
        <v>0</v>
      </c>
    </row>
    <row r="694" spans="1:11" ht="130.5" customHeight="1" x14ac:dyDescent="0.2">
      <c r="A694" s="6" t="s">
        <v>608</v>
      </c>
      <c r="B694" s="5"/>
      <c r="C694" s="5" t="s">
        <v>607</v>
      </c>
      <c r="D694" s="5" t="s">
        <v>466</v>
      </c>
      <c r="E694" s="5"/>
      <c r="F694" s="1">
        <f t="shared" si="148"/>
        <v>15387</v>
      </c>
      <c r="G694" s="1">
        <f t="shared" si="158"/>
        <v>15387</v>
      </c>
      <c r="H694" s="1">
        <f t="shared" si="158"/>
        <v>0</v>
      </c>
      <c r="I694" s="1">
        <f t="shared" si="149"/>
        <v>15387</v>
      </c>
      <c r="J694" s="1">
        <f t="shared" si="158"/>
        <v>15387</v>
      </c>
      <c r="K694" s="1">
        <f t="shared" si="158"/>
        <v>0</v>
      </c>
    </row>
    <row r="695" spans="1:11" ht="108.75" customHeight="1" x14ac:dyDescent="0.2">
      <c r="A695" s="6" t="s">
        <v>609</v>
      </c>
      <c r="B695" s="5"/>
      <c r="C695" s="5" t="s">
        <v>607</v>
      </c>
      <c r="D695" s="5" t="s">
        <v>610</v>
      </c>
      <c r="E695" s="5"/>
      <c r="F695" s="1">
        <f t="shared" si="148"/>
        <v>15387</v>
      </c>
      <c r="G695" s="1">
        <f t="shared" si="158"/>
        <v>15387</v>
      </c>
      <c r="H695" s="1">
        <f t="shared" si="158"/>
        <v>0</v>
      </c>
      <c r="I695" s="1">
        <f t="shared" si="149"/>
        <v>15387</v>
      </c>
      <c r="J695" s="1">
        <f t="shared" si="158"/>
        <v>15387</v>
      </c>
      <c r="K695" s="1">
        <f t="shared" si="158"/>
        <v>0</v>
      </c>
    </row>
    <row r="696" spans="1:11" ht="267" customHeight="1" x14ac:dyDescent="0.2">
      <c r="A696" s="6" t="s">
        <v>611</v>
      </c>
      <c r="B696" s="5"/>
      <c r="C696" s="5" t="s">
        <v>607</v>
      </c>
      <c r="D696" s="5" t="s">
        <v>612</v>
      </c>
      <c r="E696" s="5"/>
      <c r="F696" s="1">
        <f t="shared" si="148"/>
        <v>15387</v>
      </c>
      <c r="G696" s="1">
        <f>G697+G699</f>
        <v>15387</v>
      </c>
      <c r="H696" s="1">
        <f>H697+H699</f>
        <v>0</v>
      </c>
      <c r="I696" s="1">
        <f t="shared" si="149"/>
        <v>15387</v>
      </c>
      <c r="J696" s="1">
        <f>J697+J699</f>
        <v>15387</v>
      </c>
      <c r="K696" s="1">
        <f>K697+K699</f>
        <v>0</v>
      </c>
    </row>
    <row r="697" spans="1:11" ht="213.75" customHeight="1" x14ac:dyDescent="0.2">
      <c r="A697" s="12" t="s">
        <v>613</v>
      </c>
      <c r="B697" s="2"/>
      <c r="C697" s="2" t="s">
        <v>607</v>
      </c>
      <c r="D697" s="2" t="s">
        <v>614</v>
      </c>
      <c r="E697" s="2"/>
      <c r="F697" s="3">
        <f t="shared" si="148"/>
        <v>15265</v>
      </c>
      <c r="G697" s="3">
        <f>G698</f>
        <v>15265</v>
      </c>
      <c r="H697" s="3">
        <f>H698</f>
        <v>0</v>
      </c>
      <c r="I697" s="3">
        <f t="shared" si="149"/>
        <v>15265</v>
      </c>
      <c r="J697" s="3">
        <f>J698</f>
        <v>15265</v>
      </c>
      <c r="K697" s="3">
        <f>K698</f>
        <v>0</v>
      </c>
    </row>
    <row r="698" spans="1:11" ht="57.75" customHeight="1" x14ac:dyDescent="0.2">
      <c r="A698" s="12" t="s">
        <v>25</v>
      </c>
      <c r="B698" s="2"/>
      <c r="C698" s="2" t="s">
        <v>607</v>
      </c>
      <c r="D698" s="2" t="s">
        <v>614</v>
      </c>
      <c r="E698" s="2" t="s">
        <v>26</v>
      </c>
      <c r="F698" s="3">
        <f t="shared" si="148"/>
        <v>15265</v>
      </c>
      <c r="G698" s="3">
        <v>15265</v>
      </c>
      <c r="H698" s="3"/>
      <c r="I698" s="3">
        <f t="shared" si="149"/>
        <v>15265</v>
      </c>
      <c r="J698" s="3">
        <v>15265</v>
      </c>
      <c r="K698" s="3"/>
    </row>
    <row r="699" spans="1:11" ht="71.25" customHeight="1" x14ac:dyDescent="0.2">
      <c r="A699" s="12" t="s">
        <v>615</v>
      </c>
      <c r="B699" s="2"/>
      <c r="C699" s="2" t="s">
        <v>607</v>
      </c>
      <c r="D699" s="2" t="s">
        <v>616</v>
      </c>
      <c r="E699" s="2"/>
      <c r="F699" s="3">
        <f t="shared" si="148"/>
        <v>122</v>
      </c>
      <c r="G699" s="3">
        <f>G700</f>
        <v>122</v>
      </c>
      <c r="H699" s="3">
        <f>H700</f>
        <v>0</v>
      </c>
      <c r="I699" s="3">
        <f t="shared" si="149"/>
        <v>122</v>
      </c>
      <c r="J699" s="3">
        <f>J700</f>
        <v>122</v>
      </c>
      <c r="K699" s="3">
        <f>K700</f>
        <v>0</v>
      </c>
    </row>
    <row r="700" spans="1:11" ht="93" customHeight="1" x14ac:dyDescent="0.2">
      <c r="A700" s="2" t="s">
        <v>20</v>
      </c>
      <c r="B700" s="2"/>
      <c r="C700" s="2" t="s">
        <v>607</v>
      </c>
      <c r="D700" s="2" t="s">
        <v>616</v>
      </c>
      <c r="E700" s="2" t="s">
        <v>13</v>
      </c>
      <c r="F700" s="3">
        <f t="shared" si="148"/>
        <v>122</v>
      </c>
      <c r="G700" s="3">
        <v>122</v>
      </c>
      <c r="H700" s="3"/>
      <c r="I700" s="3">
        <f t="shared" si="149"/>
        <v>122</v>
      </c>
      <c r="J700" s="3">
        <v>122</v>
      </c>
      <c r="K700" s="3"/>
    </row>
    <row r="701" spans="1:11" ht="60.75" customHeight="1" x14ac:dyDescent="0.2">
      <c r="A701" s="5" t="s">
        <v>617</v>
      </c>
      <c r="B701" s="5"/>
      <c r="C701" s="5" t="s">
        <v>618</v>
      </c>
      <c r="D701" s="5"/>
      <c r="E701" s="5"/>
      <c r="F701" s="1">
        <f t="shared" si="148"/>
        <v>75099</v>
      </c>
      <c r="G701" s="1">
        <f>G702</f>
        <v>5013</v>
      </c>
      <c r="H701" s="1">
        <f>H702</f>
        <v>70086</v>
      </c>
      <c r="I701" s="1">
        <f t="shared" si="149"/>
        <v>77556</v>
      </c>
      <c r="J701" s="1">
        <f>J702</f>
        <v>5068</v>
      </c>
      <c r="K701" s="1">
        <f>K702</f>
        <v>72488</v>
      </c>
    </row>
    <row r="702" spans="1:11" ht="133.5" customHeight="1" x14ac:dyDescent="0.2">
      <c r="A702" s="6" t="s">
        <v>619</v>
      </c>
      <c r="B702" s="5"/>
      <c r="C702" s="5" t="s">
        <v>618</v>
      </c>
      <c r="D702" s="5" t="s">
        <v>466</v>
      </c>
      <c r="E702" s="5"/>
      <c r="F702" s="1">
        <f t="shared" si="148"/>
        <v>75099</v>
      </c>
      <c r="G702" s="1">
        <f>G703+G712</f>
        <v>5013</v>
      </c>
      <c r="H702" s="1">
        <f>H703+H712</f>
        <v>70086</v>
      </c>
      <c r="I702" s="1">
        <f t="shared" si="149"/>
        <v>77556</v>
      </c>
      <c r="J702" s="1">
        <f>J703+J712</f>
        <v>5068</v>
      </c>
      <c r="K702" s="1">
        <f>K703+K712</f>
        <v>72488</v>
      </c>
    </row>
    <row r="703" spans="1:11" ht="99" x14ac:dyDescent="0.2">
      <c r="A703" s="6" t="s">
        <v>620</v>
      </c>
      <c r="B703" s="5"/>
      <c r="C703" s="5" t="s">
        <v>618</v>
      </c>
      <c r="D703" s="5" t="s">
        <v>621</v>
      </c>
      <c r="E703" s="5"/>
      <c r="F703" s="1">
        <f t="shared" si="148"/>
        <v>70331</v>
      </c>
      <c r="G703" s="1">
        <f>G704+G709</f>
        <v>245</v>
      </c>
      <c r="H703" s="1">
        <f>H704+H709</f>
        <v>70086</v>
      </c>
      <c r="I703" s="1">
        <f t="shared" si="149"/>
        <v>72733</v>
      </c>
      <c r="J703" s="1">
        <f>J704+J709</f>
        <v>245</v>
      </c>
      <c r="K703" s="1">
        <f>K704+K709</f>
        <v>72488</v>
      </c>
    </row>
    <row r="704" spans="1:11" ht="82.5" x14ac:dyDescent="0.2">
      <c r="A704" s="5" t="s">
        <v>624</v>
      </c>
      <c r="B704" s="5"/>
      <c r="C704" s="5" t="s">
        <v>618</v>
      </c>
      <c r="D704" s="5" t="s">
        <v>625</v>
      </c>
      <c r="E704" s="5"/>
      <c r="F704" s="1">
        <f t="shared" si="148"/>
        <v>70086</v>
      </c>
      <c r="G704" s="1">
        <f>G705+G707</f>
        <v>0</v>
      </c>
      <c r="H704" s="1">
        <f>H705+H707</f>
        <v>70086</v>
      </c>
      <c r="I704" s="1">
        <f t="shared" si="149"/>
        <v>72488</v>
      </c>
      <c r="J704" s="1">
        <f>J705+J707</f>
        <v>0</v>
      </c>
      <c r="K704" s="1">
        <f>K705+K707</f>
        <v>72488</v>
      </c>
    </row>
    <row r="705" spans="1:11" ht="100.5" customHeight="1" x14ac:dyDescent="0.2">
      <c r="A705" s="12" t="s">
        <v>626</v>
      </c>
      <c r="B705" s="2"/>
      <c r="C705" s="2" t="s">
        <v>618</v>
      </c>
      <c r="D705" s="2" t="s">
        <v>627</v>
      </c>
      <c r="E705" s="2"/>
      <c r="F705" s="3">
        <f t="shared" si="148"/>
        <v>69951</v>
      </c>
      <c r="G705" s="3">
        <f>G706</f>
        <v>0</v>
      </c>
      <c r="H705" s="3">
        <f>H706</f>
        <v>69951</v>
      </c>
      <c r="I705" s="3">
        <f t="shared" si="149"/>
        <v>72353</v>
      </c>
      <c r="J705" s="3">
        <f>J706</f>
        <v>0</v>
      </c>
      <c r="K705" s="3">
        <f>K706</f>
        <v>72353</v>
      </c>
    </row>
    <row r="706" spans="1:11" ht="112.5" customHeight="1" x14ac:dyDescent="0.2">
      <c r="A706" s="2" t="s">
        <v>17</v>
      </c>
      <c r="B706" s="2"/>
      <c r="C706" s="2" t="s">
        <v>618</v>
      </c>
      <c r="D706" s="2" t="s">
        <v>627</v>
      </c>
      <c r="E706" s="2" t="s">
        <v>14</v>
      </c>
      <c r="F706" s="3">
        <f t="shared" si="148"/>
        <v>69951</v>
      </c>
      <c r="G706" s="3"/>
      <c r="H706" s="3">
        <f>71564-1613</f>
        <v>69951</v>
      </c>
      <c r="I706" s="3">
        <f t="shared" si="149"/>
        <v>72353</v>
      </c>
      <c r="J706" s="3"/>
      <c r="K706" s="3">
        <f>74156-1803</f>
        <v>72353</v>
      </c>
    </row>
    <row r="707" spans="1:11" ht="173.25" customHeight="1" x14ac:dyDescent="0.2">
      <c r="A707" s="41" t="s">
        <v>1049</v>
      </c>
      <c r="B707" s="2"/>
      <c r="C707" s="2" t="s">
        <v>618</v>
      </c>
      <c r="D707" s="2" t="s">
        <v>1050</v>
      </c>
      <c r="E707" s="2"/>
      <c r="F707" s="3">
        <f t="shared" si="148"/>
        <v>135</v>
      </c>
      <c r="G707" s="3">
        <f>G708</f>
        <v>0</v>
      </c>
      <c r="H707" s="3">
        <f>H708</f>
        <v>135</v>
      </c>
      <c r="I707" s="3">
        <f t="shared" si="149"/>
        <v>135</v>
      </c>
      <c r="J707" s="3">
        <f>J708</f>
        <v>0</v>
      </c>
      <c r="K707" s="3">
        <f>K708</f>
        <v>135</v>
      </c>
    </row>
    <row r="708" spans="1:11" ht="62.25" customHeight="1" x14ac:dyDescent="0.2">
      <c r="A708" s="44" t="s">
        <v>25</v>
      </c>
      <c r="B708" s="2"/>
      <c r="C708" s="2" t="s">
        <v>618</v>
      </c>
      <c r="D708" s="2" t="s">
        <v>1050</v>
      </c>
      <c r="E708" s="2" t="s">
        <v>26</v>
      </c>
      <c r="F708" s="3">
        <f t="shared" si="148"/>
        <v>135</v>
      </c>
      <c r="G708" s="3"/>
      <c r="H708" s="3">
        <v>135</v>
      </c>
      <c r="I708" s="3">
        <f t="shared" si="149"/>
        <v>135</v>
      </c>
      <c r="J708" s="3"/>
      <c r="K708" s="3">
        <v>135</v>
      </c>
    </row>
    <row r="709" spans="1:11" ht="181.5" x14ac:dyDescent="0.2">
      <c r="A709" s="5" t="s">
        <v>628</v>
      </c>
      <c r="B709" s="5"/>
      <c r="C709" s="5" t="s">
        <v>618</v>
      </c>
      <c r="D709" s="5" t="s">
        <v>629</v>
      </c>
      <c r="E709" s="5"/>
      <c r="F709" s="1">
        <f t="shared" si="148"/>
        <v>245</v>
      </c>
      <c r="G709" s="1">
        <f>G710</f>
        <v>245</v>
      </c>
      <c r="H709" s="1">
        <f>H710</f>
        <v>0</v>
      </c>
      <c r="I709" s="1">
        <f t="shared" si="149"/>
        <v>245</v>
      </c>
      <c r="J709" s="1">
        <f>J710</f>
        <v>245</v>
      </c>
      <c r="K709" s="1">
        <f>K710</f>
        <v>0</v>
      </c>
    </row>
    <row r="710" spans="1:11" ht="21.75" customHeight="1" x14ac:dyDescent="0.2">
      <c r="A710" s="2" t="s">
        <v>50</v>
      </c>
      <c r="B710" s="5"/>
      <c r="C710" s="2" t="s">
        <v>618</v>
      </c>
      <c r="D710" s="2" t="s">
        <v>630</v>
      </c>
      <c r="E710" s="2"/>
      <c r="F710" s="3">
        <f t="shared" si="148"/>
        <v>245</v>
      </c>
      <c r="G710" s="3">
        <f>G711</f>
        <v>245</v>
      </c>
      <c r="H710" s="3">
        <f>H711</f>
        <v>0</v>
      </c>
      <c r="I710" s="3">
        <f t="shared" si="149"/>
        <v>245</v>
      </c>
      <c r="J710" s="3">
        <f>J711</f>
        <v>245</v>
      </c>
      <c r="K710" s="3">
        <f>K711</f>
        <v>0</v>
      </c>
    </row>
    <row r="711" spans="1:11" ht="114.75" customHeight="1" x14ac:dyDescent="0.2">
      <c r="A711" s="2" t="s">
        <v>17</v>
      </c>
      <c r="B711" s="2"/>
      <c r="C711" s="2" t="s">
        <v>618</v>
      </c>
      <c r="D711" s="2" t="s">
        <v>630</v>
      </c>
      <c r="E711" s="2" t="s">
        <v>14</v>
      </c>
      <c r="F711" s="3">
        <f t="shared" si="148"/>
        <v>245</v>
      </c>
      <c r="G711" s="3">
        <v>245</v>
      </c>
      <c r="H711" s="3"/>
      <c r="I711" s="3">
        <f t="shared" si="149"/>
        <v>245</v>
      </c>
      <c r="J711" s="3">
        <v>245</v>
      </c>
      <c r="K711" s="3"/>
    </row>
    <row r="712" spans="1:11" ht="78" customHeight="1" x14ac:dyDescent="0.2">
      <c r="A712" s="6" t="s">
        <v>631</v>
      </c>
      <c r="B712" s="5"/>
      <c r="C712" s="5" t="s">
        <v>618</v>
      </c>
      <c r="D712" s="5" t="s">
        <v>632</v>
      </c>
      <c r="E712" s="5"/>
      <c r="F712" s="1">
        <f t="shared" si="148"/>
        <v>4768</v>
      </c>
      <c r="G712" s="1">
        <f t="shared" ref="G712:K714" si="159">G713</f>
        <v>4768</v>
      </c>
      <c r="H712" s="1">
        <f t="shared" si="159"/>
        <v>0</v>
      </c>
      <c r="I712" s="1">
        <f t="shared" si="149"/>
        <v>4823</v>
      </c>
      <c r="J712" s="1">
        <f t="shared" si="159"/>
        <v>4823</v>
      </c>
      <c r="K712" s="1">
        <f t="shared" si="159"/>
        <v>0</v>
      </c>
    </row>
    <row r="713" spans="1:11" ht="192" customHeight="1" x14ac:dyDescent="0.2">
      <c r="A713" s="6" t="s">
        <v>863</v>
      </c>
      <c r="B713" s="5"/>
      <c r="C713" s="5" t="s">
        <v>618</v>
      </c>
      <c r="D713" s="5" t="s">
        <v>633</v>
      </c>
      <c r="E713" s="5"/>
      <c r="F713" s="1">
        <f t="shared" si="148"/>
        <v>4768</v>
      </c>
      <c r="G713" s="1">
        <f t="shared" si="159"/>
        <v>4768</v>
      </c>
      <c r="H713" s="1">
        <f t="shared" si="159"/>
        <v>0</v>
      </c>
      <c r="I713" s="1">
        <f t="shared" si="149"/>
        <v>4823</v>
      </c>
      <c r="J713" s="1">
        <f t="shared" si="159"/>
        <v>4823</v>
      </c>
      <c r="K713" s="1">
        <f t="shared" si="159"/>
        <v>0</v>
      </c>
    </row>
    <row r="714" spans="1:11" ht="111.75" customHeight="1" x14ac:dyDescent="0.2">
      <c r="A714" s="12" t="s">
        <v>56</v>
      </c>
      <c r="B714" s="2"/>
      <c r="C714" s="2" t="s">
        <v>618</v>
      </c>
      <c r="D714" s="2" t="s">
        <v>634</v>
      </c>
      <c r="E714" s="2"/>
      <c r="F714" s="3">
        <f t="shared" si="148"/>
        <v>4768</v>
      </c>
      <c r="G714" s="3">
        <f t="shared" si="159"/>
        <v>4768</v>
      </c>
      <c r="H714" s="3">
        <f t="shared" si="159"/>
        <v>0</v>
      </c>
      <c r="I714" s="3">
        <f t="shared" si="149"/>
        <v>4823</v>
      </c>
      <c r="J714" s="3">
        <f t="shared" si="159"/>
        <v>4823</v>
      </c>
      <c r="K714" s="3">
        <f t="shared" si="159"/>
        <v>0</v>
      </c>
    </row>
    <row r="715" spans="1:11" ht="111" customHeight="1" x14ac:dyDescent="0.2">
      <c r="A715" s="2" t="s">
        <v>17</v>
      </c>
      <c r="B715" s="2"/>
      <c r="C715" s="2" t="s">
        <v>618</v>
      </c>
      <c r="D715" s="2" t="s">
        <v>634</v>
      </c>
      <c r="E715" s="2" t="s">
        <v>14</v>
      </c>
      <c r="F715" s="3">
        <f t="shared" si="148"/>
        <v>4768</v>
      </c>
      <c r="G715" s="3">
        <v>4768</v>
      </c>
      <c r="H715" s="3"/>
      <c r="I715" s="3">
        <f t="shared" si="149"/>
        <v>4823</v>
      </c>
      <c r="J715" s="3">
        <v>4823</v>
      </c>
      <c r="K715" s="3"/>
    </row>
    <row r="716" spans="1:11" ht="56.25" customHeight="1" x14ac:dyDescent="0.2">
      <c r="A716" s="5" t="s">
        <v>588</v>
      </c>
      <c r="B716" s="5"/>
      <c r="C716" s="5" t="s">
        <v>589</v>
      </c>
      <c r="D716" s="5"/>
      <c r="E716" s="5"/>
      <c r="F716" s="1">
        <f t="shared" si="148"/>
        <v>878532</v>
      </c>
      <c r="G716" s="1">
        <f>G717+G722+G729</f>
        <v>76034</v>
      </c>
      <c r="H716" s="1">
        <f>H717+H722+H729</f>
        <v>802498</v>
      </c>
      <c r="I716" s="1">
        <f t="shared" si="149"/>
        <v>905074</v>
      </c>
      <c r="J716" s="1">
        <f>J717+J722+J729</f>
        <v>76034</v>
      </c>
      <c r="K716" s="1">
        <f>K717+K722+K729</f>
        <v>829040</v>
      </c>
    </row>
    <row r="717" spans="1:11" ht="167.25" customHeight="1" x14ac:dyDescent="0.2">
      <c r="A717" s="6" t="s">
        <v>18</v>
      </c>
      <c r="B717" s="5"/>
      <c r="C717" s="5" t="s">
        <v>589</v>
      </c>
      <c r="D717" s="5" t="s">
        <v>87</v>
      </c>
      <c r="E717" s="5"/>
      <c r="F717" s="1">
        <f t="shared" si="148"/>
        <v>3</v>
      </c>
      <c r="G717" s="1">
        <f t="shared" ref="G717:K720" si="160">G718</f>
        <v>3</v>
      </c>
      <c r="H717" s="1">
        <f t="shared" si="160"/>
        <v>0</v>
      </c>
      <c r="I717" s="1">
        <f t="shared" si="149"/>
        <v>3</v>
      </c>
      <c r="J717" s="1">
        <f t="shared" si="160"/>
        <v>3</v>
      </c>
      <c r="K717" s="1">
        <f t="shared" si="160"/>
        <v>0</v>
      </c>
    </row>
    <row r="718" spans="1:11" ht="198" x14ac:dyDescent="0.2">
      <c r="A718" s="6" t="s">
        <v>88</v>
      </c>
      <c r="B718" s="5"/>
      <c r="C718" s="5" t="s">
        <v>589</v>
      </c>
      <c r="D718" s="5" t="s">
        <v>89</v>
      </c>
      <c r="E718" s="5"/>
      <c r="F718" s="1">
        <f t="shared" si="148"/>
        <v>3</v>
      </c>
      <c r="G718" s="1">
        <f t="shared" si="160"/>
        <v>3</v>
      </c>
      <c r="H718" s="1">
        <f t="shared" si="160"/>
        <v>0</v>
      </c>
      <c r="I718" s="1">
        <f t="shared" si="149"/>
        <v>3</v>
      </c>
      <c r="J718" s="1">
        <f t="shared" si="160"/>
        <v>3</v>
      </c>
      <c r="K718" s="1">
        <f t="shared" si="160"/>
        <v>0</v>
      </c>
    </row>
    <row r="719" spans="1:11" ht="180.75" customHeight="1" x14ac:dyDescent="0.2">
      <c r="A719" s="6" t="s">
        <v>635</v>
      </c>
      <c r="B719" s="5"/>
      <c r="C719" s="5" t="s">
        <v>589</v>
      </c>
      <c r="D719" s="5" t="s">
        <v>636</v>
      </c>
      <c r="E719" s="5"/>
      <c r="F719" s="1">
        <f t="shared" si="148"/>
        <v>3</v>
      </c>
      <c r="G719" s="1">
        <f t="shared" si="160"/>
        <v>3</v>
      </c>
      <c r="H719" s="1">
        <f t="shared" si="160"/>
        <v>0</v>
      </c>
      <c r="I719" s="1">
        <f t="shared" si="149"/>
        <v>3</v>
      </c>
      <c r="J719" s="1">
        <f t="shared" si="160"/>
        <v>3</v>
      </c>
      <c r="K719" s="1">
        <f t="shared" si="160"/>
        <v>0</v>
      </c>
    </row>
    <row r="720" spans="1:11" ht="16.5" x14ac:dyDescent="0.2">
      <c r="A720" s="12" t="s">
        <v>50</v>
      </c>
      <c r="B720" s="5"/>
      <c r="C720" s="2" t="s">
        <v>589</v>
      </c>
      <c r="D720" s="2" t="s">
        <v>637</v>
      </c>
      <c r="E720" s="2"/>
      <c r="F720" s="3">
        <f t="shared" si="148"/>
        <v>3</v>
      </c>
      <c r="G720" s="3">
        <f t="shared" si="160"/>
        <v>3</v>
      </c>
      <c r="H720" s="3">
        <f t="shared" si="160"/>
        <v>0</v>
      </c>
      <c r="I720" s="3">
        <f t="shared" si="149"/>
        <v>3</v>
      </c>
      <c r="J720" s="3">
        <f t="shared" si="160"/>
        <v>3</v>
      </c>
      <c r="K720" s="3">
        <f t="shared" si="160"/>
        <v>0</v>
      </c>
    </row>
    <row r="721" spans="1:11" ht="93" customHeight="1" x14ac:dyDescent="0.2">
      <c r="A721" s="2" t="s">
        <v>20</v>
      </c>
      <c r="B721" s="2"/>
      <c r="C721" s="2" t="s">
        <v>589</v>
      </c>
      <c r="D721" s="2" t="s">
        <v>637</v>
      </c>
      <c r="E721" s="2" t="s">
        <v>13</v>
      </c>
      <c r="F721" s="3">
        <f t="shared" si="148"/>
        <v>3</v>
      </c>
      <c r="G721" s="3">
        <v>3</v>
      </c>
      <c r="H721" s="3"/>
      <c r="I721" s="3">
        <f t="shared" si="149"/>
        <v>3</v>
      </c>
      <c r="J721" s="3">
        <v>3</v>
      </c>
      <c r="K721" s="3"/>
    </row>
    <row r="722" spans="1:11" ht="140.25" customHeight="1" x14ac:dyDescent="0.2">
      <c r="A722" s="6" t="s">
        <v>638</v>
      </c>
      <c r="B722" s="5"/>
      <c r="C722" s="5" t="s">
        <v>589</v>
      </c>
      <c r="D722" s="5" t="s">
        <v>145</v>
      </c>
      <c r="E722" s="5"/>
      <c r="F722" s="1">
        <f t="shared" si="148"/>
        <v>5126</v>
      </c>
      <c r="G722" s="1">
        <f t="shared" ref="G722:H725" si="161">G723</f>
        <v>3933</v>
      </c>
      <c r="H722" s="1">
        <f t="shared" si="161"/>
        <v>1193</v>
      </c>
      <c r="I722" s="1">
        <f t="shared" si="149"/>
        <v>5126</v>
      </c>
      <c r="J722" s="1">
        <f t="shared" ref="J722:K725" si="162">J723</f>
        <v>3933</v>
      </c>
      <c r="K722" s="1">
        <f t="shared" si="162"/>
        <v>1193</v>
      </c>
    </row>
    <row r="723" spans="1:11" ht="113.25" customHeight="1" x14ac:dyDescent="0.2">
      <c r="A723" s="6" t="s">
        <v>432</v>
      </c>
      <c r="B723" s="5"/>
      <c r="C723" s="5" t="s">
        <v>589</v>
      </c>
      <c r="D723" s="5" t="s">
        <v>146</v>
      </c>
      <c r="E723" s="5"/>
      <c r="F723" s="1">
        <f t="shared" si="148"/>
        <v>5126</v>
      </c>
      <c r="G723" s="1">
        <f t="shared" si="161"/>
        <v>3933</v>
      </c>
      <c r="H723" s="1">
        <f t="shared" si="161"/>
        <v>1193</v>
      </c>
      <c r="I723" s="1">
        <f t="shared" si="149"/>
        <v>5126</v>
      </c>
      <c r="J723" s="1">
        <f t="shared" si="162"/>
        <v>3933</v>
      </c>
      <c r="K723" s="1">
        <f t="shared" si="162"/>
        <v>1193</v>
      </c>
    </row>
    <row r="724" spans="1:11" ht="174.75" customHeight="1" x14ac:dyDescent="0.2">
      <c r="A724" s="6" t="s">
        <v>639</v>
      </c>
      <c r="B724" s="5"/>
      <c r="C724" s="5" t="s">
        <v>589</v>
      </c>
      <c r="D724" s="5" t="s">
        <v>640</v>
      </c>
      <c r="E724" s="5"/>
      <c r="F724" s="1">
        <f t="shared" si="148"/>
        <v>5126</v>
      </c>
      <c r="G724" s="1">
        <f>G725+G727</f>
        <v>3933</v>
      </c>
      <c r="H724" s="1">
        <f>H725+H727</f>
        <v>1193</v>
      </c>
      <c r="I724" s="1">
        <f t="shared" si="149"/>
        <v>5126</v>
      </c>
      <c r="J724" s="1">
        <f>J725+J727</f>
        <v>3933</v>
      </c>
      <c r="K724" s="1">
        <f>K725+K727</f>
        <v>1193</v>
      </c>
    </row>
    <row r="725" spans="1:11" ht="41.25" customHeight="1" x14ac:dyDescent="0.2">
      <c r="A725" s="52" t="s">
        <v>1090</v>
      </c>
      <c r="B725" s="5"/>
      <c r="C725" s="2" t="s">
        <v>589</v>
      </c>
      <c r="D725" s="2" t="s">
        <v>957</v>
      </c>
      <c r="E725" s="2"/>
      <c r="F725" s="3">
        <f t="shared" si="148"/>
        <v>3933</v>
      </c>
      <c r="G725" s="3">
        <f t="shared" si="161"/>
        <v>3933</v>
      </c>
      <c r="H725" s="3">
        <f t="shared" si="161"/>
        <v>0</v>
      </c>
      <c r="I725" s="3">
        <f t="shared" si="149"/>
        <v>3933</v>
      </c>
      <c r="J725" s="3">
        <f t="shared" si="162"/>
        <v>3933</v>
      </c>
      <c r="K725" s="3">
        <f t="shared" si="162"/>
        <v>0</v>
      </c>
    </row>
    <row r="726" spans="1:11" ht="57.75" customHeight="1" x14ac:dyDescent="0.2">
      <c r="A726" s="12" t="s">
        <v>25</v>
      </c>
      <c r="B726" s="2"/>
      <c r="C726" s="2" t="s">
        <v>589</v>
      </c>
      <c r="D726" s="2" t="s">
        <v>957</v>
      </c>
      <c r="E726" s="2" t="s">
        <v>26</v>
      </c>
      <c r="F726" s="3">
        <f t="shared" si="148"/>
        <v>3933</v>
      </c>
      <c r="G726" s="3">
        <v>3933</v>
      </c>
      <c r="H726" s="3"/>
      <c r="I726" s="3">
        <f t="shared" si="149"/>
        <v>3933</v>
      </c>
      <c r="J726" s="3">
        <v>3933</v>
      </c>
      <c r="K726" s="3"/>
    </row>
    <row r="727" spans="1:11" ht="41.25" customHeight="1" x14ac:dyDescent="0.2">
      <c r="A727" s="52" t="s">
        <v>1090</v>
      </c>
      <c r="B727" s="5"/>
      <c r="C727" s="2" t="s">
        <v>589</v>
      </c>
      <c r="D727" s="2" t="s">
        <v>968</v>
      </c>
      <c r="E727" s="2"/>
      <c r="F727" s="3">
        <f t="shared" si="148"/>
        <v>1193</v>
      </c>
      <c r="G727" s="3">
        <f>G728</f>
        <v>0</v>
      </c>
      <c r="H727" s="3">
        <f>H728</f>
        <v>1193</v>
      </c>
      <c r="I727" s="3">
        <f t="shared" si="149"/>
        <v>1193</v>
      </c>
      <c r="J727" s="3">
        <f>J728</f>
        <v>0</v>
      </c>
      <c r="K727" s="3">
        <f>K728</f>
        <v>1193</v>
      </c>
    </row>
    <row r="728" spans="1:11" ht="66.75" customHeight="1" x14ac:dyDescent="0.2">
      <c r="A728" s="12" t="s">
        <v>25</v>
      </c>
      <c r="B728" s="2"/>
      <c r="C728" s="2" t="s">
        <v>589</v>
      </c>
      <c r="D728" s="2" t="s">
        <v>968</v>
      </c>
      <c r="E728" s="2" t="s">
        <v>26</v>
      </c>
      <c r="F728" s="3">
        <f t="shared" si="148"/>
        <v>1193</v>
      </c>
      <c r="G728" s="3"/>
      <c r="H728" s="3">
        <v>1193</v>
      </c>
      <c r="I728" s="3">
        <f t="shared" si="149"/>
        <v>1193</v>
      </c>
      <c r="J728" s="3"/>
      <c r="K728" s="3">
        <v>1193</v>
      </c>
    </row>
    <row r="729" spans="1:11" ht="129.75" customHeight="1" x14ac:dyDescent="0.2">
      <c r="A729" s="6" t="s">
        <v>608</v>
      </c>
      <c r="B729" s="5"/>
      <c r="C729" s="5" t="s">
        <v>589</v>
      </c>
      <c r="D729" s="5" t="s">
        <v>466</v>
      </c>
      <c r="E729" s="5"/>
      <c r="F729" s="1">
        <f t="shared" si="148"/>
        <v>873403</v>
      </c>
      <c r="G729" s="1">
        <f>G730+G860+G871+G905</f>
        <v>72098</v>
      </c>
      <c r="H729" s="1">
        <f>H730+H860+H871+H905</f>
        <v>801305</v>
      </c>
      <c r="I729" s="1">
        <f t="shared" si="149"/>
        <v>899945</v>
      </c>
      <c r="J729" s="1">
        <f>J730+J860+J871+J905</f>
        <v>72098</v>
      </c>
      <c r="K729" s="1">
        <f>K730+K860+K871+K905</f>
        <v>827847</v>
      </c>
    </row>
    <row r="730" spans="1:11" ht="106.5" customHeight="1" x14ac:dyDescent="0.2">
      <c r="A730" s="6" t="s">
        <v>641</v>
      </c>
      <c r="B730" s="5"/>
      <c r="C730" s="5" t="s">
        <v>589</v>
      </c>
      <c r="D730" s="5" t="s">
        <v>610</v>
      </c>
      <c r="E730" s="5"/>
      <c r="F730" s="1">
        <f t="shared" si="148"/>
        <v>868477</v>
      </c>
      <c r="G730" s="1">
        <f>G731+G736+G741+G745+G750+G755+G758+G761+G765+G769+G773+G777+G781+G785+G789+G793+G797+G801+G805+G809+G813+G817+G820+G823+G827+G831+G835+G839+G843+G846+G850+G853+G857</f>
        <v>67656</v>
      </c>
      <c r="H730" s="1">
        <f>H731+H736+H741+H745+H750+H755+H758+H761+H765+H769+H773+H777+H781+H785+H789+H793+H797+H801+H805+H809+H813+H817+H820+H823+H827+H831+H835+H839+H843+H846+H850+H853+H857</f>
        <v>800821</v>
      </c>
      <c r="I730" s="1">
        <f t="shared" si="149"/>
        <v>894964</v>
      </c>
      <c r="J730" s="1">
        <f>J731+J736+J741+J745+J750+J755+J758+J761+J765+J769+J773+J777+J781+J785+J789+J793+J797+J801+J805+J809+J813+J817+J820+J823+J827+J831+J835+J839+J843+J846+J850+J853+J857</f>
        <v>67656</v>
      </c>
      <c r="K730" s="1">
        <f>K731+K736+K741+K745+K750+K755+K758+K761+K765+K769+K773+K777+K781+K785+K789+K793+K797+K801+K805+K809+K813+K817+K820+K823+K827+K831+K835+K839+K843+K846+K850+K853+K857</f>
        <v>827308</v>
      </c>
    </row>
    <row r="731" spans="1:11" ht="213" customHeight="1" x14ac:dyDescent="0.2">
      <c r="A731" s="6" t="s">
        <v>859</v>
      </c>
      <c r="B731" s="5"/>
      <c r="C731" s="5" t="s">
        <v>589</v>
      </c>
      <c r="D731" s="5" t="s">
        <v>642</v>
      </c>
      <c r="E731" s="5"/>
      <c r="F731" s="1">
        <f t="shared" si="148"/>
        <v>1361</v>
      </c>
      <c r="G731" s="1">
        <f>G732+G734</f>
        <v>1361</v>
      </c>
      <c r="H731" s="1">
        <f>H732+H734</f>
        <v>0</v>
      </c>
      <c r="I731" s="1">
        <f t="shared" si="149"/>
        <v>1361</v>
      </c>
      <c r="J731" s="1">
        <f>J732+J734</f>
        <v>1361</v>
      </c>
      <c r="K731" s="1">
        <f>K732+K734</f>
        <v>0</v>
      </c>
    </row>
    <row r="732" spans="1:11" ht="67.5" customHeight="1" x14ac:dyDescent="0.2">
      <c r="A732" s="12" t="s">
        <v>615</v>
      </c>
      <c r="B732" s="5"/>
      <c r="C732" s="2" t="s">
        <v>589</v>
      </c>
      <c r="D732" s="2" t="s">
        <v>643</v>
      </c>
      <c r="E732" s="2"/>
      <c r="F732" s="3">
        <f t="shared" si="148"/>
        <v>11</v>
      </c>
      <c r="G732" s="3">
        <f>G733</f>
        <v>11</v>
      </c>
      <c r="H732" s="3">
        <f>H733</f>
        <v>0</v>
      </c>
      <c r="I732" s="3">
        <f t="shared" si="149"/>
        <v>11</v>
      </c>
      <c r="J732" s="3">
        <f>J733</f>
        <v>11</v>
      </c>
      <c r="K732" s="3">
        <f>K733</f>
        <v>0</v>
      </c>
    </row>
    <row r="733" spans="1:11" ht="80.25" customHeight="1" x14ac:dyDescent="0.2">
      <c r="A733" s="2" t="s">
        <v>20</v>
      </c>
      <c r="B733" s="2"/>
      <c r="C733" s="2" t="s">
        <v>589</v>
      </c>
      <c r="D733" s="2" t="s">
        <v>643</v>
      </c>
      <c r="E733" s="2" t="s">
        <v>13</v>
      </c>
      <c r="F733" s="3">
        <f t="shared" si="148"/>
        <v>11</v>
      </c>
      <c r="G733" s="3">
        <v>11</v>
      </c>
      <c r="H733" s="3"/>
      <c r="I733" s="3">
        <f t="shared" si="149"/>
        <v>11</v>
      </c>
      <c r="J733" s="3">
        <v>11</v>
      </c>
      <c r="K733" s="3"/>
    </row>
    <row r="734" spans="1:11" ht="138" customHeight="1" x14ac:dyDescent="0.2">
      <c r="A734" s="12" t="s">
        <v>644</v>
      </c>
      <c r="B734" s="2"/>
      <c r="C734" s="2" t="s">
        <v>589</v>
      </c>
      <c r="D734" s="2" t="s">
        <v>645</v>
      </c>
      <c r="E734" s="2"/>
      <c r="F734" s="3">
        <f t="shared" si="148"/>
        <v>1350</v>
      </c>
      <c r="G734" s="3">
        <f>G735</f>
        <v>1350</v>
      </c>
      <c r="H734" s="3">
        <f>H735</f>
        <v>0</v>
      </c>
      <c r="I734" s="3">
        <f t="shared" si="149"/>
        <v>1350</v>
      </c>
      <c r="J734" s="3">
        <f>J735</f>
        <v>1350</v>
      </c>
      <c r="K734" s="3">
        <f>K735</f>
        <v>0</v>
      </c>
    </row>
    <row r="735" spans="1:11" ht="68.25" customHeight="1" x14ac:dyDescent="0.2">
      <c r="A735" s="12" t="s">
        <v>25</v>
      </c>
      <c r="B735" s="2"/>
      <c r="C735" s="2" t="s">
        <v>589</v>
      </c>
      <c r="D735" s="2" t="s">
        <v>645</v>
      </c>
      <c r="E735" s="2" t="s">
        <v>26</v>
      </c>
      <c r="F735" s="3">
        <f t="shared" si="148"/>
        <v>1350</v>
      </c>
      <c r="G735" s="3">
        <v>1350</v>
      </c>
      <c r="H735" s="3"/>
      <c r="I735" s="3">
        <f t="shared" si="149"/>
        <v>1350</v>
      </c>
      <c r="J735" s="3">
        <v>1350</v>
      </c>
      <c r="K735" s="3"/>
    </row>
    <row r="736" spans="1:11" ht="397.5" customHeight="1" x14ac:dyDescent="0.2">
      <c r="A736" s="49" t="s">
        <v>1059</v>
      </c>
      <c r="B736" s="2"/>
      <c r="C736" s="5" t="s">
        <v>589</v>
      </c>
      <c r="D736" s="5" t="s">
        <v>646</v>
      </c>
      <c r="E736" s="5"/>
      <c r="F736" s="1">
        <f t="shared" si="148"/>
        <v>437</v>
      </c>
      <c r="G736" s="1">
        <f>G737+G739</f>
        <v>437</v>
      </c>
      <c r="H736" s="1">
        <f>H737+H739</f>
        <v>0</v>
      </c>
      <c r="I736" s="1">
        <f t="shared" si="149"/>
        <v>437</v>
      </c>
      <c r="J736" s="1">
        <f>J737+J739</f>
        <v>437</v>
      </c>
      <c r="K736" s="1">
        <f>K737+K739</f>
        <v>0</v>
      </c>
    </row>
    <row r="737" spans="1:11" ht="82.5" x14ac:dyDescent="0.2">
      <c r="A737" s="12" t="s">
        <v>647</v>
      </c>
      <c r="B737" s="2"/>
      <c r="C737" s="2" t="s">
        <v>589</v>
      </c>
      <c r="D737" s="2" t="s">
        <v>648</v>
      </c>
      <c r="E737" s="2"/>
      <c r="F737" s="3">
        <f t="shared" si="148"/>
        <v>432</v>
      </c>
      <c r="G737" s="3">
        <f>G738</f>
        <v>432</v>
      </c>
      <c r="H737" s="3">
        <f>H738</f>
        <v>0</v>
      </c>
      <c r="I737" s="3">
        <f t="shared" si="149"/>
        <v>432</v>
      </c>
      <c r="J737" s="3">
        <f>J738</f>
        <v>432</v>
      </c>
      <c r="K737" s="3">
        <f>K738</f>
        <v>0</v>
      </c>
    </row>
    <row r="738" spans="1:11" ht="49.5" x14ac:dyDescent="0.2">
      <c r="A738" s="12" t="s">
        <v>25</v>
      </c>
      <c r="B738" s="2"/>
      <c r="C738" s="2" t="s">
        <v>589</v>
      </c>
      <c r="D738" s="2" t="s">
        <v>648</v>
      </c>
      <c r="E738" s="2" t="s">
        <v>26</v>
      </c>
      <c r="F738" s="3">
        <f t="shared" si="148"/>
        <v>432</v>
      </c>
      <c r="G738" s="3">
        <v>432</v>
      </c>
      <c r="H738" s="3"/>
      <c r="I738" s="3">
        <f t="shared" ref="I738:I800" si="163">J738+K738</f>
        <v>432</v>
      </c>
      <c r="J738" s="3">
        <v>432</v>
      </c>
      <c r="K738" s="3"/>
    </row>
    <row r="739" spans="1:11" ht="65.25" customHeight="1" x14ac:dyDescent="0.2">
      <c r="A739" s="12" t="s">
        <v>615</v>
      </c>
      <c r="B739" s="2"/>
      <c r="C739" s="2" t="s">
        <v>589</v>
      </c>
      <c r="D739" s="2" t="s">
        <v>924</v>
      </c>
      <c r="E739" s="2"/>
      <c r="F739" s="3">
        <f t="shared" si="148"/>
        <v>5</v>
      </c>
      <c r="G739" s="3">
        <f>G740</f>
        <v>5</v>
      </c>
      <c r="H739" s="3">
        <f>H740</f>
        <v>0</v>
      </c>
      <c r="I739" s="3">
        <f t="shared" si="163"/>
        <v>5</v>
      </c>
      <c r="J739" s="3">
        <f>J740</f>
        <v>5</v>
      </c>
      <c r="K739" s="3">
        <f>K740</f>
        <v>0</v>
      </c>
    </row>
    <row r="740" spans="1:11" ht="93" customHeight="1" x14ac:dyDescent="0.2">
      <c r="A740" s="2" t="s">
        <v>20</v>
      </c>
      <c r="B740" s="2"/>
      <c r="C740" s="2" t="s">
        <v>589</v>
      </c>
      <c r="D740" s="2" t="s">
        <v>924</v>
      </c>
      <c r="E740" s="2" t="s">
        <v>13</v>
      </c>
      <c r="F740" s="3">
        <f t="shared" si="148"/>
        <v>5</v>
      </c>
      <c r="G740" s="3">
        <v>5</v>
      </c>
      <c r="H740" s="3"/>
      <c r="I740" s="3">
        <f t="shared" si="163"/>
        <v>5</v>
      </c>
      <c r="J740" s="3">
        <v>5</v>
      </c>
      <c r="K740" s="3"/>
    </row>
    <row r="741" spans="1:11" ht="123.75" customHeight="1" x14ac:dyDescent="0.2">
      <c r="A741" s="4" t="s">
        <v>649</v>
      </c>
      <c r="B741" s="5"/>
      <c r="C741" s="5" t="s">
        <v>589</v>
      </c>
      <c r="D741" s="5" t="s">
        <v>650</v>
      </c>
      <c r="E741" s="5"/>
      <c r="F741" s="1">
        <f t="shared" si="148"/>
        <v>60645</v>
      </c>
      <c r="G741" s="1">
        <f>G742</f>
        <v>60645</v>
      </c>
      <c r="H741" s="1">
        <f>H742</f>
        <v>0</v>
      </c>
      <c r="I741" s="1">
        <f t="shared" si="163"/>
        <v>60645</v>
      </c>
      <c r="J741" s="1">
        <f>J742</f>
        <v>60645</v>
      </c>
      <c r="K741" s="1">
        <f>K742</f>
        <v>0</v>
      </c>
    </row>
    <row r="742" spans="1:11" ht="148.5" x14ac:dyDescent="0.2">
      <c r="A742" s="12" t="s">
        <v>651</v>
      </c>
      <c r="B742" s="2"/>
      <c r="C742" s="2" t="s">
        <v>589</v>
      </c>
      <c r="D742" s="2" t="s">
        <v>652</v>
      </c>
      <c r="E742" s="2"/>
      <c r="F742" s="3">
        <f t="shared" si="148"/>
        <v>60645</v>
      </c>
      <c r="G742" s="3">
        <f>G743+G744</f>
        <v>60645</v>
      </c>
      <c r="H742" s="3">
        <f>H743+H744</f>
        <v>0</v>
      </c>
      <c r="I742" s="3">
        <f t="shared" si="163"/>
        <v>60645</v>
      </c>
      <c r="J742" s="3">
        <f>J743+J744</f>
        <v>60645</v>
      </c>
      <c r="K742" s="3">
        <f>K743+K744</f>
        <v>0</v>
      </c>
    </row>
    <row r="743" spans="1:11" ht="93" customHeight="1" x14ac:dyDescent="0.2">
      <c r="A743" s="2" t="s">
        <v>20</v>
      </c>
      <c r="B743" s="2"/>
      <c r="C743" s="2" t="s">
        <v>589</v>
      </c>
      <c r="D743" s="2" t="s">
        <v>652</v>
      </c>
      <c r="E743" s="2" t="s">
        <v>13</v>
      </c>
      <c r="F743" s="3">
        <f t="shared" si="148"/>
        <v>2853</v>
      </c>
      <c r="G743" s="3">
        <v>2853</v>
      </c>
      <c r="H743" s="2"/>
      <c r="I743" s="3">
        <f t="shared" si="163"/>
        <v>2853</v>
      </c>
      <c r="J743" s="3">
        <v>2853</v>
      </c>
      <c r="K743" s="2"/>
    </row>
    <row r="744" spans="1:11" ht="49.5" x14ac:dyDescent="0.2">
      <c r="A744" s="12" t="s">
        <v>25</v>
      </c>
      <c r="B744" s="2"/>
      <c r="C744" s="2" t="s">
        <v>589</v>
      </c>
      <c r="D744" s="2" t="s">
        <v>652</v>
      </c>
      <c r="E744" s="2" t="s">
        <v>26</v>
      </c>
      <c r="F744" s="3">
        <f t="shared" si="148"/>
        <v>57792</v>
      </c>
      <c r="G744" s="3">
        <v>57792</v>
      </c>
      <c r="H744" s="2"/>
      <c r="I744" s="3">
        <f t="shared" si="163"/>
        <v>57792</v>
      </c>
      <c r="J744" s="3">
        <v>57792</v>
      </c>
      <c r="K744" s="2"/>
    </row>
    <row r="745" spans="1:11" ht="312" customHeight="1" x14ac:dyDescent="0.2">
      <c r="A745" s="4" t="s">
        <v>857</v>
      </c>
      <c r="B745" s="5"/>
      <c r="C745" s="5" t="s">
        <v>589</v>
      </c>
      <c r="D745" s="5" t="s">
        <v>653</v>
      </c>
      <c r="E745" s="5"/>
      <c r="F745" s="1">
        <f t="shared" si="148"/>
        <v>1613</v>
      </c>
      <c r="G745" s="1">
        <f>G746+G748</f>
        <v>1613</v>
      </c>
      <c r="H745" s="1">
        <f>H746+H748</f>
        <v>0</v>
      </c>
      <c r="I745" s="1">
        <f t="shared" si="163"/>
        <v>1613</v>
      </c>
      <c r="J745" s="1">
        <f>J746+J748</f>
        <v>1613</v>
      </c>
      <c r="K745" s="1">
        <f>K746+K748</f>
        <v>0</v>
      </c>
    </row>
    <row r="746" spans="1:11" ht="66.75" customHeight="1" x14ac:dyDescent="0.2">
      <c r="A746" s="12" t="s">
        <v>615</v>
      </c>
      <c r="B746" s="2"/>
      <c r="C746" s="2" t="s">
        <v>589</v>
      </c>
      <c r="D746" s="2" t="s">
        <v>654</v>
      </c>
      <c r="E746" s="2"/>
      <c r="F746" s="3">
        <f t="shared" si="148"/>
        <v>13</v>
      </c>
      <c r="G746" s="3">
        <f>G747</f>
        <v>13</v>
      </c>
      <c r="H746" s="3">
        <f>H747</f>
        <v>0</v>
      </c>
      <c r="I746" s="3">
        <f t="shared" si="163"/>
        <v>13</v>
      </c>
      <c r="J746" s="3">
        <f>J747</f>
        <v>13</v>
      </c>
      <c r="K746" s="3">
        <f>K747</f>
        <v>0</v>
      </c>
    </row>
    <row r="747" spans="1:11" ht="93" customHeight="1" x14ac:dyDescent="0.2">
      <c r="A747" s="2" t="s">
        <v>20</v>
      </c>
      <c r="B747" s="2"/>
      <c r="C747" s="2" t="s">
        <v>589</v>
      </c>
      <c r="D747" s="2" t="s">
        <v>654</v>
      </c>
      <c r="E747" s="2" t="s">
        <v>13</v>
      </c>
      <c r="F747" s="3">
        <f t="shared" si="148"/>
        <v>13</v>
      </c>
      <c r="G747" s="3">
        <v>13</v>
      </c>
      <c r="H747" s="3"/>
      <c r="I747" s="3">
        <f t="shared" si="163"/>
        <v>13</v>
      </c>
      <c r="J747" s="3">
        <v>13</v>
      </c>
      <c r="K747" s="3"/>
    </row>
    <row r="748" spans="1:11" ht="264.75" customHeight="1" x14ac:dyDescent="0.2">
      <c r="A748" s="12" t="s">
        <v>655</v>
      </c>
      <c r="B748" s="5"/>
      <c r="C748" s="2" t="s">
        <v>589</v>
      </c>
      <c r="D748" s="2" t="s">
        <v>656</v>
      </c>
      <c r="E748" s="2"/>
      <c r="F748" s="3">
        <f t="shared" si="148"/>
        <v>1600</v>
      </c>
      <c r="G748" s="3">
        <f>G749</f>
        <v>1600</v>
      </c>
      <c r="H748" s="3">
        <f>H749</f>
        <v>0</v>
      </c>
      <c r="I748" s="3">
        <f t="shared" si="163"/>
        <v>1600</v>
      </c>
      <c r="J748" s="3">
        <f>J749</f>
        <v>1600</v>
      </c>
      <c r="K748" s="3">
        <f>K749</f>
        <v>0</v>
      </c>
    </row>
    <row r="749" spans="1:11" ht="61.5" customHeight="1" x14ac:dyDescent="0.2">
      <c r="A749" s="12" t="s">
        <v>25</v>
      </c>
      <c r="B749" s="2"/>
      <c r="C749" s="2" t="s">
        <v>589</v>
      </c>
      <c r="D749" s="2" t="s">
        <v>656</v>
      </c>
      <c r="E749" s="2" t="s">
        <v>26</v>
      </c>
      <c r="F749" s="3">
        <f t="shared" si="148"/>
        <v>1600</v>
      </c>
      <c r="G749" s="3">
        <v>1600</v>
      </c>
      <c r="H749" s="3"/>
      <c r="I749" s="3">
        <f t="shared" si="163"/>
        <v>1600</v>
      </c>
      <c r="J749" s="3">
        <v>1600</v>
      </c>
      <c r="K749" s="3"/>
    </row>
    <row r="750" spans="1:11" ht="174" customHeight="1" x14ac:dyDescent="0.2">
      <c r="A750" s="4" t="s">
        <v>657</v>
      </c>
      <c r="B750" s="5"/>
      <c r="C750" s="5" t="s">
        <v>589</v>
      </c>
      <c r="D750" s="5" t="s">
        <v>658</v>
      </c>
      <c r="E750" s="5"/>
      <c r="F750" s="1">
        <f t="shared" si="148"/>
        <v>40</v>
      </c>
      <c r="G750" s="1">
        <f>G751+G753</f>
        <v>40</v>
      </c>
      <c r="H750" s="1">
        <f>H751+H753</f>
        <v>0</v>
      </c>
      <c r="I750" s="1">
        <f t="shared" si="163"/>
        <v>40</v>
      </c>
      <c r="J750" s="1">
        <f>J751+J753</f>
        <v>40</v>
      </c>
      <c r="K750" s="1">
        <f>K751+K753</f>
        <v>0</v>
      </c>
    </row>
    <row r="751" spans="1:11" ht="166.5" customHeight="1" x14ac:dyDescent="0.2">
      <c r="A751" s="12" t="s">
        <v>659</v>
      </c>
      <c r="B751" s="5"/>
      <c r="C751" s="2" t="s">
        <v>589</v>
      </c>
      <c r="D751" s="2" t="s">
        <v>660</v>
      </c>
      <c r="E751" s="2"/>
      <c r="F751" s="3">
        <f t="shared" si="148"/>
        <v>39</v>
      </c>
      <c r="G751" s="3">
        <f>G752</f>
        <v>39</v>
      </c>
      <c r="H751" s="3">
        <f>H752</f>
        <v>0</v>
      </c>
      <c r="I751" s="3">
        <f t="shared" si="163"/>
        <v>39</v>
      </c>
      <c r="J751" s="3">
        <f>J752</f>
        <v>39</v>
      </c>
      <c r="K751" s="3">
        <f>K752</f>
        <v>0</v>
      </c>
    </row>
    <row r="752" spans="1:11" ht="63" customHeight="1" x14ac:dyDescent="0.2">
      <c r="A752" s="12" t="s">
        <v>25</v>
      </c>
      <c r="B752" s="2"/>
      <c r="C752" s="2" t="s">
        <v>589</v>
      </c>
      <c r="D752" s="2" t="s">
        <v>660</v>
      </c>
      <c r="E752" s="2" t="s">
        <v>26</v>
      </c>
      <c r="F752" s="3">
        <f t="shared" si="148"/>
        <v>39</v>
      </c>
      <c r="G752" s="3">
        <v>39</v>
      </c>
      <c r="H752" s="3"/>
      <c r="I752" s="3">
        <f t="shared" si="163"/>
        <v>39</v>
      </c>
      <c r="J752" s="3">
        <v>39</v>
      </c>
      <c r="K752" s="3"/>
    </row>
    <row r="753" spans="1:11" ht="64.5" customHeight="1" x14ac:dyDescent="0.2">
      <c r="A753" s="12" t="s">
        <v>615</v>
      </c>
      <c r="B753" s="2"/>
      <c r="C753" s="2" t="s">
        <v>589</v>
      </c>
      <c r="D753" s="2" t="s">
        <v>942</v>
      </c>
      <c r="E753" s="2"/>
      <c r="F753" s="3">
        <f t="shared" si="148"/>
        <v>1</v>
      </c>
      <c r="G753" s="3">
        <f>G754</f>
        <v>1</v>
      </c>
      <c r="H753" s="3">
        <f>H754</f>
        <v>0</v>
      </c>
      <c r="I753" s="3">
        <f t="shared" si="163"/>
        <v>1</v>
      </c>
      <c r="J753" s="3">
        <f>J754</f>
        <v>1</v>
      </c>
      <c r="K753" s="3">
        <f>K754</f>
        <v>0</v>
      </c>
    </row>
    <row r="754" spans="1:11" ht="93" customHeight="1" x14ac:dyDescent="0.2">
      <c r="A754" s="2" t="s">
        <v>20</v>
      </c>
      <c r="B754" s="2"/>
      <c r="C754" s="2" t="s">
        <v>589</v>
      </c>
      <c r="D754" s="2" t="s">
        <v>942</v>
      </c>
      <c r="E754" s="2" t="s">
        <v>13</v>
      </c>
      <c r="F754" s="3">
        <f t="shared" si="148"/>
        <v>1</v>
      </c>
      <c r="G754" s="3">
        <v>1</v>
      </c>
      <c r="H754" s="3"/>
      <c r="I754" s="3">
        <f t="shared" si="163"/>
        <v>1</v>
      </c>
      <c r="J754" s="3">
        <v>1</v>
      </c>
      <c r="K754" s="3"/>
    </row>
    <row r="755" spans="1:11" ht="409.5" x14ac:dyDescent="0.2">
      <c r="A755" s="37" t="s">
        <v>661</v>
      </c>
      <c r="B755" s="5"/>
      <c r="C755" s="5" t="s">
        <v>589</v>
      </c>
      <c r="D755" s="5" t="s">
        <v>662</v>
      </c>
      <c r="E755" s="5"/>
      <c r="F755" s="1">
        <f t="shared" si="148"/>
        <v>60</v>
      </c>
      <c r="G755" s="1">
        <f>G756</f>
        <v>60</v>
      </c>
      <c r="H755" s="1">
        <f>H756</f>
        <v>0</v>
      </c>
      <c r="I755" s="1">
        <f t="shared" si="163"/>
        <v>60</v>
      </c>
      <c r="J755" s="1">
        <f>J756</f>
        <v>60</v>
      </c>
      <c r="K755" s="1">
        <f>K756</f>
        <v>0</v>
      </c>
    </row>
    <row r="756" spans="1:11" ht="409.5" x14ac:dyDescent="0.2">
      <c r="A756" s="31" t="s">
        <v>663</v>
      </c>
      <c r="B756" s="5"/>
      <c r="C756" s="2" t="s">
        <v>589</v>
      </c>
      <c r="D756" s="2" t="s">
        <v>664</v>
      </c>
      <c r="E756" s="2"/>
      <c r="F756" s="3">
        <f t="shared" si="148"/>
        <v>60</v>
      </c>
      <c r="G756" s="3">
        <f>G757</f>
        <v>60</v>
      </c>
      <c r="H756" s="3">
        <f>H757</f>
        <v>0</v>
      </c>
      <c r="I756" s="3">
        <f t="shared" si="163"/>
        <v>60</v>
      </c>
      <c r="J756" s="3">
        <f>J757</f>
        <v>60</v>
      </c>
      <c r="K756" s="3">
        <f>K757</f>
        <v>0</v>
      </c>
    </row>
    <row r="757" spans="1:11" ht="55.5" customHeight="1" x14ac:dyDescent="0.2">
      <c r="A757" s="12" t="s">
        <v>25</v>
      </c>
      <c r="B757" s="2"/>
      <c r="C757" s="2" t="s">
        <v>589</v>
      </c>
      <c r="D757" s="2" t="s">
        <v>664</v>
      </c>
      <c r="E757" s="2" t="s">
        <v>26</v>
      </c>
      <c r="F757" s="3">
        <f t="shared" si="148"/>
        <v>60</v>
      </c>
      <c r="G757" s="3">
        <v>60</v>
      </c>
      <c r="H757" s="3"/>
      <c r="I757" s="3">
        <f t="shared" si="163"/>
        <v>60</v>
      </c>
      <c r="J757" s="3">
        <v>60</v>
      </c>
      <c r="K757" s="3"/>
    </row>
    <row r="758" spans="1:11" ht="141" customHeight="1" x14ac:dyDescent="0.2">
      <c r="A758" s="4" t="s">
        <v>665</v>
      </c>
      <c r="B758" s="5"/>
      <c r="C758" s="5" t="s">
        <v>589</v>
      </c>
      <c r="D758" s="5" t="s">
        <v>666</v>
      </c>
      <c r="E758" s="5"/>
      <c r="F758" s="1">
        <f t="shared" si="148"/>
        <v>300</v>
      </c>
      <c r="G758" s="1">
        <f>G759</f>
        <v>300</v>
      </c>
      <c r="H758" s="1">
        <f>H759</f>
        <v>0</v>
      </c>
      <c r="I758" s="1">
        <f t="shared" si="163"/>
        <v>300</v>
      </c>
      <c r="J758" s="1">
        <f>J759</f>
        <v>300</v>
      </c>
      <c r="K758" s="1">
        <f>K759</f>
        <v>0</v>
      </c>
    </row>
    <row r="759" spans="1:11" ht="77.25" customHeight="1" x14ac:dyDescent="0.2">
      <c r="A759" s="12" t="s">
        <v>667</v>
      </c>
      <c r="B759" s="2"/>
      <c r="C759" s="2" t="s">
        <v>589</v>
      </c>
      <c r="D759" s="2" t="s">
        <v>668</v>
      </c>
      <c r="E759" s="2"/>
      <c r="F759" s="3">
        <f t="shared" si="148"/>
        <v>300</v>
      </c>
      <c r="G759" s="3">
        <f>G760</f>
        <v>300</v>
      </c>
      <c r="H759" s="3">
        <f>H760</f>
        <v>0</v>
      </c>
      <c r="I759" s="3">
        <f t="shared" si="163"/>
        <v>300</v>
      </c>
      <c r="J759" s="3">
        <f>J760</f>
        <v>300</v>
      </c>
      <c r="K759" s="3">
        <f>K760</f>
        <v>0</v>
      </c>
    </row>
    <row r="760" spans="1:11" ht="93" customHeight="1" x14ac:dyDescent="0.2">
      <c r="A760" s="2" t="s">
        <v>20</v>
      </c>
      <c r="B760" s="2"/>
      <c r="C760" s="2" t="s">
        <v>589</v>
      </c>
      <c r="D760" s="2" t="s">
        <v>668</v>
      </c>
      <c r="E760" s="2" t="s">
        <v>13</v>
      </c>
      <c r="F760" s="3">
        <f t="shared" si="148"/>
        <v>300</v>
      </c>
      <c r="G760" s="3">
        <v>300</v>
      </c>
      <c r="H760" s="3"/>
      <c r="I760" s="3">
        <f t="shared" si="163"/>
        <v>300</v>
      </c>
      <c r="J760" s="3">
        <v>300</v>
      </c>
      <c r="K760" s="3"/>
    </row>
    <row r="761" spans="1:11" ht="273" customHeight="1" x14ac:dyDescent="0.2">
      <c r="A761" s="5" t="s">
        <v>669</v>
      </c>
      <c r="B761" s="5"/>
      <c r="C761" s="5" t="s">
        <v>589</v>
      </c>
      <c r="D761" s="5" t="s">
        <v>670</v>
      </c>
      <c r="E761" s="5"/>
      <c r="F761" s="1">
        <f t="shared" si="148"/>
        <v>205276</v>
      </c>
      <c r="G761" s="1">
        <f>G762</f>
        <v>0</v>
      </c>
      <c r="H761" s="1">
        <f>H762</f>
        <v>205276</v>
      </c>
      <c r="I761" s="1">
        <f t="shared" si="163"/>
        <v>205265</v>
      </c>
      <c r="J761" s="1">
        <f>J762</f>
        <v>0</v>
      </c>
      <c r="K761" s="1">
        <f>K762</f>
        <v>205265</v>
      </c>
    </row>
    <row r="762" spans="1:11" ht="72" customHeight="1" x14ac:dyDescent="0.2">
      <c r="A762" s="52" t="s">
        <v>1087</v>
      </c>
      <c r="B762" s="5"/>
      <c r="C762" s="2" t="s">
        <v>589</v>
      </c>
      <c r="D762" s="2" t="s">
        <v>671</v>
      </c>
      <c r="E762" s="2"/>
      <c r="F762" s="3">
        <f t="shared" si="148"/>
        <v>205276</v>
      </c>
      <c r="G762" s="3">
        <f>G763+G764</f>
        <v>0</v>
      </c>
      <c r="H762" s="3">
        <f>H763+H764</f>
        <v>205276</v>
      </c>
      <c r="I762" s="3">
        <f t="shared" si="163"/>
        <v>205265</v>
      </c>
      <c r="J762" s="3">
        <f>J763+J764</f>
        <v>0</v>
      </c>
      <c r="K762" s="3">
        <f>K763+K764</f>
        <v>205265</v>
      </c>
    </row>
    <row r="763" spans="1:11" ht="93" customHeight="1" x14ac:dyDescent="0.2">
      <c r="A763" s="2" t="s">
        <v>20</v>
      </c>
      <c r="B763" s="2"/>
      <c r="C763" s="2" t="s">
        <v>589</v>
      </c>
      <c r="D763" s="2" t="s">
        <v>671</v>
      </c>
      <c r="E763" s="2" t="s">
        <v>13</v>
      </c>
      <c r="F763" s="3">
        <f t="shared" si="148"/>
        <v>2149</v>
      </c>
      <c r="G763" s="3"/>
      <c r="H763" s="3">
        <v>2149</v>
      </c>
      <c r="I763" s="3">
        <f t="shared" si="163"/>
        <v>2153</v>
      </c>
      <c r="J763" s="3"/>
      <c r="K763" s="3">
        <v>2153</v>
      </c>
    </row>
    <row r="764" spans="1:11" ht="60.75" customHeight="1" x14ac:dyDescent="0.2">
      <c r="A764" s="12" t="s">
        <v>25</v>
      </c>
      <c r="B764" s="2"/>
      <c r="C764" s="2" t="s">
        <v>589</v>
      </c>
      <c r="D764" s="2" t="s">
        <v>671</v>
      </c>
      <c r="E764" s="2" t="s">
        <v>26</v>
      </c>
      <c r="F764" s="3">
        <f t="shared" si="148"/>
        <v>203127</v>
      </c>
      <c r="G764" s="3"/>
      <c r="H764" s="3">
        <v>203127</v>
      </c>
      <c r="I764" s="3">
        <f t="shared" si="163"/>
        <v>203112</v>
      </c>
      <c r="J764" s="3"/>
      <c r="K764" s="3">
        <v>203112</v>
      </c>
    </row>
    <row r="765" spans="1:11" ht="190.5" customHeight="1" x14ac:dyDescent="0.2">
      <c r="A765" s="4" t="s">
        <v>672</v>
      </c>
      <c r="B765" s="5"/>
      <c r="C765" s="5" t="s">
        <v>589</v>
      </c>
      <c r="D765" s="5" t="s">
        <v>673</v>
      </c>
      <c r="E765" s="5"/>
      <c r="F765" s="1">
        <f t="shared" si="148"/>
        <v>128083</v>
      </c>
      <c r="G765" s="1">
        <f>G766</f>
        <v>0</v>
      </c>
      <c r="H765" s="1">
        <f>H766</f>
        <v>128083</v>
      </c>
      <c r="I765" s="1">
        <f t="shared" si="163"/>
        <v>133206</v>
      </c>
      <c r="J765" s="1">
        <f>J766</f>
        <v>0</v>
      </c>
      <c r="K765" s="1">
        <f>K766</f>
        <v>133206</v>
      </c>
    </row>
    <row r="766" spans="1:11" ht="165" x14ac:dyDescent="0.2">
      <c r="A766" s="12" t="s">
        <v>1077</v>
      </c>
      <c r="B766" s="5"/>
      <c r="C766" s="2" t="s">
        <v>589</v>
      </c>
      <c r="D766" s="2" t="s">
        <v>674</v>
      </c>
      <c r="E766" s="2"/>
      <c r="F766" s="3">
        <f t="shared" si="148"/>
        <v>128083</v>
      </c>
      <c r="G766" s="3">
        <f>G767+G768</f>
        <v>0</v>
      </c>
      <c r="H766" s="3">
        <f>H767+H768</f>
        <v>128083</v>
      </c>
      <c r="I766" s="3">
        <f t="shared" si="163"/>
        <v>133206</v>
      </c>
      <c r="J766" s="3">
        <f>J767+J768</f>
        <v>0</v>
      </c>
      <c r="K766" s="3">
        <f>K767+K768</f>
        <v>133206</v>
      </c>
    </row>
    <row r="767" spans="1:11" ht="93" customHeight="1" x14ac:dyDescent="0.2">
      <c r="A767" s="2" t="s">
        <v>20</v>
      </c>
      <c r="B767" s="2"/>
      <c r="C767" s="2" t="s">
        <v>589</v>
      </c>
      <c r="D767" s="2" t="s">
        <v>674</v>
      </c>
      <c r="E767" s="2" t="s">
        <v>13</v>
      </c>
      <c r="F767" s="3">
        <f t="shared" si="148"/>
        <v>1240</v>
      </c>
      <c r="G767" s="3"/>
      <c r="H767" s="3">
        <v>1240</v>
      </c>
      <c r="I767" s="3">
        <f t="shared" si="163"/>
        <v>1320</v>
      </c>
      <c r="J767" s="3"/>
      <c r="K767" s="3">
        <v>1320</v>
      </c>
    </row>
    <row r="768" spans="1:11" ht="49.5" x14ac:dyDescent="0.2">
      <c r="A768" s="12" t="s">
        <v>25</v>
      </c>
      <c r="B768" s="2"/>
      <c r="C768" s="2" t="s">
        <v>589</v>
      </c>
      <c r="D768" s="2" t="s">
        <v>674</v>
      </c>
      <c r="E768" s="2" t="s">
        <v>26</v>
      </c>
      <c r="F768" s="3">
        <f t="shared" si="148"/>
        <v>126843</v>
      </c>
      <c r="G768" s="3"/>
      <c r="H768" s="3">
        <v>126843</v>
      </c>
      <c r="I768" s="3">
        <f t="shared" si="163"/>
        <v>131886</v>
      </c>
      <c r="J768" s="3"/>
      <c r="K768" s="3">
        <v>131886</v>
      </c>
    </row>
    <row r="769" spans="1:11" ht="282" customHeight="1" x14ac:dyDescent="0.2">
      <c r="A769" s="4" t="s">
        <v>675</v>
      </c>
      <c r="B769" s="5"/>
      <c r="C769" s="5" t="s">
        <v>589</v>
      </c>
      <c r="D769" s="5" t="s">
        <v>676</v>
      </c>
      <c r="E769" s="5"/>
      <c r="F769" s="1">
        <f t="shared" si="148"/>
        <v>6622</v>
      </c>
      <c r="G769" s="1">
        <f>G770</f>
        <v>0</v>
      </c>
      <c r="H769" s="1">
        <f>H770</f>
        <v>6622</v>
      </c>
      <c r="I769" s="1">
        <f t="shared" si="163"/>
        <v>6887</v>
      </c>
      <c r="J769" s="1">
        <f>J770</f>
        <v>0</v>
      </c>
      <c r="K769" s="1">
        <f>K770</f>
        <v>6887</v>
      </c>
    </row>
    <row r="770" spans="1:11" ht="196.5" customHeight="1" x14ac:dyDescent="0.2">
      <c r="A770" s="7" t="s">
        <v>677</v>
      </c>
      <c r="B770" s="2"/>
      <c r="C770" s="2" t="s">
        <v>589</v>
      </c>
      <c r="D770" s="2" t="s">
        <v>678</v>
      </c>
      <c r="E770" s="2"/>
      <c r="F770" s="3">
        <f t="shared" si="148"/>
        <v>6622</v>
      </c>
      <c r="G770" s="3">
        <f>G771+G772</f>
        <v>0</v>
      </c>
      <c r="H770" s="3">
        <f>H771+H772</f>
        <v>6622</v>
      </c>
      <c r="I770" s="3">
        <f t="shared" si="163"/>
        <v>6887</v>
      </c>
      <c r="J770" s="3">
        <f>J771+J772</f>
        <v>0</v>
      </c>
      <c r="K770" s="3">
        <f>K771+K772</f>
        <v>6887</v>
      </c>
    </row>
    <row r="771" spans="1:11" ht="81" customHeight="1" x14ac:dyDescent="0.2">
      <c r="A771" s="2" t="s">
        <v>20</v>
      </c>
      <c r="B771" s="2"/>
      <c r="C771" s="2" t="s">
        <v>589</v>
      </c>
      <c r="D771" s="2" t="s">
        <v>678</v>
      </c>
      <c r="E771" s="2" t="s">
        <v>13</v>
      </c>
      <c r="F771" s="3">
        <f t="shared" si="148"/>
        <v>68</v>
      </c>
      <c r="G771" s="3"/>
      <c r="H771" s="3">
        <v>68</v>
      </c>
      <c r="I771" s="3">
        <f t="shared" si="163"/>
        <v>71</v>
      </c>
      <c r="J771" s="3"/>
      <c r="K771" s="3">
        <v>71</v>
      </c>
    </row>
    <row r="772" spans="1:11" ht="56.25" customHeight="1" x14ac:dyDescent="0.2">
      <c r="A772" s="12" t="s">
        <v>25</v>
      </c>
      <c r="B772" s="2"/>
      <c r="C772" s="2" t="s">
        <v>589</v>
      </c>
      <c r="D772" s="2" t="s">
        <v>678</v>
      </c>
      <c r="E772" s="2" t="s">
        <v>26</v>
      </c>
      <c r="F772" s="3">
        <f t="shared" si="148"/>
        <v>6554</v>
      </c>
      <c r="G772" s="3"/>
      <c r="H772" s="3">
        <v>6554</v>
      </c>
      <c r="I772" s="3">
        <f t="shared" si="163"/>
        <v>6816</v>
      </c>
      <c r="J772" s="3"/>
      <c r="K772" s="3">
        <v>6816</v>
      </c>
    </row>
    <row r="773" spans="1:11" ht="191.25" customHeight="1" x14ac:dyDescent="0.2">
      <c r="A773" s="4" t="s">
        <v>679</v>
      </c>
      <c r="B773" s="5"/>
      <c r="C773" s="5" t="s">
        <v>589</v>
      </c>
      <c r="D773" s="5" t="s">
        <v>680</v>
      </c>
      <c r="E773" s="5"/>
      <c r="F773" s="1">
        <f t="shared" si="148"/>
        <v>27016</v>
      </c>
      <c r="G773" s="1">
        <f>G774</f>
        <v>0</v>
      </c>
      <c r="H773" s="1">
        <f>H774</f>
        <v>27016</v>
      </c>
      <c r="I773" s="1">
        <f t="shared" si="163"/>
        <v>28097</v>
      </c>
      <c r="J773" s="1">
        <f>J774</f>
        <v>0</v>
      </c>
      <c r="K773" s="1">
        <f>K774</f>
        <v>28097</v>
      </c>
    </row>
    <row r="774" spans="1:11" ht="141" customHeight="1" x14ac:dyDescent="0.2">
      <c r="A774" s="12" t="s">
        <v>681</v>
      </c>
      <c r="B774" s="2"/>
      <c r="C774" s="2" t="s">
        <v>589</v>
      </c>
      <c r="D774" s="2" t="s">
        <v>682</v>
      </c>
      <c r="E774" s="2"/>
      <c r="F774" s="3">
        <f t="shared" si="148"/>
        <v>27016</v>
      </c>
      <c r="G774" s="3">
        <f>G775+G776</f>
        <v>0</v>
      </c>
      <c r="H774" s="3">
        <f>H775+H776</f>
        <v>27016</v>
      </c>
      <c r="I774" s="3">
        <f t="shared" si="163"/>
        <v>28097</v>
      </c>
      <c r="J774" s="3">
        <f>J775+J776</f>
        <v>0</v>
      </c>
      <c r="K774" s="3">
        <f>K775+K776</f>
        <v>28097</v>
      </c>
    </row>
    <row r="775" spans="1:11" ht="81" customHeight="1" x14ac:dyDescent="0.2">
      <c r="A775" s="2" t="s">
        <v>20</v>
      </c>
      <c r="B775" s="2"/>
      <c r="C775" s="2" t="s">
        <v>589</v>
      </c>
      <c r="D775" s="2" t="s">
        <v>682</v>
      </c>
      <c r="E775" s="2" t="s">
        <v>13</v>
      </c>
      <c r="F775" s="3">
        <f t="shared" si="148"/>
        <v>227</v>
      </c>
      <c r="G775" s="3"/>
      <c r="H775" s="3">
        <v>227</v>
      </c>
      <c r="I775" s="3">
        <f t="shared" si="163"/>
        <v>232</v>
      </c>
      <c r="J775" s="3"/>
      <c r="K775" s="3">
        <v>232</v>
      </c>
    </row>
    <row r="776" spans="1:11" ht="57" customHeight="1" x14ac:dyDescent="0.2">
      <c r="A776" s="12" t="s">
        <v>25</v>
      </c>
      <c r="B776" s="2"/>
      <c r="C776" s="2" t="s">
        <v>589</v>
      </c>
      <c r="D776" s="2" t="s">
        <v>682</v>
      </c>
      <c r="E776" s="2" t="s">
        <v>26</v>
      </c>
      <c r="F776" s="3">
        <f t="shared" si="148"/>
        <v>26789</v>
      </c>
      <c r="G776" s="3"/>
      <c r="H776" s="3">
        <v>26789</v>
      </c>
      <c r="I776" s="3">
        <f t="shared" si="163"/>
        <v>27865</v>
      </c>
      <c r="J776" s="3"/>
      <c r="K776" s="3">
        <v>27865</v>
      </c>
    </row>
    <row r="777" spans="1:11" ht="203.25" customHeight="1" x14ac:dyDescent="0.2">
      <c r="A777" s="4" t="s">
        <v>683</v>
      </c>
      <c r="B777" s="5"/>
      <c r="C777" s="5" t="s">
        <v>589</v>
      </c>
      <c r="D777" s="5" t="s">
        <v>684</v>
      </c>
      <c r="E777" s="5"/>
      <c r="F777" s="1">
        <f t="shared" si="148"/>
        <v>12237</v>
      </c>
      <c r="G777" s="1">
        <f>G778</f>
        <v>0</v>
      </c>
      <c r="H777" s="1">
        <f>H778</f>
        <v>12237</v>
      </c>
      <c r="I777" s="1">
        <f t="shared" si="163"/>
        <v>12726</v>
      </c>
      <c r="J777" s="1">
        <f>J778</f>
        <v>0</v>
      </c>
      <c r="K777" s="1">
        <f>K778</f>
        <v>12726</v>
      </c>
    </row>
    <row r="778" spans="1:11" ht="131.25" customHeight="1" x14ac:dyDescent="0.2">
      <c r="A778" s="32" t="s">
        <v>685</v>
      </c>
      <c r="B778" s="2"/>
      <c r="C778" s="2" t="s">
        <v>589</v>
      </c>
      <c r="D778" s="2" t="s">
        <v>686</v>
      </c>
      <c r="E778" s="2"/>
      <c r="F778" s="3">
        <f t="shared" si="148"/>
        <v>12237</v>
      </c>
      <c r="G778" s="3">
        <f>G779+G780</f>
        <v>0</v>
      </c>
      <c r="H778" s="3">
        <f>H779+H780</f>
        <v>12237</v>
      </c>
      <c r="I778" s="3">
        <f t="shared" si="163"/>
        <v>12726</v>
      </c>
      <c r="J778" s="3">
        <f>J779+J780</f>
        <v>0</v>
      </c>
      <c r="K778" s="3">
        <f>K779+K780</f>
        <v>12726</v>
      </c>
    </row>
    <row r="779" spans="1:11" ht="80.25" customHeight="1" x14ac:dyDescent="0.2">
      <c r="A779" s="2" t="s">
        <v>20</v>
      </c>
      <c r="B779" s="2"/>
      <c r="C779" s="2" t="s">
        <v>589</v>
      </c>
      <c r="D779" s="2" t="s">
        <v>686</v>
      </c>
      <c r="E779" s="2" t="s">
        <v>13</v>
      </c>
      <c r="F779" s="3">
        <f t="shared" si="148"/>
        <v>104</v>
      </c>
      <c r="G779" s="3"/>
      <c r="H779" s="3">
        <v>104</v>
      </c>
      <c r="I779" s="3">
        <f t="shared" si="163"/>
        <v>108</v>
      </c>
      <c r="J779" s="3"/>
      <c r="K779" s="3">
        <v>108</v>
      </c>
    </row>
    <row r="780" spans="1:11" ht="56.25" customHeight="1" x14ac:dyDescent="0.2">
      <c r="A780" s="12" t="s">
        <v>25</v>
      </c>
      <c r="B780" s="2"/>
      <c r="C780" s="2" t="s">
        <v>589</v>
      </c>
      <c r="D780" s="2" t="s">
        <v>686</v>
      </c>
      <c r="E780" s="2" t="s">
        <v>26</v>
      </c>
      <c r="F780" s="3">
        <f t="shared" si="148"/>
        <v>12133</v>
      </c>
      <c r="G780" s="3"/>
      <c r="H780" s="3">
        <v>12133</v>
      </c>
      <c r="I780" s="3">
        <f t="shared" si="163"/>
        <v>12618</v>
      </c>
      <c r="J780" s="3"/>
      <c r="K780" s="3">
        <v>12618</v>
      </c>
    </row>
    <row r="781" spans="1:11" ht="137.25" customHeight="1" x14ac:dyDescent="0.2">
      <c r="A781" s="4" t="s">
        <v>687</v>
      </c>
      <c r="B781" s="5"/>
      <c r="C781" s="5" t="s">
        <v>589</v>
      </c>
      <c r="D781" s="5" t="s">
        <v>688</v>
      </c>
      <c r="E781" s="5"/>
      <c r="F781" s="1">
        <f t="shared" si="148"/>
        <v>15714</v>
      </c>
      <c r="G781" s="1">
        <f>G782</f>
        <v>0</v>
      </c>
      <c r="H781" s="1">
        <f>H782</f>
        <v>15714</v>
      </c>
      <c r="I781" s="1">
        <f t="shared" si="163"/>
        <v>16588</v>
      </c>
      <c r="J781" s="1">
        <f>J782</f>
        <v>0</v>
      </c>
      <c r="K781" s="1">
        <f>K782</f>
        <v>16588</v>
      </c>
    </row>
    <row r="782" spans="1:11" ht="90.75" customHeight="1" x14ac:dyDescent="0.2">
      <c r="A782" s="12" t="s">
        <v>689</v>
      </c>
      <c r="B782" s="5"/>
      <c r="C782" s="2" t="s">
        <v>589</v>
      </c>
      <c r="D782" s="2" t="s">
        <v>690</v>
      </c>
      <c r="E782" s="2"/>
      <c r="F782" s="3">
        <f t="shared" si="148"/>
        <v>15714</v>
      </c>
      <c r="G782" s="3">
        <f>G783+G784</f>
        <v>0</v>
      </c>
      <c r="H782" s="3">
        <f>H783+H784</f>
        <v>15714</v>
      </c>
      <c r="I782" s="3">
        <f t="shared" si="163"/>
        <v>16588</v>
      </c>
      <c r="J782" s="3">
        <f>J783+J784</f>
        <v>0</v>
      </c>
      <c r="K782" s="3">
        <f>K783+K784</f>
        <v>16588</v>
      </c>
    </row>
    <row r="783" spans="1:11" ht="78" customHeight="1" x14ac:dyDescent="0.2">
      <c r="A783" s="2" t="s">
        <v>20</v>
      </c>
      <c r="B783" s="2"/>
      <c r="C783" s="2" t="s">
        <v>589</v>
      </c>
      <c r="D783" s="2" t="s">
        <v>690</v>
      </c>
      <c r="E783" s="2" t="s">
        <v>13</v>
      </c>
      <c r="F783" s="3">
        <f t="shared" si="148"/>
        <v>127</v>
      </c>
      <c r="G783" s="3"/>
      <c r="H783" s="3">
        <v>127</v>
      </c>
      <c r="I783" s="3">
        <f t="shared" si="163"/>
        <v>133</v>
      </c>
      <c r="J783" s="3"/>
      <c r="K783" s="3">
        <v>133</v>
      </c>
    </row>
    <row r="784" spans="1:11" ht="55.5" customHeight="1" x14ac:dyDescent="0.2">
      <c r="A784" s="12" t="s">
        <v>25</v>
      </c>
      <c r="B784" s="2"/>
      <c r="C784" s="2" t="s">
        <v>589</v>
      </c>
      <c r="D784" s="2" t="s">
        <v>690</v>
      </c>
      <c r="E784" s="2" t="s">
        <v>26</v>
      </c>
      <c r="F784" s="3">
        <f t="shared" si="148"/>
        <v>15587</v>
      </c>
      <c r="G784" s="3"/>
      <c r="H784" s="3">
        <v>15587</v>
      </c>
      <c r="I784" s="3">
        <f t="shared" si="163"/>
        <v>16455</v>
      </c>
      <c r="J784" s="3"/>
      <c r="K784" s="3">
        <v>16455</v>
      </c>
    </row>
    <row r="785" spans="1:11" ht="204" customHeight="1" x14ac:dyDescent="0.2">
      <c r="A785" s="4" t="s">
        <v>860</v>
      </c>
      <c r="B785" s="5"/>
      <c r="C785" s="5" t="s">
        <v>589</v>
      </c>
      <c r="D785" s="5" t="s">
        <v>691</v>
      </c>
      <c r="E785" s="5"/>
      <c r="F785" s="1">
        <f t="shared" si="148"/>
        <v>30826</v>
      </c>
      <c r="G785" s="1">
        <f>G786</f>
        <v>0</v>
      </c>
      <c r="H785" s="1">
        <f>H786</f>
        <v>30826</v>
      </c>
      <c r="I785" s="1">
        <f t="shared" si="163"/>
        <v>32063</v>
      </c>
      <c r="J785" s="1">
        <f>J786</f>
        <v>0</v>
      </c>
      <c r="K785" s="1">
        <f>K786</f>
        <v>32063</v>
      </c>
    </row>
    <row r="786" spans="1:11" ht="204.75" customHeight="1" x14ac:dyDescent="0.2">
      <c r="A786" s="52" t="s">
        <v>1088</v>
      </c>
      <c r="B786" s="5"/>
      <c r="C786" s="2" t="s">
        <v>589</v>
      </c>
      <c r="D786" s="2" t="s">
        <v>692</v>
      </c>
      <c r="E786" s="2"/>
      <c r="F786" s="3">
        <f t="shared" si="148"/>
        <v>30826</v>
      </c>
      <c r="G786" s="3">
        <f>G787+G788</f>
        <v>0</v>
      </c>
      <c r="H786" s="3">
        <f>H787+H788</f>
        <v>30826</v>
      </c>
      <c r="I786" s="3">
        <f t="shared" si="163"/>
        <v>32063</v>
      </c>
      <c r="J786" s="3">
        <f>J787+J788</f>
        <v>0</v>
      </c>
      <c r="K786" s="3">
        <f>K787+K788</f>
        <v>32063</v>
      </c>
    </row>
    <row r="787" spans="1:11" ht="83.25" customHeight="1" x14ac:dyDescent="0.2">
      <c r="A787" s="2" t="s">
        <v>20</v>
      </c>
      <c r="B787" s="2"/>
      <c r="C787" s="2" t="s">
        <v>589</v>
      </c>
      <c r="D787" s="2" t="s">
        <v>692</v>
      </c>
      <c r="E787" s="2" t="s">
        <v>13</v>
      </c>
      <c r="F787" s="3">
        <f t="shared" si="148"/>
        <v>254</v>
      </c>
      <c r="G787" s="3"/>
      <c r="H787" s="3">
        <v>254</v>
      </c>
      <c r="I787" s="3">
        <f t="shared" si="163"/>
        <v>263</v>
      </c>
      <c r="J787" s="3"/>
      <c r="K787" s="3">
        <v>263</v>
      </c>
    </row>
    <row r="788" spans="1:11" ht="60" customHeight="1" x14ac:dyDescent="0.2">
      <c r="A788" s="12" t="s">
        <v>25</v>
      </c>
      <c r="B788" s="2"/>
      <c r="C788" s="2" t="s">
        <v>589</v>
      </c>
      <c r="D788" s="2" t="s">
        <v>692</v>
      </c>
      <c r="E788" s="2" t="s">
        <v>26</v>
      </c>
      <c r="F788" s="3">
        <f t="shared" si="148"/>
        <v>30572</v>
      </c>
      <c r="G788" s="3"/>
      <c r="H788" s="3">
        <v>30572</v>
      </c>
      <c r="I788" s="3">
        <f t="shared" si="163"/>
        <v>31800</v>
      </c>
      <c r="J788" s="3"/>
      <c r="K788" s="3">
        <v>31800</v>
      </c>
    </row>
    <row r="789" spans="1:11" ht="177" customHeight="1" x14ac:dyDescent="0.2">
      <c r="A789" s="4" t="s">
        <v>693</v>
      </c>
      <c r="B789" s="5"/>
      <c r="C789" s="5" t="s">
        <v>589</v>
      </c>
      <c r="D789" s="5" t="s">
        <v>694</v>
      </c>
      <c r="E789" s="5"/>
      <c r="F789" s="1">
        <f t="shared" si="148"/>
        <v>136243</v>
      </c>
      <c r="G789" s="1">
        <f>G790</f>
        <v>0</v>
      </c>
      <c r="H789" s="1">
        <f>H790</f>
        <v>136243</v>
      </c>
      <c r="I789" s="1">
        <f t="shared" si="163"/>
        <v>142384</v>
      </c>
      <c r="J789" s="1">
        <f>J790</f>
        <v>0</v>
      </c>
      <c r="K789" s="1">
        <f>K790</f>
        <v>142384</v>
      </c>
    </row>
    <row r="790" spans="1:11" ht="96" customHeight="1" x14ac:dyDescent="0.2">
      <c r="A790" s="12" t="s">
        <v>695</v>
      </c>
      <c r="B790" s="2"/>
      <c r="C790" s="2" t="s">
        <v>589</v>
      </c>
      <c r="D790" s="2" t="s">
        <v>696</v>
      </c>
      <c r="E790" s="2"/>
      <c r="F790" s="3">
        <f t="shared" si="148"/>
        <v>136243</v>
      </c>
      <c r="G790" s="3">
        <f>G791+G792</f>
        <v>0</v>
      </c>
      <c r="H790" s="3">
        <f>H791+H792</f>
        <v>136243</v>
      </c>
      <c r="I790" s="3">
        <f t="shared" si="163"/>
        <v>142384</v>
      </c>
      <c r="J790" s="3">
        <f>J791+J792</f>
        <v>0</v>
      </c>
      <c r="K790" s="3">
        <f>K791+K792</f>
        <v>142384</v>
      </c>
    </row>
    <row r="791" spans="1:11" ht="93" customHeight="1" x14ac:dyDescent="0.2">
      <c r="A791" s="2" t="s">
        <v>20</v>
      </c>
      <c r="B791" s="2"/>
      <c r="C791" s="2" t="s">
        <v>589</v>
      </c>
      <c r="D791" s="2" t="s">
        <v>696</v>
      </c>
      <c r="E791" s="2" t="s">
        <v>13</v>
      </c>
      <c r="F791" s="3">
        <f t="shared" si="148"/>
        <v>1315</v>
      </c>
      <c r="G791" s="3"/>
      <c r="H791" s="3">
        <v>1315</v>
      </c>
      <c r="I791" s="3">
        <f t="shared" si="163"/>
        <v>1370</v>
      </c>
      <c r="J791" s="3"/>
      <c r="K791" s="3">
        <v>1370</v>
      </c>
    </row>
    <row r="792" spans="1:11" ht="57" customHeight="1" x14ac:dyDescent="0.2">
      <c r="A792" s="12" t="s">
        <v>25</v>
      </c>
      <c r="B792" s="2"/>
      <c r="C792" s="2" t="s">
        <v>589</v>
      </c>
      <c r="D792" s="2" t="s">
        <v>696</v>
      </c>
      <c r="E792" s="2" t="s">
        <v>26</v>
      </c>
      <c r="F792" s="3">
        <f t="shared" si="148"/>
        <v>134928</v>
      </c>
      <c r="G792" s="3"/>
      <c r="H792" s="3">
        <v>134928</v>
      </c>
      <c r="I792" s="3">
        <f t="shared" si="163"/>
        <v>141014</v>
      </c>
      <c r="J792" s="3"/>
      <c r="K792" s="3">
        <v>141014</v>
      </c>
    </row>
    <row r="793" spans="1:11" ht="147.75" customHeight="1" x14ac:dyDescent="0.2">
      <c r="A793" s="4" t="s">
        <v>697</v>
      </c>
      <c r="B793" s="5"/>
      <c r="C793" s="5" t="s">
        <v>589</v>
      </c>
      <c r="D793" s="5" t="s">
        <v>698</v>
      </c>
      <c r="E793" s="5"/>
      <c r="F793" s="1">
        <f t="shared" si="148"/>
        <v>448</v>
      </c>
      <c r="G793" s="1">
        <f>G794</f>
        <v>0</v>
      </c>
      <c r="H793" s="1">
        <f>H794</f>
        <v>448</v>
      </c>
      <c r="I793" s="1">
        <f t="shared" si="163"/>
        <v>556</v>
      </c>
      <c r="J793" s="1">
        <f>J794</f>
        <v>0</v>
      </c>
      <c r="K793" s="1">
        <f>K794</f>
        <v>556</v>
      </c>
    </row>
    <row r="794" spans="1:11" ht="63" customHeight="1" x14ac:dyDescent="0.2">
      <c r="A794" s="12" t="s">
        <v>699</v>
      </c>
      <c r="B794" s="2"/>
      <c r="C794" s="2" t="s">
        <v>589</v>
      </c>
      <c r="D794" s="2" t="s">
        <v>700</v>
      </c>
      <c r="E794" s="2"/>
      <c r="F794" s="3">
        <f t="shared" si="148"/>
        <v>448</v>
      </c>
      <c r="G794" s="3">
        <f>G795+G796</f>
        <v>0</v>
      </c>
      <c r="H794" s="3">
        <f>H795+H796</f>
        <v>448</v>
      </c>
      <c r="I794" s="3">
        <f t="shared" si="163"/>
        <v>556</v>
      </c>
      <c r="J794" s="3">
        <f>J795+J796</f>
        <v>0</v>
      </c>
      <c r="K794" s="3">
        <f>K795+K796</f>
        <v>556</v>
      </c>
    </row>
    <row r="795" spans="1:11" ht="93" customHeight="1" x14ac:dyDescent="0.2">
      <c r="A795" s="2" t="s">
        <v>20</v>
      </c>
      <c r="B795" s="2"/>
      <c r="C795" s="2" t="s">
        <v>589</v>
      </c>
      <c r="D795" s="2" t="s">
        <v>700</v>
      </c>
      <c r="E795" s="2" t="s">
        <v>13</v>
      </c>
      <c r="F795" s="3">
        <f t="shared" si="148"/>
        <v>7</v>
      </c>
      <c r="G795" s="3"/>
      <c r="H795" s="3">
        <v>7</v>
      </c>
      <c r="I795" s="3">
        <f t="shared" si="163"/>
        <v>10</v>
      </c>
      <c r="J795" s="3"/>
      <c r="K795" s="3">
        <v>10</v>
      </c>
    </row>
    <row r="796" spans="1:11" ht="61.5" customHeight="1" x14ac:dyDescent="0.2">
      <c r="A796" s="12" t="s">
        <v>25</v>
      </c>
      <c r="B796" s="2"/>
      <c r="C796" s="2" t="s">
        <v>589</v>
      </c>
      <c r="D796" s="2" t="s">
        <v>700</v>
      </c>
      <c r="E796" s="2" t="s">
        <v>26</v>
      </c>
      <c r="F796" s="3">
        <f t="shared" si="148"/>
        <v>441</v>
      </c>
      <c r="G796" s="3"/>
      <c r="H796" s="3">
        <v>441</v>
      </c>
      <c r="I796" s="3">
        <f t="shared" si="163"/>
        <v>546</v>
      </c>
      <c r="J796" s="3"/>
      <c r="K796" s="3">
        <v>546</v>
      </c>
    </row>
    <row r="797" spans="1:11" ht="170.25" customHeight="1" x14ac:dyDescent="0.2">
      <c r="A797" s="5" t="s">
        <v>701</v>
      </c>
      <c r="B797" s="5"/>
      <c r="C797" s="5" t="s">
        <v>589</v>
      </c>
      <c r="D797" s="5" t="s">
        <v>702</v>
      </c>
      <c r="E797" s="5"/>
      <c r="F797" s="1">
        <f t="shared" si="148"/>
        <v>3279</v>
      </c>
      <c r="G797" s="1">
        <f>G798</f>
        <v>0</v>
      </c>
      <c r="H797" s="1">
        <f>H798</f>
        <v>3279</v>
      </c>
      <c r="I797" s="1">
        <f t="shared" si="163"/>
        <v>3411</v>
      </c>
      <c r="J797" s="1">
        <f>J798</f>
        <v>0</v>
      </c>
      <c r="K797" s="1">
        <f>K798</f>
        <v>3411</v>
      </c>
    </row>
    <row r="798" spans="1:11" ht="74.25" customHeight="1" x14ac:dyDescent="0.2">
      <c r="A798" s="12" t="s">
        <v>703</v>
      </c>
      <c r="B798" s="2"/>
      <c r="C798" s="2" t="s">
        <v>589</v>
      </c>
      <c r="D798" s="2" t="s">
        <v>704</v>
      </c>
      <c r="E798" s="2"/>
      <c r="F798" s="3">
        <f t="shared" si="148"/>
        <v>3279</v>
      </c>
      <c r="G798" s="3">
        <f>G799+G800</f>
        <v>0</v>
      </c>
      <c r="H798" s="3">
        <f>H799+H800</f>
        <v>3279</v>
      </c>
      <c r="I798" s="3">
        <f t="shared" si="163"/>
        <v>3411</v>
      </c>
      <c r="J798" s="3">
        <f>J799+J800</f>
        <v>0</v>
      </c>
      <c r="K798" s="3">
        <f>K799+K800</f>
        <v>3411</v>
      </c>
    </row>
    <row r="799" spans="1:11" ht="79.5" customHeight="1" x14ac:dyDescent="0.2">
      <c r="A799" s="2" t="s">
        <v>20</v>
      </c>
      <c r="B799" s="2"/>
      <c r="C799" s="2" t="s">
        <v>589</v>
      </c>
      <c r="D799" s="2" t="s">
        <v>704</v>
      </c>
      <c r="E799" s="2" t="s">
        <v>13</v>
      </c>
      <c r="F799" s="3">
        <f t="shared" si="148"/>
        <v>32</v>
      </c>
      <c r="G799" s="3"/>
      <c r="H799" s="3">
        <v>32</v>
      </c>
      <c r="I799" s="3">
        <f t="shared" si="163"/>
        <v>34</v>
      </c>
      <c r="J799" s="3"/>
      <c r="K799" s="3">
        <v>34</v>
      </c>
    </row>
    <row r="800" spans="1:11" ht="62.25" customHeight="1" x14ac:dyDescent="0.2">
      <c r="A800" s="12" t="s">
        <v>25</v>
      </c>
      <c r="B800" s="2"/>
      <c r="C800" s="2" t="s">
        <v>589</v>
      </c>
      <c r="D800" s="2" t="s">
        <v>704</v>
      </c>
      <c r="E800" s="2" t="s">
        <v>26</v>
      </c>
      <c r="F800" s="3">
        <f t="shared" si="148"/>
        <v>3247</v>
      </c>
      <c r="G800" s="3"/>
      <c r="H800" s="3">
        <v>3247</v>
      </c>
      <c r="I800" s="3">
        <f t="shared" si="163"/>
        <v>3377</v>
      </c>
      <c r="J800" s="3"/>
      <c r="K800" s="3">
        <v>3377</v>
      </c>
    </row>
    <row r="801" spans="1:11" ht="198" x14ac:dyDescent="0.2">
      <c r="A801" s="4" t="s">
        <v>705</v>
      </c>
      <c r="B801" s="5"/>
      <c r="C801" s="5" t="s">
        <v>589</v>
      </c>
      <c r="D801" s="5" t="s">
        <v>706</v>
      </c>
      <c r="E801" s="5"/>
      <c r="F801" s="1">
        <f t="shared" si="148"/>
        <v>21</v>
      </c>
      <c r="G801" s="1">
        <f>G802</f>
        <v>0</v>
      </c>
      <c r="H801" s="1">
        <f>H802</f>
        <v>21</v>
      </c>
      <c r="I801" s="1">
        <f t="shared" ref="I801:I852" si="164">J801+K801</f>
        <v>21</v>
      </c>
      <c r="J801" s="1">
        <f>J802</f>
        <v>0</v>
      </c>
      <c r="K801" s="1">
        <f>K802</f>
        <v>21</v>
      </c>
    </row>
    <row r="802" spans="1:11" ht="111" customHeight="1" x14ac:dyDescent="0.2">
      <c r="A802" s="7" t="s">
        <v>707</v>
      </c>
      <c r="B802" s="2"/>
      <c r="C802" s="2" t="s">
        <v>589</v>
      </c>
      <c r="D802" s="2" t="s">
        <v>708</v>
      </c>
      <c r="E802" s="2"/>
      <c r="F802" s="3">
        <f t="shared" si="148"/>
        <v>21</v>
      </c>
      <c r="G802" s="3">
        <f>G803+G804</f>
        <v>0</v>
      </c>
      <c r="H802" s="3">
        <f>H803+H804</f>
        <v>21</v>
      </c>
      <c r="I802" s="3">
        <f t="shared" si="164"/>
        <v>21</v>
      </c>
      <c r="J802" s="3">
        <f>J803+J804</f>
        <v>0</v>
      </c>
      <c r="K802" s="3">
        <f>K803+K804</f>
        <v>21</v>
      </c>
    </row>
    <row r="803" spans="1:11" ht="93" customHeight="1" x14ac:dyDescent="0.2">
      <c r="A803" s="2" t="s">
        <v>20</v>
      </c>
      <c r="B803" s="2"/>
      <c r="C803" s="2" t="s">
        <v>589</v>
      </c>
      <c r="D803" s="2" t="s">
        <v>708</v>
      </c>
      <c r="E803" s="2" t="s">
        <v>13</v>
      </c>
      <c r="F803" s="3">
        <f t="shared" si="148"/>
        <v>1</v>
      </c>
      <c r="G803" s="3"/>
      <c r="H803" s="3">
        <v>1</v>
      </c>
      <c r="I803" s="3">
        <f t="shared" si="164"/>
        <v>1</v>
      </c>
      <c r="J803" s="3"/>
      <c r="K803" s="3">
        <v>1</v>
      </c>
    </row>
    <row r="804" spans="1:11" ht="49.5" x14ac:dyDescent="0.2">
      <c r="A804" s="12" t="s">
        <v>25</v>
      </c>
      <c r="B804" s="2"/>
      <c r="C804" s="2" t="s">
        <v>589</v>
      </c>
      <c r="D804" s="2" t="s">
        <v>708</v>
      </c>
      <c r="E804" s="2" t="s">
        <v>26</v>
      </c>
      <c r="F804" s="3">
        <f t="shared" si="148"/>
        <v>20</v>
      </c>
      <c r="G804" s="3"/>
      <c r="H804" s="3">
        <v>20</v>
      </c>
      <c r="I804" s="3">
        <f t="shared" si="164"/>
        <v>20</v>
      </c>
      <c r="J804" s="3"/>
      <c r="K804" s="3">
        <v>20</v>
      </c>
    </row>
    <row r="805" spans="1:11" ht="197.25" customHeight="1" x14ac:dyDescent="0.2">
      <c r="A805" s="4" t="s">
        <v>709</v>
      </c>
      <c r="B805" s="5"/>
      <c r="C805" s="5" t="s">
        <v>589</v>
      </c>
      <c r="D805" s="5" t="s">
        <v>710</v>
      </c>
      <c r="E805" s="5"/>
      <c r="F805" s="1">
        <f t="shared" si="148"/>
        <v>40454</v>
      </c>
      <c r="G805" s="1">
        <f>G806</f>
        <v>0</v>
      </c>
      <c r="H805" s="1">
        <f>H806</f>
        <v>40454</v>
      </c>
      <c r="I805" s="1">
        <f t="shared" si="164"/>
        <v>39982</v>
      </c>
      <c r="J805" s="1">
        <f>J806</f>
        <v>0</v>
      </c>
      <c r="K805" s="1">
        <f>K806</f>
        <v>39982</v>
      </c>
    </row>
    <row r="806" spans="1:11" ht="123.75" customHeight="1" x14ac:dyDescent="0.2">
      <c r="A806" s="12" t="s">
        <v>874</v>
      </c>
      <c r="B806" s="2"/>
      <c r="C806" s="2" t="s">
        <v>589</v>
      </c>
      <c r="D806" s="2" t="s">
        <v>711</v>
      </c>
      <c r="E806" s="2"/>
      <c r="F806" s="3">
        <f t="shared" si="148"/>
        <v>40454</v>
      </c>
      <c r="G806" s="3">
        <f>G807+G808</f>
        <v>0</v>
      </c>
      <c r="H806" s="3">
        <f>H807+H808</f>
        <v>40454</v>
      </c>
      <c r="I806" s="3">
        <f t="shared" si="164"/>
        <v>39982</v>
      </c>
      <c r="J806" s="3">
        <f>J807+J808</f>
        <v>0</v>
      </c>
      <c r="K806" s="3">
        <f>K807+K808</f>
        <v>39982</v>
      </c>
    </row>
    <row r="807" spans="1:11" ht="93" customHeight="1" x14ac:dyDescent="0.2">
      <c r="A807" s="2" t="s">
        <v>20</v>
      </c>
      <c r="B807" s="2"/>
      <c r="C807" s="2" t="s">
        <v>589</v>
      </c>
      <c r="D807" s="2" t="s">
        <v>711</v>
      </c>
      <c r="E807" s="2" t="s">
        <v>13</v>
      </c>
      <c r="F807" s="3">
        <f t="shared" si="148"/>
        <v>454</v>
      </c>
      <c r="G807" s="3"/>
      <c r="H807" s="3">
        <v>454</v>
      </c>
      <c r="I807" s="3">
        <f t="shared" si="164"/>
        <v>450</v>
      </c>
      <c r="J807" s="3"/>
      <c r="K807" s="3">
        <v>450</v>
      </c>
    </row>
    <row r="808" spans="1:11" ht="57.75" customHeight="1" x14ac:dyDescent="0.2">
      <c r="A808" s="12" t="s">
        <v>25</v>
      </c>
      <c r="B808" s="2"/>
      <c r="C808" s="2" t="s">
        <v>589</v>
      </c>
      <c r="D808" s="2" t="s">
        <v>711</v>
      </c>
      <c r="E808" s="2" t="s">
        <v>26</v>
      </c>
      <c r="F808" s="3">
        <f t="shared" si="148"/>
        <v>40000</v>
      </c>
      <c r="G808" s="3"/>
      <c r="H808" s="3">
        <v>40000</v>
      </c>
      <c r="I808" s="3">
        <f t="shared" si="164"/>
        <v>39532</v>
      </c>
      <c r="J808" s="3"/>
      <c r="K808" s="3">
        <v>39532</v>
      </c>
    </row>
    <row r="809" spans="1:11" ht="132.75" customHeight="1" x14ac:dyDescent="0.2">
      <c r="A809" s="4" t="s">
        <v>712</v>
      </c>
      <c r="B809" s="5"/>
      <c r="C809" s="5" t="s">
        <v>589</v>
      </c>
      <c r="D809" s="5" t="s">
        <v>713</v>
      </c>
      <c r="E809" s="5"/>
      <c r="F809" s="1">
        <f t="shared" si="148"/>
        <v>52331</v>
      </c>
      <c r="G809" s="1">
        <f>G810</f>
        <v>0</v>
      </c>
      <c r="H809" s="1">
        <f>H810</f>
        <v>52331</v>
      </c>
      <c r="I809" s="1">
        <f t="shared" si="164"/>
        <v>54979</v>
      </c>
      <c r="J809" s="1">
        <f>J810</f>
        <v>0</v>
      </c>
      <c r="K809" s="1">
        <f>K810</f>
        <v>54979</v>
      </c>
    </row>
    <row r="810" spans="1:11" ht="60" customHeight="1" x14ac:dyDescent="0.2">
      <c r="A810" s="12" t="s">
        <v>714</v>
      </c>
      <c r="B810" s="2"/>
      <c r="C810" s="2" t="s">
        <v>589</v>
      </c>
      <c r="D810" s="2" t="s">
        <v>715</v>
      </c>
      <c r="E810" s="2"/>
      <c r="F810" s="3">
        <f t="shared" si="148"/>
        <v>52331</v>
      </c>
      <c r="G810" s="3">
        <f>G811+G812</f>
        <v>0</v>
      </c>
      <c r="H810" s="3">
        <f>H811+H812</f>
        <v>52331</v>
      </c>
      <c r="I810" s="3">
        <f t="shared" si="164"/>
        <v>54979</v>
      </c>
      <c r="J810" s="3">
        <f>J811+J812</f>
        <v>0</v>
      </c>
      <c r="K810" s="3">
        <f>K811+K812</f>
        <v>54979</v>
      </c>
    </row>
    <row r="811" spans="1:11" ht="79.5" customHeight="1" x14ac:dyDescent="0.2">
      <c r="A811" s="2" t="s">
        <v>20</v>
      </c>
      <c r="B811" s="2"/>
      <c r="C811" s="2" t="s">
        <v>589</v>
      </c>
      <c r="D811" s="2" t="s">
        <v>715</v>
      </c>
      <c r="E811" s="2" t="s">
        <v>13</v>
      </c>
      <c r="F811" s="3">
        <f t="shared" si="148"/>
        <v>415</v>
      </c>
      <c r="G811" s="3"/>
      <c r="H811" s="3">
        <v>415</v>
      </c>
      <c r="I811" s="3">
        <f t="shared" si="164"/>
        <v>436</v>
      </c>
      <c r="J811" s="3"/>
      <c r="K811" s="3">
        <v>436</v>
      </c>
    </row>
    <row r="812" spans="1:11" ht="57.75" customHeight="1" x14ac:dyDescent="0.2">
      <c r="A812" s="12" t="s">
        <v>25</v>
      </c>
      <c r="B812" s="2"/>
      <c r="C812" s="2" t="s">
        <v>589</v>
      </c>
      <c r="D812" s="2" t="s">
        <v>715</v>
      </c>
      <c r="E812" s="2" t="s">
        <v>26</v>
      </c>
      <c r="F812" s="3">
        <f t="shared" si="148"/>
        <v>51916</v>
      </c>
      <c r="G812" s="3"/>
      <c r="H812" s="3">
        <v>51916</v>
      </c>
      <c r="I812" s="3">
        <f t="shared" si="164"/>
        <v>54543</v>
      </c>
      <c r="J812" s="3"/>
      <c r="K812" s="3">
        <v>54543</v>
      </c>
    </row>
    <row r="813" spans="1:11" ht="370.5" customHeight="1" x14ac:dyDescent="0.2">
      <c r="A813" s="38" t="s">
        <v>716</v>
      </c>
      <c r="B813" s="5"/>
      <c r="C813" s="5" t="s">
        <v>589</v>
      </c>
      <c r="D813" s="5" t="s">
        <v>717</v>
      </c>
      <c r="E813" s="5"/>
      <c r="F813" s="1">
        <f t="shared" si="148"/>
        <v>812</v>
      </c>
      <c r="G813" s="1">
        <f>G814</f>
        <v>0</v>
      </c>
      <c r="H813" s="1">
        <f>H814</f>
        <v>812</v>
      </c>
      <c r="I813" s="1">
        <f t="shared" si="164"/>
        <v>846</v>
      </c>
      <c r="J813" s="1">
        <f>J814</f>
        <v>0</v>
      </c>
      <c r="K813" s="1">
        <f>K814</f>
        <v>846</v>
      </c>
    </row>
    <row r="814" spans="1:11" ht="228" customHeight="1" x14ac:dyDescent="0.2">
      <c r="A814" s="12" t="s">
        <v>718</v>
      </c>
      <c r="B814" s="5"/>
      <c r="C814" s="2" t="s">
        <v>589</v>
      </c>
      <c r="D814" s="2" t="s">
        <v>719</v>
      </c>
      <c r="E814" s="2"/>
      <c r="F814" s="3">
        <f t="shared" si="148"/>
        <v>812</v>
      </c>
      <c r="G814" s="3">
        <f>G815+G816</f>
        <v>0</v>
      </c>
      <c r="H814" s="3">
        <f>H815+H816</f>
        <v>812</v>
      </c>
      <c r="I814" s="3">
        <f t="shared" si="164"/>
        <v>846</v>
      </c>
      <c r="J814" s="3">
        <f>J815+J816</f>
        <v>0</v>
      </c>
      <c r="K814" s="3">
        <f>K815+K816</f>
        <v>846</v>
      </c>
    </row>
    <row r="815" spans="1:11" ht="81" customHeight="1" x14ac:dyDescent="0.2">
      <c r="A815" s="2" t="s">
        <v>20</v>
      </c>
      <c r="B815" s="2"/>
      <c r="C815" s="2" t="s">
        <v>589</v>
      </c>
      <c r="D815" s="2" t="s">
        <v>719</v>
      </c>
      <c r="E815" s="2" t="s">
        <v>13</v>
      </c>
      <c r="F815" s="3">
        <f t="shared" si="148"/>
        <v>7</v>
      </c>
      <c r="G815" s="3"/>
      <c r="H815" s="3">
        <v>7</v>
      </c>
      <c r="I815" s="3">
        <f t="shared" si="164"/>
        <v>7</v>
      </c>
      <c r="J815" s="3"/>
      <c r="K815" s="3">
        <v>7</v>
      </c>
    </row>
    <row r="816" spans="1:11" ht="55.5" customHeight="1" x14ac:dyDescent="0.2">
      <c r="A816" s="12" t="s">
        <v>25</v>
      </c>
      <c r="B816" s="2"/>
      <c r="C816" s="2" t="s">
        <v>589</v>
      </c>
      <c r="D816" s="2" t="s">
        <v>719</v>
      </c>
      <c r="E816" s="2" t="s">
        <v>26</v>
      </c>
      <c r="F816" s="3">
        <f t="shared" si="148"/>
        <v>805</v>
      </c>
      <c r="G816" s="3"/>
      <c r="H816" s="3">
        <v>805</v>
      </c>
      <c r="I816" s="3">
        <f t="shared" si="164"/>
        <v>839</v>
      </c>
      <c r="J816" s="3"/>
      <c r="K816" s="3">
        <v>839</v>
      </c>
    </row>
    <row r="817" spans="1:11" ht="261.75" customHeight="1" x14ac:dyDescent="0.2">
      <c r="A817" s="4" t="s">
        <v>720</v>
      </c>
      <c r="B817" s="5"/>
      <c r="C817" s="5" t="s">
        <v>589</v>
      </c>
      <c r="D817" s="5" t="s">
        <v>721</v>
      </c>
      <c r="E817" s="5"/>
      <c r="F817" s="1">
        <f t="shared" si="148"/>
        <v>6418</v>
      </c>
      <c r="G817" s="1">
        <f>G818</f>
        <v>0</v>
      </c>
      <c r="H817" s="1">
        <f>H818</f>
        <v>6418</v>
      </c>
      <c r="I817" s="1">
        <f t="shared" si="164"/>
        <v>6697</v>
      </c>
      <c r="J817" s="1">
        <f>J818</f>
        <v>0</v>
      </c>
      <c r="K817" s="1">
        <f>K818</f>
        <v>6697</v>
      </c>
    </row>
    <row r="818" spans="1:11" ht="313.5" x14ac:dyDescent="0.2">
      <c r="A818" s="44" t="s">
        <v>1061</v>
      </c>
      <c r="B818" s="5"/>
      <c r="C818" s="2" t="s">
        <v>589</v>
      </c>
      <c r="D818" s="2" t="s">
        <v>722</v>
      </c>
      <c r="E818" s="2"/>
      <c r="F818" s="3">
        <f t="shared" si="148"/>
        <v>6418</v>
      </c>
      <c r="G818" s="3">
        <f>G819</f>
        <v>0</v>
      </c>
      <c r="H818" s="3">
        <f>H819</f>
        <v>6418</v>
      </c>
      <c r="I818" s="3">
        <f t="shared" si="164"/>
        <v>6697</v>
      </c>
      <c r="J818" s="3">
        <f>J819</f>
        <v>0</v>
      </c>
      <c r="K818" s="3">
        <f>K819</f>
        <v>6697</v>
      </c>
    </row>
    <row r="819" spans="1:11" ht="63.75" customHeight="1" x14ac:dyDescent="0.2">
      <c r="A819" s="12" t="s">
        <v>25</v>
      </c>
      <c r="B819" s="2"/>
      <c r="C819" s="2" t="s">
        <v>589</v>
      </c>
      <c r="D819" s="2" t="s">
        <v>722</v>
      </c>
      <c r="E819" s="2" t="s">
        <v>26</v>
      </c>
      <c r="F819" s="3">
        <f t="shared" si="148"/>
        <v>6418</v>
      </c>
      <c r="G819" s="3"/>
      <c r="H819" s="3">
        <v>6418</v>
      </c>
      <c r="I819" s="3">
        <f t="shared" si="164"/>
        <v>6697</v>
      </c>
      <c r="J819" s="3"/>
      <c r="K819" s="3">
        <v>6697</v>
      </c>
    </row>
    <row r="820" spans="1:11" ht="305.25" customHeight="1" x14ac:dyDescent="0.2">
      <c r="A820" s="4" t="s">
        <v>723</v>
      </c>
      <c r="B820" s="5"/>
      <c r="C820" s="5" t="s">
        <v>589</v>
      </c>
      <c r="D820" s="5" t="s">
        <v>724</v>
      </c>
      <c r="E820" s="5"/>
      <c r="F820" s="1">
        <f t="shared" si="148"/>
        <v>69521</v>
      </c>
      <c r="G820" s="1">
        <f>G821</f>
        <v>0</v>
      </c>
      <c r="H820" s="1">
        <f>H821</f>
        <v>69521</v>
      </c>
      <c r="I820" s="1">
        <f t="shared" si="164"/>
        <v>72438</v>
      </c>
      <c r="J820" s="1">
        <f>J821</f>
        <v>0</v>
      </c>
      <c r="K820" s="1">
        <f>K821</f>
        <v>72438</v>
      </c>
    </row>
    <row r="821" spans="1:11" ht="321" customHeight="1" x14ac:dyDescent="0.2">
      <c r="A821" s="31" t="s">
        <v>1062</v>
      </c>
      <c r="B821" s="5"/>
      <c r="C821" s="2" t="s">
        <v>589</v>
      </c>
      <c r="D821" s="2" t="s">
        <v>725</v>
      </c>
      <c r="E821" s="2"/>
      <c r="F821" s="3">
        <f t="shared" si="148"/>
        <v>69521</v>
      </c>
      <c r="G821" s="3">
        <f>G822</f>
        <v>0</v>
      </c>
      <c r="H821" s="3">
        <f>H822</f>
        <v>69521</v>
      </c>
      <c r="I821" s="3">
        <f t="shared" si="164"/>
        <v>72438</v>
      </c>
      <c r="J821" s="3">
        <f>J822</f>
        <v>0</v>
      </c>
      <c r="K821" s="3">
        <f>K822</f>
        <v>72438</v>
      </c>
    </row>
    <row r="822" spans="1:11" ht="54.75" customHeight="1" x14ac:dyDescent="0.2">
      <c r="A822" s="12" t="s">
        <v>25</v>
      </c>
      <c r="B822" s="2"/>
      <c r="C822" s="2" t="s">
        <v>589</v>
      </c>
      <c r="D822" s="2" t="s">
        <v>725</v>
      </c>
      <c r="E822" s="2" t="s">
        <v>26</v>
      </c>
      <c r="F822" s="3">
        <f t="shared" si="148"/>
        <v>69521</v>
      </c>
      <c r="G822" s="3"/>
      <c r="H822" s="3">
        <v>69521</v>
      </c>
      <c r="I822" s="3">
        <f t="shared" si="164"/>
        <v>72438</v>
      </c>
      <c r="J822" s="3"/>
      <c r="K822" s="3">
        <v>72438</v>
      </c>
    </row>
    <row r="823" spans="1:11" ht="405.75" customHeight="1" x14ac:dyDescent="0.2">
      <c r="A823" s="4" t="s">
        <v>934</v>
      </c>
      <c r="B823" s="5"/>
      <c r="C823" s="5" t="s">
        <v>589</v>
      </c>
      <c r="D823" s="5" t="s">
        <v>726</v>
      </c>
      <c r="E823" s="5"/>
      <c r="F823" s="1">
        <f t="shared" si="148"/>
        <v>86</v>
      </c>
      <c r="G823" s="1">
        <f>G824</f>
        <v>0</v>
      </c>
      <c r="H823" s="1">
        <f>H824</f>
        <v>86</v>
      </c>
      <c r="I823" s="1">
        <f t="shared" si="164"/>
        <v>86</v>
      </c>
      <c r="J823" s="1">
        <f>J824</f>
        <v>0</v>
      </c>
      <c r="K823" s="1">
        <f>K824</f>
        <v>86</v>
      </c>
    </row>
    <row r="824" spans="1:11" ht="350.25" customHeight="1" x14ac:dyDescent="0.2">
      <c r="A824" s="52" t="s">
        <v>1089</v>
      </c>
      <c r="B824" s="5"/>
      <c r="C824" s="2" t="s">
        <v>589</v>
      </c>
      <c r="D824" s="2" t="s">
        <v>727</v>
      </c>
      <c r="E824" s="2"/>
      <c r="F824" s="3">
        <f t="shared" si="148"/>
        <v>86</v>
      </c>
      <c r="G824" s="3">
        <f>G825+G826</f>
        <v>0</v>
      </c>
      <c r="H824" s="3">
        <f>H825+H826</f>
        <v>86</v>
      </c>
      <c r="I824" s="3">
        <f t="shared" si="164"/>
        <v>86</v>
      </c>
      <c r="J824" s="3">
        <f>J825+J826</f>
        <v>0</v>
      </c>
      <c r="K824" s="3">
        <f>K825+K826</f>
        <v>86</v>
      </c>
    </row>
    <row r="825" spans="1:11" ht="93" customHeight="1" x14ac:dyDescent="0.2">
      <c r="A825" s="2" t="s">
        <v>20</v>
      </c>
      <c r="B825" s="2"/>
      <c r="C825" s="2" t="s">
        <v>589</v>
      </c>
      <c r="D825" s="2" t="s">
        <v>727</v>
      </c>
      <c r="E825" s="2" t="s">
        <v>13</v>
      </c>
      <c r="F825" s="3">
        <f t="shared" si="148"/>
        <v>4</v>
      </c>
      <c r="G825" s="3"/>
      <c r="H825" s="3">
        <v>4</v>
      </c>
      <c r="I825" s="3">
        <f t="shared" si="164"/>
        <v>4</v>
      </c>
      <c r="J825" s="3"/>
      <c r="K825" s="3">
        <v>4</v>
      </c>
    </row>
    <row r="826" spans="1:11" ht="49.5" x14ac:dyDescent="0.2">
      <c r="A826" s="12" t="s">
        <v>25</v>
      </c>
      <c r="B826" s="2"/>
      <c r="C826" s="2" t="s">
        <v>589</v>
      </c>
      <c r="D826" s="2" t="s">
        <v>727</v>
      </c>
      <c r="E826" s="2" t="s">
        <v>26</v>
      </c>
      <c r="F826" s="3">
        <f t="shared" si="148"/>
        <v>82</v>
      </c>
      <c r="G826" s="3"/>
      <c r="H826" s="3">
        <v>82</v>
      </c>
      <c r="I826" s="3">
        <f t="shared" si="164"/>
        <v>82</v>
      </c>
      <c r="J826" s="3"/>
      <c r="K826" s="3">
        <v>82</v>
      </c>
    </row>
    <row r="827" spans="1:11" ht="278.25" customHeight="1" x14ac:dyDescent="0.2">
      <c r="A827" s="4" t="s">
        <v>728</v>
      </c>
      <c r="B827" s="5"/>
      <c r="C827" s="5" t="s">
        <v>589</v>
      </c>
      <c r="D827" s="5" t="s">
        <v>729</v>
      </c>
      <c r="E827" s="5"/>
      <c r="F827" s="1">
        <f t="shared" si="148"/>
        <v>1754</v>
      </c>
      <c r="G827" s="1">
        <f>G828</f>
        <v>0</v>
      </c>
      <c r="H827" s="1">
        <f>H828</f>
        <v>1754</v>
      </c>
      <c r="I827" s="1">
        <f t="shared" si="164"/>
        <v>1824</v>
      </c>
      <c r="J827" s="1">
        <f>J828</f>
        <v>0</v>
      </c>
      <c r="K827" s="1">
        <f>K828</f>
        <v>1824</v>
      </c>
    </row>
    <row r="828" spans="1:11" ht="82.5" x14ac:dyDescent="0.2">
      <c r="A828" s="12" t="s">
        <v>730</v>
      </c>
      <c r="B828" s="2"/>
      <c r="C828" s="2" t="s">
        <v>589</v>
      </c>
      <c r="D828" s="2" t="s">
        <v>731</v>
      </c>
      <c r="E828" s="2"/>
      <c r="F828" s="3">
        <f t="shared" si="148"/>
        <v>1754</v>
      </c>
      <c r="G828" s="3">
        <f>G829+G830</f>
        <v>0</v>
      </c>
      <c r="H828" s="3">
        <f>H829+H830</f>
        <v>1754</v>
      </c>
      <c r="I828" s="3">
        <f t="shared" si="164"/>
        <v>1824</v>
      </c>
      <c r="J828" s="3">
        <f>J829+J830</f>
        <v>0</v>
      </c>
      <c r="K828" s="3">
        <f>K829+K830</f>
        <v>1824</v>
      </c>
    </row>
    <row r="829" spans="1:11" ht="93" customHeight="1" x14ac:dyDescent="0.2">
      <c r="A829" s="2" t="s">
        <v>20</v>
      </c>
      <c r="B829" s="2"/>
      <c r="C829" s="2" t="s">
        <v>589</v>
      </c>
      <c r="D829" s="2" t="s">
        <v>731</v>
      </c>
      <c r="E829" s="2" t="s">
        <v>13</v>
      </c>
      <c r="F829" s="3">
        <f t="shared" si="148"/>
        <v>27</v>
      </c>
      <c r="G829" s="3"/>
      <c r="H829" s="3">
        <v>27</v>
      </c>
      <c r="I829" s="3">
        <f t="shared" si="164"/>
        <v>28</v>
      </c>
      <c r="J829" s="3"/>
      <c r="K829" s="3">
        <v>28</v>
      </c>
    </row>
    <row r="830" spans="1:11" ht="55.5" customHeight="1" x14ac:dyDescent="0.2">
      <c r="A830" s="12" t="s">
        <v>25</v>
      </c>
      <c r="B830" s="2"/>
      <c r="C830" s="2" t="s">
        <v>589</v>
      </c>
      <c r="D830" s="2" t="s">
        <v>731</v>
      </c>
      <c r="E830" s="2" t="s">
        <v>26</v>
      </c>
      <c r="F830" s="3">
        <f t="shared" si="148"/>
        <v>1727</v>
      </c>
      <c r="G830" s="3"/>
      <c r="H830" s="3">
        <v>1727</v>
      </c>
      <c r="I830" s="3">
        <f t="shared" si="164"/>
        <v>1796</v>
      </c>
      <c r="J830" s="3"/>
      <c r="K830" s="3">
        <v>1796</v>
      </c>
    </row>
    <row r="831" spans="1:11" ht="161.25" customHeight="1" x14ac:dyDescent="0.2">
      <c r="A831" s="4" t="s">
        <v>861</v>
      </c>
      <c r="B831" s="5"/>
      <c r="C831" s="5" t="s">
        <v>589</v>
      </c>
      <c r="D831" s="5" t="s">
        <v>732</v>
      </c>
      <c r="E831" s="5"/>
      <c r="F831" s="1">
        <f t="shared" si="148"/>
        <v>383</v>
      </c>
      <c r="G831" s="1">
        <f>G832</f>
        <v>0</v>
      </c>
      <c r="H831" s="1">
        <f>H832</f>
        <v>383</v>
      </c>
      <c r="I831" s="1">
        <f t="shared" si="164"/>
        <v>383</v>
      </c>
      <c r="J831" s="1">
        <f>J832</f>
        <v>0</v>
      </c>
      <c r="K831" s="1">
        <f>K832</f>
        <v>383</v>
      </c>
    </row>
    <row r="832" spans="1:11" ht="118.5" customHeight="1" x14ac:dyDescent="0.2">
      <c r="A832" s="12" t="s">
        <v>733</v>
      </c>
      <c r="B832" s="5"/>
      <c r="C832" s="2" t="s">
        <v>589</v>
      </c>
      <c r="D832" s="2" t="s">
        <v>734</v>
      </c>
      <c r="E832" s="2"/>
      <c r="F832" s="3">
        <f t="shared" si="148"/>
        <v>383</v>
      </c>
      <c r="G832" s="3">
        <f>G833+G834</f>
        <v>0</v>
      </c>
      <c r="H832" s="3">
        <f>H833+H834</f>
        <v>383</v>
      </c>
      <c r="I832" s="3">
        <f t="shared" si="164"/>
        <v>383</v>
      </c>
      <c r="J832" s="3">
        <f>J833+J834</f>
        <v>0</v>
      </c>
      <c r="K832" s="3">
        <f>K833+K834</f>
        <v>383</v>
      </c>
    </row>
    <row r="833" spans="1:11" ht="93" customHeight="1" x14ac:dyDescent="0.2">
      <c r="A833" s="2" t="s">
        <v>20</v>
      </c>
      <c r="B833" s="2"/>
      <c r="C833" s="2" t="s">
        <v>589</v>
      </c>
      <c r="D833" s="2" t="s">
        <v>734</v>
      </c>
      <c r="E833" s="2" t="s">
        <v>13</v>
      </c>
      <c r="F833" s="3">
        <f t="shared" si="148"/>
        <v>4</v>
      </c>
      <c r="G833" s="3"/>
      <c r="H833" s="3">
        <v>4</v>
      </c>
      <c r="I833" s="3">
        <f t="shared" si="164"/>
        <v>4</v>
      </c>
      <c r="J833" s="3"/>
      <c r="K833" s="3">
        <v>4</v>
      </c>
    </row>
    <row r="834" spans="1:11" ht="49.5" x14ac:dyDescent="0.2">
      <c r="A834" s="12" t="s">
        <v>25</v>
      </c>
      <c r="B834" s="2"/>
      <c r="C834" s="2" t="s">
        <v>589</v>
      </c>
      <c r="D834" s="2" t="s">
        <v>734</v>
      </c>
      <c r="E834" s="2" t="s">
        <v>26</v>
      </c>
      <c r="F834" s="3">
        <f t="shared" si="148"/>
        <v>379</v>
      </c>
      <c r="G834" s="3"/>
      <c r="H834" s="3">
        <v>379</v>
      </c>
      <c r="I834" s="3">
        <f t="shared" si="164"/>
        <v>379</v>
      </c>
      <c r="J834" s="3"/>
      <c r="K834" s="3">
        <v>379</v>
      </c>
    </row>
    <row r="835" spans="1:11" ht="284.25" customHeight="1" x14ac:dyDescent="0.2">
      <c r="A835" s="4" t="s">
        <v>928</v>
      </c>
      <c r="B835" s="5"/>
      <c r="C835" s="5" t="s">
        <v>589</v>
      </c>
      <c r="D835" s="5" t="s">
        <v>735</v>
      </c>
      <c r="E835" s="5"/>
      <c r="F835" s="1">
        <f t="shared" si="148"/>
        <v>589</v>
      </c>
      <c r="G835" s="1">
        <f>G836</f>
        <v>0</v>
      </c>
      <c r="H835" s="1">
        <f>H836</f>
        <v>589</v>
      </c>
      <c r="I835" s="1">
        <f t="shared" si="164"/>
        <v>651</v>
      </c>
      <c r="J835" s="1">
        <f>J836</f>
        <v>0</v>
      </c>
      <c r="K835" s="1">
        <f>K836</f>
        <v>651</v>
      </c>
    </row>
    <row r="836" spans="1:11" ht="351" customHeight="1" x14ac:dyDescent="0.2">
      <c r="A836" s="12" t="s">
        <v>736</v>
      </c>
      <c r="B836" s="5"/>
      <c r="C836" s="2" t="s">
        <v>589</v>
      </c>
      <c r="D836" s="2" t="s">
        <v>737</v>
      </c>
      <c r="E836" s="2"/>
      <c r="F836" s="3">
        <f t="shared" si="148"/>
        <v>589</v>
      </c>
      <c r="G836" s="3">
        <f>G837+G838</f>
        <v>0</v>
      </c>
      <c r="H836" s="3">
        <f>H837+H838</f>
        <v>589</v>
      </c>
      <c r="I836" s="3">
        <f t="shared" si="164"/>
        <v>651</v>
      </c>
      <c r="J836" s="3">
        <f>J837+J838</f>
        <v>0</v>
      </c>
      <c r="K836" s="3">
        <f>K837+K838</f>
        <v>651</v>
      </c>
    </row>
    <row r="837" spans="1:11" ht="93" customHeight="1" x14ac:dyDescent="0.2">
      <c r="A837" s="2" t="s">
        <v>20</v>
      </c>
      <c r="B837" s="2"/>
      <c r="C837" s="2" t="s">
        <v>589</v>
      </c>
      <c r="D837" s="2" t="s">
        <v>737</v>
      </c>
      <c r="E837" s="2" t="s">
        <v>13</v>
      </c>
      <c r="F837" s="3">
        <f t="shared" si="148"/>
        <v>5</v>
      </c>
      <c r="G837" s="3"/>
      <c r="H837" s="3">
        <v>5</v>
      </c>
      <c r="I837" s="3">
        <f t="shared" si="164"/>
        <v>6</v>
      </c>
      <c r="J837" s="3"/>
      <c r="K837" s="3">
        <v>6</v>
      </c>
    </row>
    <row r="838" spans="1:11" ht="49.5" x14ac:dyDescent="0.2">
      <c r="A838" s="12" t="s">
        <v>25</v>
      </c>
      <c r="B838" s="2"/>
      <c r="C838" s="2" t="s">
        <v>589</v>
      </c>
      <c r="D838" s="2" t="s">
        <v>737</v>
      </c>
      <c r="E838" s="2" t="s">
        <v>26</v>
      </c>
      <c r="F838" s="3">
        <f t="shared" si="148"/>
        <v>584</v>
      </c>
      <c r="G838" s="3"/>
      <c r="H838" s="3">
        <v>584</v>
      </c>
      <c r="I838" s="3">
        <f t="shared" si="164"/>
        <v>645</v>
      </c>
      <c r="J838" s="3"/>
      <c r="K838" s="3">
        <v>645</v>
      </c>
    </row>
    <row r="839" spans="1:11" ht="252.75" customHeight="1" x14ac:dyDescent="0.2">
      <c r="A839" s="4" t="s">
        <v>738</v>
      </c>
      <c r="B839" s="5"/>
      <c r="C839" s="5" t="s">
        <v>589</v>
      </c>
      <c r="D839" s="5" t="s">
        <v>739</v>
      </c>
      <c r="E839" s="5"/>
      <c r="F839" s="1">
        <f t="shared" si="148"/>
        <v>9000</v>
      </c>
      <c r="G839" s="1">
        <f>G840</f>
        <v>0</v>
      </c>
      <c r="H839" s="1">
        <f>H840</f>
        <v>9000</v>
      </c>
      <c r="I839" s="1">
        <f t="shared" si="164"/>
        <v>9358</v>
      </c>
      <c r="J839" s="1">
        <f>J840</f>
        <v>0</v>
      </c>
      <c r="K839" s="1">
        <f>K840</f>
        <v>9358</v>
      </c>
    </row>
    <row r="840" spans="1:11" ht="122.25" customHeight="1" x14ac:dyDescent="0.2">
      <c r="A840" s="12" t="s">
        <v>740</v>
      </c>
      <c r="B840" s="5"/>
      <c r="C840" s="2" t="s">
        <v>589</v>
      </c>
      <c r="D840" s="2" t="s">
        <v>741</v>
      </c>
      <c r="E840" s="2"/>
      <c r="F840" s="3">
        <f t="shared" si="148"/>
        <v>9000</v>
      </c>
      <c r="G840" s="3">
        <f>G841+G842</f>
        <v>0</v>
      </c>
      <c r="H840" s="3">
        <f>H841+H842</f>
        <v>9000</v>
      </c>
      <c r="I840" s="3">
        <f t="shared" si="164"/>
        <v>9358</v>
      </c>
      <c r="J840" s="3">
        <f>J841+J842</f>
        <v>0</v>
      </c>
      <c r="K840" s="3">
        <f>K841+K842</f>
        <v>9358</v>
      </c>
    </row>
    <row r="841" spans="1:11" ht="93" customHeight="1" x14ac:dyDescent="0.2">
      <c r="A841" s="2" t="s">
        <v>20</v>
      </c>
      <c r="B841" s="2"/>
      <c r="C841" s="2" t="s">
        <v>589</v>
      </c>
      <c r="D841" s="2" t="s">
        <v>741</v>
      </c>
      <c r="E841" s="2" t="s">
        <v>13</v>
      </c>
      <c r="F841" s="3">
        <f t="shared" si="148"/>
        <v>72</v>
      </c>
      <c r="G841" s="3"/>
      <c r="H841" s="3">
        <v>72</v>
      </c>
      <c r="I841" s="3">
        <f t="shared" si="164"/>
        <v>74</v>
      </c>
      <c r="J841" s="3"/>
      <c r="K841" s="3">
        <v>74</v>
      </c>
    </row>
    <row r="842" spans="1:11" ht="62.25" customHeight="1" x14ac:dyDescent="0.2">
      <c r="A842" s="12" t="s">
        <v>25</v>
      </c>
      <c r="B842" s="2"/>
      <c r="C842" s="2" t="s">
        <v>589</v>
      </c>
      <c r="D842" s="2" t="s">
        <v>741</v>
      </c>
      <c r="E842" s="2" t="s">
        <v>26</v>
      </c>
      <c r="F842" s="3">
        <f t="shared" si="148"/>
        <v>8928</v>
      </c>
      <c r="G842" s="3"/>
      <c r="H842" s="3">
        <v>8928</v>
      </c>
      <c r="I842" s="3">
        <f t="shared" si="164"/>
        <v>9284</v>
      </c>
      <c r="J842" s="3"/>
      <c r="K842" s="3">
        <v>9284</v>
      </c>
    </row>
    <row r="843" spans="1:11" ht="135" customHeight="1" x14ac:dyDescent="0.2">
      <c r="A843" s="4" t="s">
        <v>742</v>
      </c>
      <c r="B843" s="5"/>
      <c r="C843" s="5" t="s">
        <v>589</v>
      </c>
      <c r="D843" s="5" t="s">
        <v>743</v>
      </c>
      <c r="E843" s="5"/>
      <c r="F843" s="1">
        <f t="shared" si="148"/>
        <v>29900</v>
      </c>
      <c r="G843" s="1">
        <f>G844</f>
        <v>0</v>
      </c>
      <c r="H843" s="1">
        <f>H844</f>
        <v>29900</v>
      </c>
      <c r="I843" s="1">
        <f t="shared" si="164"/>
        <v>29900</v>
      </c>
      <c r="J843" s="1">
        <f>J844</f>
        <v>0</v>
      </c>
      <c r="K843" s="1">
        <f>K844</f>
        <v>29900</v>
      </c>
    </row>
    <row r="844" spans="1:11" ht="267" customHeight="1" x14ac:dyDescent="0.2">
      <c r="A844" s="12" t="s">
        <v>744</v>
      </c>
      <c r="B844" s="2"/>
      <c r="C844" s="2" t="s">
        <v>589</v>
      </c>
      <c r="D844" s="2" t="s">
        <v>745</v>
      </c>
      <c r="E844" s="2"/>
      <c r="F844" s="3">
        <f t="shared" si="148"/>
        <v>29900</v>
      </c>
      <c r="G844" s="3">
        <f>G845</f>
        <v>0</v>
      </c>
      <c r="H844" s="3">
        <f>H845</f>
        <v>29900</v>
      </c>
      <c r="I844" s="3">
        <f t="shared" si="164"/>
        <v>29900</v>
      </c>
      <c r="J844" s="3">
        <f>J845</f>
        <v>0</v>
      </c>
      <c r="K844" s="3">
        <f>K845</f>
        <v>29900</v>
      </c>
    </row>
    <row r="845" spans="1:11" ht="60" customHeight="1" x14ac:dyDescent="0.2">
      <c r="A845" s="12" t="s">
        <v>25</v>
      </c>
      <c r="B845" s="2"/>
      <c r="C845" s="2" t="s">
        <v>589</v>
      </c>
      <c r="D845" s="2" t="s">
        <v>745</v>
      </c>
      <c r="E845" s="2" t="s">
        <v>26</v>
      </c>
      <c r="F845" s="3">
        <f t="shared" si="148"/>
        <v>29900</v>
      </c>
      <c r="G845" s="3"/>
      <c r="H845" s="3">
        <v>29900</v>
      </c>
      <c r="I845" s="3">
        <f t="shared" si="164"/>
        <v>29900</v>
      </c>
      <c r="J845" s="3"/>
      <c r="K845" s="3">
        <v>29900</v>
      </c>
    </row>
    <row r="846" spans="1:11" ht="126.75" customHeight="1" x14ac:dyDescent="0.2">
      <c r="A846" s="4" t="s">
        <v>746</v>
      </c>
      <c r="B846" s="5"/>
      <c r="C846" s="5" t="s">
        <v>589</v>
      </c>
      <c r="D846" s="5" t="s">
        <v>747</v>
      </c>
      <c r="E846" s="5"/>
      <c r="F846" s="1">
        <f t="shared" si="148"/>
        <v>20416</v>
      </c>
      <c r="G846" s="1">
        <f>G847</f>
        <v>0</v>
      </c>
      <c r="H846" s="1">
        <f>H847</f>
        <v>20416</v>
      </c>
      <c r="I846" s="1">
        <f t="shared" si="164"/>
        <v>25490</v>
      </c>
      <c r="J846" s="1">
        <f>J847</f>
        <v>0</v>
      </c>
      <c r="K846" s="1">
        <f>K847</f>
        <v>25490</v>
      </c>
    </row>
    <row r="847" spans="1:11" ht="204.75" customHeight="1" x14ac:dyDescent="0.2">
      <c r="A847" s="12" t="s">
        <v>748</v>
      </c>
      <c r="B847" s="2"/>
      <c r="C847" s="2" t="s">
        <v>589</v>
      </c>
      <c r="D847" s="2" t="s">
        <v>749</v>
      </c>
      <c r="E847" s="2"/>
      <c r="F847" s="3">
        <f t="shared" si="148"/>
        <v>20416</v>
      </c>
      <c r="G847" s="3">
        <f>G848+G849</f>
        <v>0</v>
      </c>
      <c r="H847" s="3">
        <f>H848+H849</f>
        <v>20416</v>
      </c>
      <c r="I847" s="3">
        <f t="shared" si="164"/>
        <v>25490</v>
      </c>
      <c r="J847" s="3">
        <f>J848+J849</f>
        <v>0</v>
      </c>
      <c r="K847" s="3">
        <f>K848+K849</f>
        <v>25490</v>
      </c>
    </row>
    <row r="848" spans="1:11" ht="82.5" customHeight="1" x14ac:dyDescent="0.2">
      <c r="A848" s="2" t="s">
        <v>20</v>
      </c>
      <c r="B848" s="2"/>
      <c r="C848" s="2" t="s">
        <v>589</v>
      </c>
      <c r="D848" s="2" t="s">
        <v>749</v>
      </c>
      <c r="E848" s="2" t="s">
        <v>13</v>
      </c>
      <c r="F848" s="3">
        <f t="shared" si="148"/>
        <v>163</v>
      </c>
      <c r="G848" s="2"/>
      <c r="H848" s="3">
        <v>163</v>
      </c>
      <c r="I848" s="3">
        <f t="shared" si="164"/>
        <v>202</v>
      </c>
      <c r="J848" s="2"/>
      <c r="K848" s="3">
        <v>202</v>
      </c>
    </row>
    <row r="849" spans="1:11" ht="55.5" customHeight="1" x14ac:dyDescent="0.2">
      <c r="A849" s="12" t="s">
        <v>25</v>
      </c>
      <c r="B849" s="2"/>
      <c r="C849" s="2" t="s">
        <v>589</v>
      </c>
      <c r="D849" s="2" t="s">
        <v>749</v>
      </c>
      <c r="E849" s="2" t="s">
        <v>26</v>
      </c>
      <c r="F849" s="3">
        <f t="shared" si="148"/>
        <v>20253</v>
      </c>
      <c r="G849" s="2"/>
      <c r="H849" s="3">
        <v>20253</v>
      </c>
      <c r="I849" s="3">
        <f t="shared" si="164"/>
        <v>25288</v>
      </c>
      <c r="J849" s="2"/>
      <c r="K849" s="3">
        <v>25288</v>
      </c>
    </row>
    <row r="850" spans="1:11" ht="231" customHeight="1" x14ac:dyDescent="0.2">
      <c r="A850" s="5" t="s">
        <v>750</v>
      </c>
      <c r="B850" s="5"/>
      <c r="C850" s="5" t="s">
        <v>589</v>
      </c>
      <c r="D850" s="5" t="s">
        <v>751</v>
      </c>
      <c r="E850" s="5"/>
      <c r="F850" s="1">
        <f t="shared" si="148"/>
        <v>1827</v>
      </c>
      <c r="G850" s="10">
        <f>G851</f>
        <v>0</v>
      </c>
      <c r="H850" s="10">
        <f>H851</f>
        <v>1827</v>
      </c>
      <c r="I850" s="1">
        <f t="shared" si="164"/>
        <v>1827</v>
      </c>
      <c r="J850" s="10">
        <f>J851</f>
        <v>0</v>
      </c>
      <c r="K850" s="10">
        <f>K851</f>
        <v>1827</v>
      </c>
    </row>
    <row r="851" spans="1:11" ht="177" customHeight="1" x14ac:dyDescent="0.2">
      <c r="A851" s="12" t="s">
        <v>752</v>
      </c>
      <c r="B851" s="2"/>
      <c r="C851" s="2" t="s">
        <v>589</v>
      </c>
      <c r="D851" s="2" t="s">
        <v>753</v>
      </c>
      <c r="E851" s="2"/>
      <c r="F851" s="3">
        <f t="shared" si="148"/>
        <v>1827</v>
      </c>
      <c r="G851" s="3">
        <f>G852</f>
        <v>0</v>
      </c>
      <c r="H851" s="3">
        <f>H852</f>
        <v>1827</v>
      </c>
      <c r="I851" s="3">
        <f t="shared" si="164"/>
        <v>1827</v>
      </c>
      <c r="J851" s="3">
        <f>J852</f>
        <v>0</v>
      </c>
      <c r="K851" s="3">
        <f>K852</f>
        <v>1827</v>
      </c>
    </row>
    <row r="852" spans="1:11" ht="49.5" x14ac:dyDescent="0.2">
      <c r="A852" s="12" t="s">
        <v>25</v>
      </c>
      <c r="B852" s="2"/>
      <c r="C852" s="2" t="s">
        <v>589</v>
      </c>
      <c r="D852" s="2" t="s">
        <v>753</v>
      </c>
      <c r="E852" s="2" t="s">
        <v>26</v>
      </c>
      <c r="F852" s="3">
        <f t="shared" si="148"/>
        <v>1827</v>
      </c>
      <c r="G852" s="2"/>
      <c r="H852" s="3">
        <v>1827</v>
      </c>
      <c r="I852" s="3">
        <f t="shared" si="164"/>
        <v>1827</v>
      </c>
      <c r="J852" s="2"/>
      <c r="K852" s="3">
        <v>1827</v>
      </c>
    </row>
    <row r="853" spans="1:11" ht="288.75" customHeight="1" x14ac:dyDescent="0.2">
      <c r="A853" s="40" t="s">
        <v>1063</v>
      </c>
      <c r="B853" s="5"/>
      <c r="C853" s="5" t="s">
        <v>589</v>
      </c>
      <c r="D853" s="5" t="s">
        <v>958</v>
      </c>
      <c r="E853" s="2"/>
      <c r="F853" s="1">
        <f t="shared" si="148"/>
        <v>1565</v>
      </c>
      <c r="G853" s="10">
        <f>G854</f>
        <v>0</v>
      </c>
      <c r="H853" s="10">
        <f>H854</f>
        <v>1565</v>
      </c>
      <c r="I853" s="10">
        <f>J853+K853</f>
        <v>1643</v>
      </c>
      <c r="J853" s="10">
        <f>J854</f>
        <v>0</v>
      </c>
      <c r="K853" s="10">
        <f>K854</f>
        <v>1643</v>
      </c>
    </row>
    <row r="854" spans="1:11" ht="147" customHeight="1" x14ac:dyDescent="0.2">
      <c r="A854" s="41" t="s">
        <v>1078</v>
      </c>
      <c r="B854" s="2"/>
      <c r="C854" s="2" t="s">
        <v>589</v>
      </c>
      <c r="D854" s="2" t="s">
        <v>1006</v>
      </c>
      <c r="E854" s="2"/>
      <c r="F854" s="3">
        <f t="shared" si="148"/>
        <v>1565</v>
      </c>
      <c r="G854" s="35">
        <f>G855+G856</f>
        <v>0</v>
      </c>
      <c r="H854" s="35">
        <f>H855+H856</f>
        <v>1565</v>
      </c>
      <c r="I854" s="35">
        <f>J854+K854</f>
        <v>1643</v>
      </c>
      <c r="J854" s="35">
        <f>J855+J856</f>
        <v>0</v>
      </c>
      <c r="K854" s="35">
        <f>K855+K856</f>
        <v>1643</v>
      </c>
    </row>
    <row r="855" spans="1:11" ht="93" customHeight="1" x14ac:dyDescent="0.2">
      <c r="A855" s="2" t="s">
        <v>20</v>
      </c>
      <c r="B855" s="2"/>
      <c r="C855" s="2" t="s">
        <v>589</v>
      </c>
      <c r="D855" s="2" t="s">
        <v>1006</v>
      </c>
      <c r="E855" s="2" t="s">
        <v>13</v>
      </c>
      <c r="F855" s="3">
        <f t="shared" si="148"/>
        <v>63</v>
      </c>
      <c r="G855" s="35"/>
      <c r="H855" s="35">
        <v>63</v>
      </c>
      <c r="I855" s="35">
        <f>J855+K855</f>
        <v>67</v>
      </c>
      <c r="J855" s="35"/>
      <c r="K855" s="35">
        <v>67</v>
      </c>
    </row>
    <row r="856" spans="1:11" ht="49.5" x14ac:dyDescent="0.2">
      <c r="A856" s="12" t="s">
        <v>25</v>
      </c>
      <c r="B856" s="2"/>
      <c r="C856" s="2" t="s">
        <v>589</v>
      </c>
      <c r="D856" s="2" t="s">
        <v>1006</v>
      </c>
      <c r="E856" s="2" t="s">
        <v>26</v>
      </c>
      <c r="F856" s="3">
        <f t="shared" si="148"/>
        <v>1502</v>
      </c>
      <c r="G856" s="35"/>
      <c r="H856" s="35">
        <v>1502</v>
      </c>
      <c r="I856" s="35">
        <f>J856+K856</f>
        <v>1576</v>
      </c>
      <c r="J856" s="35"/>
      <c r="K856" s="35">
        <v>1576</v>
      </c>
    </row>
    <row r="857" spans="1:11" ht="285.75" customHeight="1" x14ac:dyDescent="0.2">
      <c r="A857" s="43" t="s">
        <v>987</v>
      </c>
      <c r="B857" s="5"/>
      <c r="C857" s="5" t="s">
        <v>589</v>
      </c>
      <c r="D857" s="40" t="s">
        <v>988</v>
      </c>
      <c r="E857" s="5"/>
      <c r="F857" s="3">
        <f t="shared" si="148"/>
        <v>3200</v>
      </c>
      <c r="G857" s="10">
        <f>G858</f>
        <v>3200</v>
      </c>
      <c r="H857" s="10">
        <f>H858</f>
        <v>0</v>
      </c>
      <c r="I857" s="35">
        <f t="shared" ref="I857:I859" si="165">J857+K857</f>
        <v>3200</v>
      </c>
      <c r="J857" s="10">
        <f>J858</f>
        <v>3200</v>
      </c>
      <c r="K857" s="10">
        <f>K858</f>
        <v>0</v>
      </c>
    </row>
    <row r="858" spans="1:11" ht="233.25" customHeight="1" x14ac:dyDescent="0.2">
      <c r="A858" s="44" t="s">
        <v>989</v>
      </c>
      <c r="B858" s="2"/>
      <c r="C858" s="2" t="s">
        <v>589</v>
      </c>
      <c r="D858" s="41" t="s">
        <v>990</v>
      </c>
      <c r="E858" s="2"/>
      <c r="F858" s="3">
        <f t="shared" si="148"/>
        <v>3200</v>
      </c>
      <c r="G858" s="35">
        <f>G859</f>
        <v>3200</v>
      </c>
      <c r="H858" s="35">
        <f>H859</f>
        <v>0</v>
      </c>
      <c r="I858" s="35">
        <f t="shared" si="165"/>
        <v>3200</v>
      </c>
      <c r="J858" s="35">
        <f>J859</f>
        <v>3200</v>
      </c>
      <c r="K858" s="35">
        <f>K859</f>
        <v>0</v>
      </c>
    </row>
    <row r="859" spans="1:11" ht="60.75" customHeight="1" x14ac:dyDescent="0.2">
      <c r="A859" s="44" t="s">
        <v>25</v>
      </c>
      <c r="B859" s="2"/>
      <c r="C859" s="2" t="s">
        <v>589</v>
      </c>
      <c r="D859" s="41" t="s">
        <v>990</v>
      </c>
      <c r="E859" s="2" t="s">
        <v>26</v>
      </c>
      <c r="F859" s="3">
        <f t="shared" si="148"/>
        <v>3200</v>
      </c>
      <c r="G859" s="35">
        <v>3200</v>
      </c>
      <c r="H859" s="35"/>
      <c r="I859" s="35">
        <f t="shared" si="165"/>
        <v>3200</v>
      </c>
      <c r="J859" s="35">
        <v>3200</v>
      </c>
      <c r="K859" s="35"/>
    </row>
    <row r="860" spans="1:11" ht="111.75" customHeight="1" x14ac:dyDescent="0.2">
      <c r="A860" s="6" t="s">
        <v>620</v>
      </c>
      <c r="B860" s="5"/>
      <c r="C860" s="5" t="s">
        <v>589</v>
      </c>
      <c r="D860" s="5" t="s">
        <v>621</v>
      </c>
      <c r="E860" s="5"/>
      <c r="F860" s="1">
        <f t="shared" si="148"/>
        <v>2209</v>
      </c>
      <c r="G860" s="1">
        <f>G861+G868</f>
        <v>2209</v>
      </c>
      <c r="H860" s="1">
        <f>H861</f>
        <v>0</v>
      </c>
      <c r="I860" s="1">
        <f t="shared" ref="I860:I872" si="166">J860+K860</f>
        <v>2209</v>
      </c>
      <c r="J860" s="1">
        <f>J861+J868</f>
        <v>2209</v>
      </c>
      <c r="K860" s="1">
        <f>K861</f>
        <v>0</v>
      </c>
    </row>
    <row r="861" spans="1:11" ht="189.75" customHeight="1" x14ac:dyDescent="0.2">
      <c r="A861" s="4" t="s">
        <v>622</v>
      </c>
      <c r="B861" s="5"/>
      <c r="C861" s="5" t="s">
        <v>589</v>
      </c>
      <c r="D861" s="5" t="s">
        <v>623</v>
      </c>
      <c r="E861" s="5"/>
      <c r="F861" s="1">
        <f t="shared" si="148"/>
        <v>1986</v>
      </c>
      <c r="G861" s="1">
        <f>G864+G862+G866</f>
        <v>1986</v>
      </c>
      <c r="H861" s="1">
        <f>H864+H862+H866</f>
        <v>0</v>
      </c>
      <c r="I861" s="1">
        <f t="shared" si="166"/>
        <v>1986</v>
      </c>
      <c r="J861" s="1">
        <f>J864+J862+J866</f>
        <v>1986</v>
      </c>
      <c r="K861" s="1">
        <f>K864+K862+K866</f>
        <v>0</v>
      </c>
    </row>
    <row r="862" spans="1:11" ht="74.25" customHeight="1" x14ac:dyDescent="0.2">
      <c r="A862" s="12" t="s">
        <v>754</v>
      </c>
      <c r="B862" s="5"/>
      <c r="C862" s="2" t="s">
        <v>589</v>
      </c>
      <c r="D862" s="2" t="s">
        <v>755</v>
      </c>
      <c r="E862" s="2"/>
      <c r="F862" s="3">
        <f t="shared" si="148"/>
        <v>12</v>
      </c>
      <c r="G862" s="3">
        <f>G863</f>
        <v>12</v>
      </c>
      <c r="H862" s="3">
        <f>H863</f>
        <v>0</v>
      </c>
      <c r="I862" s="3">
        <f t="shared" si="166"/>
        <v>12</v>
      </c>
      <c r="J862" s="3">
        <f>J863</f>
        <v>12</v>
      </c>
      <c r="K862" s="3">
        <f>K863</f>
        <v>0</v>
      </c>
    </row>
    <row r="863" spans="1:11" ht="93" customHeight="1" x14ac:dyDescent="0.2">
      <c r="A863" s="2" t="s">
        <v>20</v>
      </c>
      <c r="B863" s="2"/>
      <c r="C863" s="2" t="s">
        <v>589</v>
      </c>
      <c r="D863" s="2" t="s">
        <v>755</v>
      </c>
      <c r="E863" s="2" t="s">
        <v>13</v>
      </c>
      <c r="F863" s="3">
        <f t="shared" si="148"/>
        <v>12</v>
      </c>
      <c r="G863" s="3">
        <v>12</v>
      </c>
      <c r="H863" s="3"/>
      <c r="I863" s="3">
        <f t="shared" si="166"/>
        <v>12</v>
      </c>
      <c r="J863" s="3">
        <v>12</v>
      </c>
      <c r="K863" s="3"/>
    </row>
    <row r="864" spans="1:11" ht="192.75" customHeight="1" x14ac:dyDescent="0.2">
      <c r="A864" s="12" t="s">
        <v>961</v>
      </c>
      <c r="B864" s="5"/>
      <c r="C864" s="2" t="s">
        <v>589</v>
      </c>
      <c r="D864" s="2" t="s">
        <v>756</v>
      </c>
      <c r="E864" s="2"/>
      <c r="F864" s="3">
        <f t="shared" si="148"/>
        <v>1414</v>
      </c>
      <c r="G864" s="3">
        <f>G865</f>
        <v>1414</v>
      </c>
      <c r="H864" s="3">
        <f>H865</f>
        <v>0</v>
      </c>
      <c r="I864" s="3">
        <f t="shared" si="166"/>
        <v>1414</v>
      </c>
      <c r="J864" s="3">
        <f>J865</f>
        <v>1414</v>
      </c>
      <c r="K864" s="3">
        <f>K865</f>
        <v>0</v>
      </c>
    </row>
    <row r="865" spans="1:11" ht="57" customHeight="1" x14ac:dyDescent="0.2">
      <c r="A865" s="12" t="s">
        <v>25</v>
      </c>
      <c r="B865" s="2"/>
      <c r="C865" s="2" t="s">
        <v>589</v>
      </c>
      <c r="D865" s="2" t="s">
        <v>756</v>
      </c>
      <c r="E865" s="2" t="s">
        <v>26</v>
      </c>
      <c r="F865" s="3">
        <f t="shared" si="148"/>
        <v>1414</v>
      </c>
      <c r="G865" s="3">
        <v>1414</v>
      </c>
      <c r="H865" s="3"/>
      <c r="I865" s="3">
        <f t="shared" si="166"/>
        <v>1414</v>
      </c>
      <c r="J865" s="3">
        <v>1414</v>
      </c>
      <c r="K865" s="3"/>
    </row>
    <row r="866" spans="1:11" ht="91.5" customHeight="1" x14ac:dyDescent="0.2">
      <c r="A866" s="12" t="s">
        <v>667</v>
      </c>
      <c r="B866" s="5"/>
      <c r="C866" s="2" t="s">
        <v>589</v>
      </c>
      <c r="D866" s="2" t="s">
        <v>757</v>
      </c>
      <c r="E866" s="2"/>
      <c r="F866" s="3">
        <f t="shared" si="148"/>
        <v>560</v>
      </c>
      <c r="G866" s="3">
        <f>G867</f>
        <v>560</v>
      </c>
      <c r="H866" s="3"/>
      <c r="I866" s="3">
        <f t="shared" si="166"/>
        <v>560</v>
      </c>
      <c r="J866" s="33">
        <f>J867</f>
        <v>560</v>
      </c>
      <c r="K866" s="33"/>
    </row>
    <row r="867" spans="1:11" ht="93" customHeight="1" x14ac:dyDescent="0.2">
      <c r="A867" s="2" t="s">
        <v>20</v>
      </c>
      <c r="B867" s="2"/>
      <c r="C867" s="2" t="s">
        <v>589</v>
      </c>
      <c r="D867" s="2" t="s">
        <v>757</v>
      </c>
      <c r="E867" s="2" t="s">
        <v>13</v>
      </c>
      <c r="F867" s="3">
        <f t="shared" si="148"/>
        <v>560</v>
      </c>
      <c r="G867" s="3">
        <v>560</v>
      </c>
      <c r="H867" s="3"/>
      <c r="I867" s="3">
        <f t="shared" si="166"/>
        <v>560</v>
      </c>
      <c r="J867" s="3">
        <v>560</v>
      </c>
      <c r="K867" s="3"/>
    </row>
    <row r="868" spans="1:11" ht="183.75" customHeight="1" x14ac:dyDescent="0.2">
      <c r="A868" s="5" t="s">
        <v>628</v>
      </c>
      <c r="B868" s="5"/>
      <c r="C868" s="5" t="s">
        <v>589</v>
      </c>
      <c r="D868" s="5" t="s">
        <v>629</v>
      </c>
      <c r="E868" s="5"/>
      <c r="F868" s="1">
        <f t="shared" si="148"/>
        <v>223</v>
      </c>
      <c r="G868" s="1">
        <f>G869</f>
        <v>223</v>
      </c>
      <c r="H868" s="1">
        <f>H869</f>
        <v>0</v>
      </c>
      <c r="I868" s="1">
        <f t="shared" si="166"/>
        <v>223</v>
      </c>
      <c r="J868" s="1">
        <f>J869</f>
        <v>223</v>
      </c>
      <c r="K868" s="1">
        <f>K869</f>
        <v>0</v>
      </c>
    </row>
    <row r="869" spans="1:11" ht="25.5" customHeight="1" x14ac:dyDescent="0.2">
      <c r="A869" s="2" t="s">
        <v>50</v>
      </c>
      <c r="B869" s="5"/>
      <c r="C869" s="2" t="s">
        <v>589</v>
      </c>
      <c r="D869" s="2" t="s">
        <v>630</v>
      </c>
      <c r="E869" s="2"/>
      <c r="F869" s="3">
        <f t="shared" si="148"/>
        <v>223</v>
      </c>
      <c r="G869" s="3">
        <f>G870</f>
        <v>223</v>
      </c>
      <c r="H869" s="3">
        <f>H870</f>
        <v>0</v>
      </c>
      <c r="I869" s="3">
        <f t="shared" si="166"/>
        <v>223</v>
      </c>
      <c r="J869" s="3">
        <f>J870</f>
        <v>223</v>
      </c>
      <c r="K869" s="3">
        <f>K870</f>
        <v>0</v>
      </c>
    </row>
    <row r="870" spans="1:11" ht="93" customHeight="1" x14ac:dyDescent="0.2">
      <c r="A870" s="2" t="s">
        <v>20</v>
      </c>
      <c r="B870" s="2"/>
      <c r="C870" s="2" t="s">
        <v>589</v>
      </c>
      <c r="D870" s="2" t="s">
        <v>630</v>
      </c>
      <c r="E870" s="2" t="s">
        <v>13</v>
      </c>
      <c r="F870" s="3">
        <f t="shared" si="148"/>
        <v>223</v>
      </c>
      <c r="G870" s="3">
        <v>223</v>
      </c>
      <c r="H870" s="3"/>
      <c r="I870" s="3">
        <f t="shared" si="166"/>
        <v>223</v>
      </c>
      <c r="J870" s="3">
        <v>223</v>
      </c>
      <c r="K870" s="3"/>
    </row>
    <row r="871" spans="1:11" ht="66" x14ac:dyDescent="0.2">
      <c r="A871" s="6" t="s">
        <v>758</v>
      </c>
      <c r="B871" s="5"/>
      <c r="C871" s="5" t="s">
        <v>589</v>
      </c>
      <c r="D871" s="5" t="s">
        <v>468</v>
      </c>
      <c r="E871" s="5"/>
      <c r="F871" s="1">
        <f>G871+H871</f>
        <v>2158</v>
      </c>
      <c r="G871" s="1">
        <f>G872+G877+G880+G885+G890+G895+G898+G902</f>
        <v>1674</v>
      </c>
      <c r="H871" s="1">
        <f>H872+H877+H880+H885+H890+H895+H898+H902</f>
        <v>484</v>
      </c>
      <c r="I871" s="1">
        <f t="shared" si="166"/>
        <v>2213</v>
      </c>
      <c r="J871" s="1">
        <f>J872+J877+J880+J885+J890+J895+J898+J902</f>
        <v>1674</v>
      </c>
      <c r="K871" s="1">
        <f>K872+K877+K880+K885+K890+K895+K898+K902</f>
        <v>539</v>
      </c>
    </row>
    <row r="872" spans="1:11" ht="178.5" customHeight="1" x14ac:dyDescent="0.2">
      <c r="A872" s="4" t="s">
        <v>759</v>
      </c>
      <c r="B872" s="5"/>
      <c r="C872" s="5" t="s">
        <v>589</v>
      </c>
      <c r="D872" s="5" t="s">
        <v>760</v>
      </c>
      <c r="E872" s="5"/>
      <c r="F872" s="1">
        <f>G872+H872</f>
        <v>202</v>
      </c>
      <c r="G872" s="1">
        <f>G873+G875</f>
        <v>202</v>
      </c>
      <c r="H872" s="1">
        <f>H873+H875</f>
        <v>0</v>
      </c>
      <c r="I872" s="1">
        <f t="shared" si="166"/>
        <v>202</v>
      </c>
      <c r="J872" s="1">
        <f>J873+J875</f>
        <v>202</v>
      </c>
      <c r="K872" s="1">
        <f>K873+K875</f>
        <v>0</v>
      </c>
    </row>
    <row r="873" spans="1:11" ht="57.75" customHeight="1" x14ac:dyDescent="0.2">
      <c r="A873" s="12" t="s">
        <v>615</v>
      </c>
      <c r="B873" s="5"/>
      <c r="C873" s="2" t="s">
        <v>589</v>
      </c>
      <c r="D873" s="2" t="s">
        <v>761</v>
      </c>
      <c r="E873" s="2"/>
      <c r="F873" s="3">
        <f t="shared" ref="F873:F932" si="167">G873+H873</f>
        <v>2</v>
      </c>
      <c r="G873" s="3">
        <f>G874</f>
        <v>2</v>
      </c>
      <c r="H873" s="3">
        <f>H874</f>
        <v>0</v>
      </c>
      <c r="I873" s="3">
        <f t="shared" ref="I873:I932" si="168">J873+K873</f>
        <v>2</v>
      </c>
      <c r="J873" s="3">
        <f>J874</f>
        <v>2</v>
      </c>
      <c r="K873" s="3">
        <f>K874</f>
        <v>0</v>
      </c>
    </row>
    <row r="874" spans="1:11" ht="93" customHeight="1" x14ac:dyDescent="0.2">
      <c r="A874" s="2" t="s">
        <v>20</v>
      </c>
      <c r="B874" s="2"/>
      <c r="C874" s="2" t="s">
        <v>589</v>
      </c>
      <c r="D874" s="2" t="s">
        <v>761</v>
      </c>
      <c r="E874" s="2" t="s">
        <v>13</v>
      </c>
      <c r="F874" s="3">
        <f t="shared" si="167"/>
        <v>2</v>
      </c>
      <c r="G874" s="3">
        <v>2</v>
      </c>
      <c r="H874" s="3"/>
      <c r="I874" s="3">
        <f t="shared" si="168"/>
        <v>2</v>
      </c>
      <c r="J874" s="3">
        <v>2</v>
      </c>
      <c r="K874" s="3"/>
    </row>
    <row r="875" spans="1:11" ht="44.25" customHeight="1" x14ac:dyDescent="0.2">
      <c r="A875" s="12" t="s">
        <v>762</v>
      </c>
      <c r="B875" s="5"/>
      <c r="C875" s="2" t="s">
        <v>589</v>
      </c>
      <c r="D875" s="2" t="s">
        <v>763</v>
      </c>
      <c r="E875" s="2"/>
      <c r="F875" s="3">
        <f t="shared" si="167"/>
        <v>200</v>
      </c>
      <c r="G875" s="3">
        <f>G876</f>
        <v>200</v>
      </c>
      <c r="H875" s="3">
        <f>H876</f>
        <v>0</v>
      </c>
      <c r="I875" s="3">
        <f t="shared" si="168"/>
        <v>200</v>
      </c>
      <c r="J875" s="3">
        <f>J876</f>
        <v>200</v>
      </c>
      <c r="K875" s="3">
        <f>K876</f>
        <v>0</v>
      </c>
    </row>
    <row r="876" spans="1:11" ht="60" customHeight="1" x14ac:dyDescent="0.2">
      <c r="A876" s="12" t="s">
        <v>25</v>
      </c>
      <c r="B876" s="2"/>
      <c r="C876" s="2" t="s">
        <v>589</v>
      </c>
      <c r="D876" s="2" t="s">
        <v>763</v>
      </c>
      <c r="E876" s="2" t="s">
        <v>26</v>
      </c>
      <c r="F876" s="3">
        <f t="shared" si="167"/>
        <v>200</v>
      </c>
      <c r="G876" s="3">
        <v>200</v>
      </c>
      <c r="H876" s="3"/>
      <c r="I876" s="3">
        <f t="shared" si="168"/>
        <v>200</v>
      </c>
      <c r="J876" s="3">
        <v>200</v>
      </c>
      <c r="K876" s="3"/>
    </row>
    <row r="877" spans="1:11" ht="108.75" customHeight="1" x14ac:dyDescent="0.2">
      <c r="A877" s="4" t="s">
        <v>764</v>
      </c>
      <c r="B877" s="5"/>
      <c r="C877" s="5" t="s">
        <v>589</v>
      </c>
      <c r="D877" s="5" t="s">
        <v>765</v>
      </c>
      <c r="E877" s="5"/>
      <c r="F877" s="1">
        <f t="shared" si="167"/>
        <v>6</v>
      </c>
      <c r="G877" s="1">
        <f>G878</f>
        <v>6</v>
      </c>
      <c r="H877" s="1">
        <f>H878</f>
        <v>0</v>
      </c>
      <c r="I877" s="1">
        <f t="shared" si="168"/>
        <v>6</v>
      </c>
      <c r="J877" s="1">
        <f>J878</f>
        <v>6</v>
      </c>
      <c r="K877" s="1">
        <f>K878</f>
        <v>0</v>
      </c>
    </row>
    <row r="878" spans="1:11" ht="73.5" customHeight="1" x14ac:dyDescent="0.2">
      <c r="A878" s="12" t="s">
        <v>667</v>
      </c>
      <c r="B878" s="5"/>
      <c r="C878" s="2" t="s">
        <v>589</v>
      </c>
      <c r="D878" s="2" t="s">
        <v>766</v>
      </c>
      <c r="E878" s="2"/>
      <c r="F878" s="3">
        <f t="shared" si="167"/>
        <v>6</v>
      </c>
      <c r="G878" s="3">
        <f>G879</f>
        <v>6</v>
      </c>
      <c r="H878" s="3">
        <f>H879</f>
        <v>0</v>
      </c>
      <c r="I878" s="3">
        <f t="shared" si="168"/>
        <v>6</v>
      </c>
      <c r="J878" s="3">
        <f>J879</f>
        <v>6</v>
      </c>
      <c r="K878" s="3">
        <f>K879</f>
        <v>0</v>
      </c>
    </row>
    <row r="879" spans="1:11" ht="93" customHeight="1" x14ac:dyDescent="0.2">
      <c r="A879" s="2" t="s">
        <v>20</v>
      </c>
      <c r="B879" s="2"/>
      <c r="C879" s="2" t="s">
        <v>589</v>
      </c>
      <c r="D879" s="2" t="s">
        <v>766</v>
      </c>
      <c r="E879" s="2" t="s">
        <v>13</v>
      </c>
      <c r="F879" s="3">
        <f t="shared" si="167"/>
        <v>6</v>
      </c>
      <c r="G879" s="3">
        <v>6</v>
      </c>
      <c r="H879" s="3"/>
      <c r="I879" s="3">
        <f t="shared" si="168"/>
        <v>6</v>
      </c>
      <c r="J879" s="3">
        <v>6</v>
      </c>
      <c r="K879" s="3"/>
    </row>
    <row r="880" spans="1:11" ht="286.5" customHeight="1" x14ac:dyDescent="0.2">
      <c r="A880" s="4" t="s">
        <v>767</v>
      </c>
      <c r="B880" s="5"/>
      <c r="C880" s="5" t="s">
        <v>589</v>
      </c>
      <c r="D880" s="5" t="s">
        <v>768</v>
      </c>
      <c r="E880" s="5"/>
      <c r="F880" s="1">
        <f t="shared" si="167"/>
        <v>202</v>
      </c>
      <c r="G880" s="1">
        <f>G881+G883</f>
        <v>202</v>
      </c>
      <c r="H880" s="1">
        <f>H881+H883</f>
        <v>0</v>
      </c>
      <c r="I880" s="1">
        <f t="shared" si="168"/>
        <v>202</v>
      </c>
      <c r="J880" s="1">
        <f>J881+J883</f>
        <v>202</v>
      </c>
      <c r="K880" s="1">
        <f>K881+K883</f>
        <v>0</v>
      </c>
    </row>
    <row r="881" spans="1:11" ht="59.25" customHeight="1" x14ac:dyDescent="0.2">
      <c r="A881" s="12" t="s">
        <v>615</v>
      </c>
      <c r="B881" s="5"/>
      <c r="C881" s="2" t="s">
        <v>589</v>
      </c>
      <c r="D881" s="2" t="s">
        <v>769</v>
      </c>
      <c r="E881" s="2"/>
      <c r="F881" s="3">
        <f t="shared" si="167"/>
        <v>2</v>
      </c>
      <c r="G881" s="3">
        <f>G882</f>
        <v>2</v>
      </c>
      <c r="H881" s="3">
        <f>H882</f>
        <v>0</v>
      </c>
      <c r="I881" s="3">
        <f t="shared" si="168"/>
        <v>2</v>
      </c>
      <c r="J881" s="3">
        <f>J882</f>
        <v>2</v>
      </c>
      <c r="K881" s="3">
        <f>K882</f>
        <v>0</v>
      </c>
    </row>
    <row r="882" spans="1:11" ht="93" customHeight="1" x14ac:dyDescent="0.2">
      <c r="A882" s="2" t="s">
        <v>20</v>
      </c>
      <c r="B882" s="2"/>
      <c r="C882" s="2" t="s">
        <v>589</v>
      </c>
      <c r="D882" s="2" t="s">
        <v>769</v>
      </c>
      <c r="E882" s="2" t="s">
        <v>13</v>
      </c>
      <c r="F882" s="3">
        <f t="shared" si="167"/>
        <v>2</v>
      </c>
      <c r="G882" s="3">
        <v>2</v>
      </c>
      <c r="H882" s="3"/>
      <c r="I882" s="3">
        <f t="shared" si="168"/>
        <v>2</v>
      </c>
      <c r="J882" s="3">
        <v>2</v>
      </c>
      <c r="K882" s="3"/>
    </row>
    <row r="883" spans="1:11" ht="42.75" customHeight="1" x14ac:dyDescent="0.2">
      <c r="A883" s="12" t="s">
        <v>762</v>
      </c>
      <c r="B883" s="5"/>
      <c r="C883" s="2" t="s">
        <v>589</v>
      </c>
      <c r="D883" s="2" t="s">
        <v>770</v>
      </c>
      <c r="E883" s="2"/>
      <c r="F883" s="3">
        <f t="shared" si="167"/>
        <v>200</v>
      </c>
      <c r="G883" s="3">
        <f>G884</f>
        <v>200</v>
      </c>
      <c r="H883" s="3">
        <f>H884</f>
        <v>0</v>
      </c>
      <c r="I883" s="3">
        <f t="shared" si="168"/>
        <v>200</v>
      </c>
      <c r="J883" s="3">
        <f>J884</f>
        <v>200</v>
      </c>
      <c r="K883" s="3">
        <f>K884</f>
        <v>0</v>
      </c>
    </row>
    <row r="884" spans="1:11" ht="63.75" customHeight="1" x14ac:dyDescent="0.2">
      <c r="A884" s="12" t="s">
        <v>25</v>
      </c>
      <c r="B884" s="2"/>
      <c r="C884" s="2" t="s">
        <v>589</v>
      </c>
      <c r="D884" s="2" t="s">
        <v>770</v>
      </c>
      <c r="E884" s="2" t="s">
        <v>26</v>
      </c>
      <c r="F884" s="3">
        <f t="shared" si="167"/>
        <v>200</v>
      </c>
      <c r="G884" s="3">
        <v>200</v>
      </c>
      <c r="H884" s="3"/>
      <c r="I884" s="3">
        <f t="shared" si="168"/>
        <v>200</v>
      </c>
      <c r="J884" s="3">
        <v>200</v>
      </c>
      <c r="K884" s="3"/>
    </row>
    <row r="885" spans="1:11" ht="276" customHeight="1" x14ac:dyDescent="0.2">
      <c r="A885" s="4" t="s">
        <v>1058</v>
      </c>
      <c r="B885" s="5"/>
      <c r="C885" s="5" t="s">
        <v>589</v>
      </c>
      <c r="D885" s="5" t="s">
        <v>771</v>
      </c>
      <c r="E885" s="5"/>
      <c r="F885" s="1">
        <f t="shared" si="167"/>
        <v>202</v>
      </c>
      <c r="G885" s="1">
        <f>G886+G888</f>
        <v>202</v>
      </c>
      <c r="H885" s="1">
        <f>H886+H888</f>
        <v>0</v>
      </c>
      <c r="I885" s="1">
        <f t="shared" si="168"/>
        <v>202</v>
      </c>
      <c r="J885" s="1">
        <f>J886+J888</f>
        <v>202</v>
      </c>
      <c r="K885" s="1">
        <f>K886+K888</f>
        <v>0</v>
      </c>
    </row>
    <row r="886" spans="1:11" ht="77.25" customHeight="1" x14ac:dyDescent="0.2">
      <c r="A886" s="12" t="s">
        <v>615</v>
      </c>
      <c r="B886" s="5"/>
      <c r="C886" s="2" t="s">
        <v>589</v>
      </c>
      <c r="D886" s="2" t="s">
        <v>772</v>
      </c>
      <c r="E886" s="2"/>
      <c r="F886" s="3">
        <f t="shared" si="167"/>
        <v>2</v>
      </c>
      <c r="G886" s="3">
        <f>G887</f>
        <v>2</v>
      </c>
      <c r="H886" s="3">
        <f>H887</f>
        <v>0</v>
      </c>
      <c r="I886" s="3">
        <f t="shared" si="168"/>
        <v>2</v>
      </c>
      <c r="J886" s="3">
        <f>J887</f>
        <v>2</v>
      </c>
      <c r="K886" s="3">
        <f>K887</f>
        <v>0</v>
      </c>
    </row>
    <row r="887" spans="1:11" ht="80.25" customHeight="1" x14ac:dyDescent="0.2">
      <c r="A887" s="2" t="s">
        <v>20</v>
      </c>
      <c r="B887" s="2"/>
      <c r="C887" s="2" t="s">
        <v>589</v>
      </c>
      <c r="D887" s="2" t="s">
        <v>772</v>
      </c>
      <c r="E887" s="2" t="s">
        <v>13</v>
      </c>
      <c r="F887" s="3">
        <f t="shared" si="167"/>
        <v>2</v>
      </c>
      <c r="G887" s="3">
        <v>2</v>
      </c>
      <c r="H887" s="3"/>
      <c r="I887" s="3">
        <f t="shared" si="168"/>
        <v>2</v>
      </c>
      <c r="J887" s="3">
        <v>2</v>
      </c>
      <c r="K887" s="3"/>
    </row>
    <row r="888" spans="1:11" ht="41.25" customHeight="1" x14ac:dyDescent="0.2">
      <c r="A888" s="12" t="s">
        <v>762</v>
      </c>
      <c r="B888" s="5"/>
      <c r="C888" s="2" t="s">
        <v>589</v>
      </c>
      <c r="D888" s="2" t="s">
        <v>773</v>
      </c>
      <c r="E888" s="2"/>
      <c r="F888" s="3">
        <f t="shared" si="167"/>
        <v>200</v>
      </c>
      <c r="G888" s="3">
        <f>G889</f>
        <v>200</v>
      </c>
      <c r="H888" s="3">
        <f>H889</f>
        <v>0</v>
      </c>
      <c r="I888" s="3">
        <f t="shared" si="168"/>
        <v>200</v>
      </c>
      <c r="J888" s="3">
        <f>J889</f>
        <v>200</v>
      </c>
      <c r="K888" s="3">
        <f>K889</f>
        <v>0</v>
      </c>
    </row>
    <row r="889" spans="1:11" ht="59.25" customHeight="1" x14ac:dyDescent="0.2">
      <c r="A889" s="12" t="s">
        <v>25</v>
      </c>
      <c r="B889" s="2"/>
      <c r="C889" s="2" t="s">
        <v>589</v>
      </c>
      <c r="D889" s="2" t="s">
        <v>773</v>
      </c>
      <c r="E889" s="2" t="s">
        <v>26</v>
      </c>
      <c r="F889" s="3">
        <f t="shared" si="167"/>
        <v>200</v>
      </c>
      <c r="G889" s="3">
        <v>200</v>
      </c>
      <c r="H889" s="3"/>
      <c r="I889" s="3">
        <f t="shared" si="168"/>
        <v>200</v>
      </c>
      <c r="J889" s="3">
        <v>200</v>
      </c>
      <c r="K889" s="3"/>
    </row>
    <row r="890" spans="1:11" ht="317.25" customHeight="1" x14ac:dyDescent="0.2">
      <c r="A890" s="4" t="s">
        <v>862</v>
      </c>
      <c r="B890" s="5"/>
      <c r="C890" s="5" t="s">
        <v>589</v>
      </c>
      <c r="D890" s="5" t="s">
        <v>774</v>
      </c>
      <c r="E890" s="5"/>
      <c r="F890" s="1">
        <f t="shared" si="167"/>
        <v>40</v>
      </c>
      <c r="G890" s="1">
        <f>G893+G891</f>
        <v>40</v>
      </c>
      <c r="H890" s="1">
        <f>H893+H891</f>
        <v>0</v>
      </c>
      <c r="I890" s="1">
        <f t="shared" si="168"/>
        <v>40</v>
      </c>
      <c r="J890" s="1">
        <f>J893+J891</f>
        <v>40</v>
      </c>
      <c r="K890" s="1">
        <f>K893+K891</f>
        <v>0</v>
      </c>
    </row>
    <row r="891" spans="1:11" ht="56.25" customHeight="1" x14ac:dyDescent="0.2">
      <c r="A891" s="12" t="s">
        <v>615</v>
      </c>
      <c r="B891" s="5"/>
      <c r="C891" s="2" t="s">
        <v>589</v>
      </c>
      <c r="D891" s="2" t="s">
        <v>943</v>
      </c>
      <c r="E891" s="2"/>
      <c r="F891" s="3">
        <f>G891+H891</f>
        <v>1</v>
      </c>
      <c r="G891" s="3">
        <f>G892</f>
        <v>1</v>
      </c>
      <c r="H891" s="3">
        <f>H892</f>
        <v>0</v>
      </c>
      <c r="I891" s="3">
        <f>J891+K891</f>
        <v>1</v>
      </c>
      <c r="J891" s="3">
        <f>J892</f>
        <v>1</v>
      </c>
      <c r="K891" s="3">
        <f>K892</f>
        <v>0</v>
      </c>
    </row>
    <row r="892" spans="1:11" ht="93" customHeight="1" x14ac:dyDescent="0.2">
      <c r="A892" s="2" t="s">
        <v>20</v>
      </c>
      <c r="B892" s="2"/>
      <c r="C892" s="2" t="s">
        <v>589</v>
      </c>
      <c r="D892" s="2" t="s">
        <v>943</v>
      </c>
      <c r="E892" s="2" t="s">
        <v>13</v>
      </c>
      <c r="F892" s="3">
        <f>G892+H892</f>
        <v>1</v>
      </c>
      <c r="G892" s="3">
        <v>1</v>
      </c>
      <c r="H892" s="3"/>
      <c r="I892" s="3">
        <f>J892+K892</f>
        <v>1</v>
      </c>
      <c r="J892" s="3">
        <v>1</v>
      </c>
      <c r="K892" s="3"/>
    </row>
    <row r="893" spans="1:11" ht="42.75" customHeight="1" x14ac:dyDescent="0.2">
      <c r="A893" s="12" t="s">
        <v>762</v>
      </c>
      <c r="B893" s="5"/>
      <c r="C893" s="2" t="s">
        <v>589</v>
      </c>
      <c r="D893" s="2" t="s">
        <v>775</v>
      </c>
      <c r="E893" s="2"/>
      <c r="F893" s="3">
        <f t="shared" si="167"/>
        <v>39</v>
      </c>
      <c r="G893" s="3">
        <f>G894</f>
        <v>39</v>
      </c>
      <c r="H893" s="3">
        <f>H894</f>
        <v>0</v>
      </c>
      <c r="I893" s="3">
        <f t="shared" si="168"/>
        <v>39</v>
      </c>
      <c r="J893" s="3">
        <f>J894</f>
        <v>39</v>
      </c>
      <c r="K893" s="3">
        <f>K894</f>
        <v>0</v>
      </c>
    </row>
    <row r="894" spans="1:11" ht="59.25" customHeight="1" x14ac:dyDescent="0.2">
      <c r="A894" s="12" t="s">
        <v>25</v>
      </c>
      <c r="B894" s="2"/>
      <c r="C894" s="2" t="s">
        <v>589</v>
      </c>
      <c r="D894" s="2" t="s">
        <v>775</v>
      </c>
      <c r="E894" s="2" t="s">
        <v>26</v>
      </c>
      <c r="F894" s="3">
        <f t="shared" si="167"/>
        <v>39</v>
      </c>
      <c r="G894" s="3">
        <v>39</v>
      </c>
      <c r="H894" s="3"/>
      <c r="I894" s="3">
        <f t="shared" si="168"/>
        <v>39</v>
      </c>
      <c r="J894" s="3">
        <v>39</v>
      </c>
      <c r="K894" s="3"/>
    </row>
    <row r="895" spans="1:11" ht="409.5" customHeight="1" x14ac:dyDescent="0.2">
      <c r="A895" s="4" t="s">
        <v>870</v>
      </c>
      <c r="B895" s="5"/>
      <c r="C895" s="5" t="s">
        <v>589</v>
      </c>
      <c r="D895" s="5" t="s">
        <v>776</v>
      </c>
      <c r="E895" s="5"/>
      <c r="F895" s="1">
        <f t="shared" si="167"/>
        <v>620</v>
      </c>
      <c r="G895" s="1">
        <f>G896</f>
        <v>620</v>
      </c>
      <c r="H895" s="1">
        <f>H896</f>
        <v>0</v>
      </c>
      <c r="I895" s="1">
        <f t="shared" si="168"/>
        <v>620</v>
      </c>
      <c r="J895" s="1">
        <f>J896</f>
        <v>620</v>
      </c>
      <c r="K895" s="1">
        <f>K896</f>
        <v>0</v>
      </c>
    </row>
    <row r="896" spans="1:11" ht="33" x14ac:dyDescent="0.2">
      <c r="A896" s="12" t="s">
        <v>762</v>
      </c>
      <c r="B896" s="5"/>
      <c r="C896" s="2" t="s">
        <v>589</v>
      </c>
      <c r="D896" s="2" t="s">
        <v>777</v>
      </c>
      <c r="E896" s="2"/>
      <c r="F896" s="3">
        <f t="shared" si="167"/>
        <v>620</v>
      </c>
      <c r="G896" s="3">
        <f>G897</f>
        <v>620</v>
      </c>
      <c r="H896" s="3">
        <f>H897</f>
        <v>0</v>
      </c>
      <c r="I896" s="3">
        <f t="shared" si="168"/>
        <v>620</v>
      </c>
      <c r="J896" s="3">
        <f>J897</f>
        <v>620</v>
      </c>
      <c r="K896" s="3">
        <f>K897</f>
        <v>0</v>
      </c>
    </row>
    <row r="897" spans="1:11" ht="49.5" x14ac:dyDescent="0.2">
      <c r="A897" s="12" t="s">
        <v>25</v>
      </c>
      <c r="B897" s="2"/>
      <c r="C897" s="2" t="s">
        <v>589</v>
      </c>
      <c r="D897" s="2" t="s">
        <v>777</v>
      </c>
      <c r="E897" s="2" t="s">
        <v>26</v>
      </c>
      <c r="F897" s="3">
        <f t="shared" si="167"/>
        <v>620</v>
      </c>
      <c r="G897" s="3">
        <v>620</v>
      </c>
      <c r="H897" s="3"/>
      <c r="I897" s="3">
        <f t="shared" si="168"/>
        <v>620</v>
      </c>
      <c r="J897" s="3">
        <v>620</v>
      </c>
      <c r="K897" s="3"/>
    </row>
    <row r="898" spans="1:11" ht="241.5" customHeight="1" x14ac:dyDescent="0.2">
      <c r="A898" s="4" t="s">
        <v>778</v>
      </c>
      <c r="B898" s="5"/>
      <c r="C898" s="5" t="s">
        <v>589</v>
      </c>
      <c r="D898" s="5" t="s">
        <v>779</v>
      </c>
      <c r="E898" s="5"/>
      <c r="F898" s="1">
        <f t="shared" si="167"/>
        <v>484</v>
      </c>
      <c r="G898" s="1">
        <f>G899</f>
        <v>0</v>
      </c>
      <c r="H898" s="1">
        <f>H899</f>
        <v>484</v>
      </c>
      <c r="I898" s="1">
        <f t="shared" si="168"/>
        <v>539</v>
      </c>
      <c r="J898" s="1">
        <f>J899</f>
        <v>0</v>
      </c>
      <c r="K898" s="1">
        <f>K899</f>
        <v>539</v>
      </c>
    </row>
    <row r="899" spans="1:11" ht="100.5" customHeight="1" x14ac:dyDescent="0.2">
      <c r="A899" s="44" t="s">
        <v>1053</v>
      </c>
      <c r="B899" s="2"/>
      <c r="C899" s="2" t="s">
        <v>589</v>
      </c>
      <c r="D899" s="2" t="s">
        <v>780</v>
      </c>
      <c r="E899" s="2"/>
      <c r="F899" s="3">
        <f t="shared" si="167"/>
        <v>484</v>
      </c>
      <c r="G899" s="3">
        <f>G900+G901</f>
        <v>0</v>
      </c>
      <c r="H899" s="3">
        <f>H900+H901</f>
        <v>484</v>
      </c>
      <c r="I899" s="3">
        <f t="shared" si="168"/>
        <v>539</v>
      </c>
      <c r="J899" s="3">
        <f>J900+J901</f>
        <v>0</v>
      </c>
      <c r="K899" s="3">
        <f>K900+K901</f>
        <v>539</v>
      </c>
    </row>
    <row r="900" spans="1:11" ht="93" customHeight="1" x14ac:dyDescent="0.2">
      <c r="A900" s="2" t="s">
        <v>20</v>
      </c>
      <c r="B900" s="2"/>
      <c r="C900" s="2" t="s">
        <v>589</v>
      </c>
      <c r="D900" s="2" t="s">
        <v>780</v>
      </c>
      <c r="E900" s="2" t="s">
        <v>13</v>
      </c>
      <c r="F900" s="3">
        <f t="shared" si="167"/>
        <v>4</v>
      </c>
      <c r="G900" s="3"/>
      <c r="H900" s="3">
        <v>4</v>
      </c>
      <c r="I900" s="3">
        <f t="shared" si="168"/>
        <v>5</v>
      </c>
      <c r="J900" s="3"/>
      <c r="K900" s="3">
        <v>5</v>
      </c>
    </row>
    <row r="901" spans="1:11" ht="49.5" x14ac:dyDescent="0.2">
      <c r="A901" s="12" t="s">
        <v>25</v>
      </c>
      <c r="B901" s="2"/>
      <c r="C901" s="2" t="s">
        <v>589</v>
      </c>
      <c r="D901" s="2" t="s">
        <v>780</v>
      </c>
      <c r="E901" s="2" t="s">
        <v>26</v>
      </c>
      <c r="F901" s="3">
        <f t="shared" si="167"/>
        <v>480</v>
      </c>
      <c r="G901" s="3"/>
      <c r="H901" s="3">
        <v>480</v>
      </c>
      <c r="I901" s="3">
        <f t="shared" si="168"/>
        <v>534</v>
      </c>
      <c r="J901" s="3"/>
      <c r="K901" s="3">
        <v>534</v>
      </c>
    </row>
    <row r="902" spans="1:11" ht="129.75" customHeight="1" x14ac:dyDescent="0.2">
      <c r="A902" s="4" t="s">
        <v>781</v>
      </c>
      <c r="B902" s="5"/>
      <c r="C902" s="5" t="s">
        <v>589</v>
      </c>
      <c r="D902" s="5" t="s">
        <v>782</v>
      </c>
      <c r="E902" s="5"/>
      <c r="F902" s="1">
        <f t="shared" si="167"/>
        <v>402</v>
      </c>
      <c r="G902" s="1">
        <f>G903</f>
        <v>402</v>
      </c>
      <c r="H902" s="1">
        <f>H903</f>
        <v>0</v>
      </c>
      <c r="I902" s="1">
        <f t="shared" si="168"/>
        <v>402</v>
      </c>
      <c r="J902" s="1">
        <f>J903</f>
        <v>402</v>
      </c>
      <c r="K902" s="1">
        <f>K903</f>
        <v>0</v>
      </c>
    </row>
    <row r="903" spans="1:11" ht="27.75" customHeight="1" x14ac:dyDescent="0.2">
      <c r="A903" s="34" t="s">
        <v>50</v>
      </c>
      <c r="B903" s="5"/>
      <c r="C903" s="2" t="s">
        <v>589</v>
      </c>
      <c r="D903" s="2" t="s">
        <v>783</v>
      </c>
      <c r="E903" s="2"/>
      <c r="F903" s="3">
        <f t="shared" si="167"/>
        <v>402</v>
      </c>
      <c r="G903" s="3">
        <f>G904</f>
        <v>402</v>
      </c>
      <c r="H903" s="3">
        <f>H904</f>
        <v>0</v>
      </c>
      <c r="I903" s="3">
        <f t="shared" si="168"/>
        <v>402</v>
      </c>
      <c r="J903" s="3">
        <f>J904</f>
        <v>402</v>
      </c>
      <c r="K903" s="3">
        <f>K904</f>
        <v>0</v>
      </c>
    </row>
    <row r="904" spans="1:11" ht="93" customHeight="1" x14ac:dyDescent="0.2">
      <c r="A904" s="2" t="s">
        <v>20</v>
      </c>
      <c r="B904" s="2"/>
      <c r="C904" s="2" t="s">
        <v>589</v>
      </c>
      <c r="D904" s="2" t="s">
        <v>783</v>
      </c>
      <c r="E904" s="2" t="s">
        <v>13</v>
      </c>
      <c r="F904" s="3">
        <f t="shared" si="167"/>
        <v>402</v>
      </c>
      <c r="G904" s="3">
        <v>402</v>
      </c>
      <c r="H904" s="3"/>
      <c r="I904" s="3">
        <f t="shared" si="168"/>
        <v>402</v>
      </c>
      <c r="J904" s="3">
        <v>402</v>
      </c>
      <c r="K904" s="3"/>
    </row>
    <row r="905" spans="1:11" ht="74.25" customHeight="1" x14ac:dyDescent="0.2">
      <c r="A905" s="6" t="s">
        <v>784</v>
      </c>
      <c r="B905" s="5"/>
      <c r="C905" s="5" t="s">
        <v>589</v>
      </c>
      <c r="D905" s="5" t="s">
        <v>632</v>
      </c>
      <c r="E905" s="5"/>
      <c r="F905" s="1">
        <f t="shared" si="167"/>
        <v>559</v>
      </c>
      <c r="G905" s="1">
        <f>G906+G909</f>
        <v>559</v>
      </c>
      <c r="H905" s="1">
        <f>H906+H909</f>
        <v>0</v>
      </c>
      <c r="I905" s="1">
        <f t="shared" si="168"/>
        <v>559</v>
      </c>
      <c r="J905" s="1">
        <f>J906+J909</f>
        <v>559</v>
      </c>
      <c r="K905" s="1">
        <f>K906+K909</f>
        <v>0</v>
      </c>
    </row>
    <row r="906" spans="1:11" ht="233.25" customHeight="1" x14ac:dyDescent="0.2">
      <c r="A906" s="4" t="s">
        <v>785</v>
      </c>
      <c r="B906" s="5"/>
      <c r="C906" s="5" t="s">
        <v>589</v>
      </c>
      <c r="D906" s="5" t="s">
        <v>786</v>
      </c>
      <c r="E906" s="5"/>
      <c r="F906" s="1">
        <f t="shared" si="167"/>
        <v>272</v>
      </c>
      <c r="G906" s="1">
        <f>G907</f>
        <v>272</v>
      </c>
      <c r="H906" s="1">
        <f>H907</f>
        <v>0</v>
      </c>
      <c r="I906" s="1">
        <f t="shared" si="168"/>
        <v>272</v>
      </c>
      <c r="J906" s="1">
        <f>J907</f>
        <v>272</v>
      </c>
      <c r="K906" s="1">
        <f>K907</f>
        <v>0</v>
      </c>
    </row>
    <row r="907" spans="1:11" ht="77.25" customHeight="1" x14ac:dyDescent="0.2">
      <c r="A907" s="12" t="s">
        <v>667</v>
      </c>
      <c r="B907" s="5"/>
      <c r="C907" s="2" t="s">
        <v>589</v>
      </c>
      <c r="D907" s="2" t="s">
        <v>787</v>
      </c>
      <c r="E907" s="2"/>
      <c r="F907" s="3">
        <f t="shared" si="167"/>
        <v>272</v>
      </c>
      <c r="G907" s="3">
        <f>G908</f>
        <v>272</v>
      </c>
      <c r="H907" s="3">
        <f>H908</f>
        <v>0</v>
      </c>
      <c r="I907" s="3">
        <f t="shared" si="168"/>
        <v>272</v>
      </c>
      <c r="J907" s="3">
        <f>J908</f>
        <v>272</v>
      </c>
      <c r="K907" s="3">
        <f>K908</f>
        <v>0</v>
      </c>
    </row>
    <row r="908" spans="1:11" ht="93" customHeight="1" x14ac:dyDescent="0.2">
      <c r="A908" s="44" t="s">
        <v>25</v>
      </c>
      <c r="B908" s="2"/>
      <c r="C908" s="2" t="s">
        <v>589</v>
      </c>
      <c r="D908" s="2" t="s">
        <v>787</v>
      </c>
      <c r="E908" s="2" t="s">
        <v>26</v>
      </c>
      <c r="F908" s="3">
        <f t="shared" si="167"/>
        <v>272</v>
      </c>
      <c r="G908" s="3">
        <f>360-88</f>
        <v>272</v>
      </c>
      <c r="H908" s="3"/>
      <c r="I908" s="3">
        <f t="shared" si="168"/>
        <v>272</v>
      </c>
      <c r="J908" s="3">
        <f>360-88</f>
        <v>272</v>
      </c>
      <c r="K908" s="3"/>
    </row>
    <row r="909" spans="1:11" ht="132" x14ac:dyDescent="0.2">
      <c r="A909" s="4" t="s">
        <v>788</v>
      </c>
      <c r="B909" s="5"/>
      <c r="C909" s="5" t="s">
        <v>589</v>
      </c>
      <c r="D909" s="5" t="s">
        <v>789</v>
      </c>
      <c r="E909" s="5"/>
      <c r="F909" s="1">
        <f t="shared" si="167"/>
        <v>287</v>
      </c>
      <c r="G909" s="1">
        <f>G910</f>
        <v>287</v>
      </c>
      <c r="H909" s="1">
        <f>H910</f>
        <v>0</v>
      </c>
      <c r="I909" s="1">
        <f t="shared" si="168"/>
        <v>287</v>
      </c>
      <c r="J909" s="1">
        <f>J910</f>
        <v>287</v>
      </c>
      <c r="K909" s="1">
        <f>K910</f>
        <v>0</v>
      </c>
    </row>
    <row r="910" spans="1:11" ht="16.5" x14ac:dyDescent="0.2">
      <c r="A910" s="34" t="s">
        <v>66</v>
      </c>
      <c r="B910" s="5"/>
      <c r="C910" s="2" t="s">
        <v>589</v>
      </c>
      <c r="D910" s="2" t="s">
        <v>790</v>
      </c>
      <c r="E910" s="2"/>
      <c r="F910" s="3">
        <f t="shared" si="167"/>
        <v>287</v>
      </c>
      <c r="G910" s="3">
        <f>G911</f>
        <v>287</v>
      </c>
      <c r="H910" s="3">
        <f>H911</f>
        <v>0</v>
      </c>
      <c r="I910" s="3">
        <f t="shared" si="168"/>
        <v>287</v>
      </c>
      <c r="J910" s="3">
        <f>J911</f>
        <v>287</v>
      </c>
      <c r="K910" s="3">
        <f>K911</f>
        <v>0</v>
      </c>
    </row>
    <row r="911" spans="1:11" ht="93" customHeight="1" x14ac:dyDescent="0.2">
      <c r="A911" s="2" t="s">
        <v>20</v>
      </c>
      <c r="B911" s="2"/>
      <c r="C911" s="2" t="s">
        <v>589</v>
      </c>
      <c r="D911" s="2" t="s">
        <v>790</v>
      </c>
      <c r="E911" s="2" t="s">
        <v>13</v>
      </c>
      <c r="F911" s="3">
        <f t="shared" si="167"/>
        <v>287</v>
      </c>
      <c r="G911" s="3">
        <v>287</v>
      </c>
      <c r="H911" s="3"/>
      <c r="I911" s="3">
        <f t="shared" si="168"/>
        <v>287</v>
      </c>
      <c r="J911" s="3">
        <v>287</v>
      </c>
      <c r="K911" s="3"/>
    </row>
    <row r="912" spans="1:11" ht="45" customHeight="1" x14ac:dyDescent="0.2">
      <c r="A912" s="5" t="s">
        <v>184</v>
      </c>
      <c r="B912" s="5"/>
      <c r="C912" s="5" t="s">
        <v>185</v>
      </c>
      <c r="D912" s="2"/>
      <c r="E912" s="2"/>
      <c r="F912" s="1">
        <f t="shared" si="167"/>
        <v>151118</v>
      </c>
      <c r="G912" s="1">
        <f>G913</f>
        <v>0</v>
      </c>
      <c r="H912" s="1">
        <f>H913</f>
        <v>151118</v>
      </c>
      <c r="I912" s="1">
        <f t="shared" si="168"/>
        <v>161963</v>
      </c>
      <c r="J912" s="1">
        <f>J913</f>
        <v>0</v>
      </c>
      <c r="K912" s="1">
        <f>K913</f>
        <v>161963</v>
      </c>
    </row>
    <row r="913" spans="1:11" ht="120.75" customHeight="1" x14ac:dyDescent="0.2">
      <c r="A913" s="6" t="s">
        <v>608</v>
      </c>
      <c r="B913" s="5"/>
      <c r="C913" s="5" t="s">
        <v>185</v>
      </c>
      <c r="D913" s="5" t="s">
        <v>466</v>
      </c>
      <c r="E913" s="5"/>
      <c r="F913" s="1">
        <f t="shared" si="167"/>
        <v>151118</v>
      </c>
      <c r="G913" s="1">
        <f>G914+G923</f>
        <v>0</v>
      </c>
      <c r="H913" s="1">
        <f>H914+H923</f>
        <v>151118</v>
      </c>
      <c r="I913" s="1">
        <f t="shared" si="168"/>
        <v>161963</v>
      </c>
      <c r="J913" s="1">
        <f>J914+J923</f>
        <v>0</v>
      </c>
      <c r="K913" s="1">
        <f>K914+K923</f>
        <v>161963</v>
      </c>
    </row>
    <row r="914" spans="1:11" ht="103.5" customHeight="1" x14ac:dyDescent="0.2">
      <c r="A914" s="6" t="s">
        <v>609</v>
      </c>
      <c r="B914" s="5"/>
      <c r="C914" s="5" t="s">
        <v>185</v>
      </c>
      <c r="D914" s="5" t="s">
        <v>610</v>
      </c>
      <c r="E914" s="5"/>
      <c r="F914" s="1">
        <f t="shared" si="167"/>
        <v>96167</v>
      </c>
      <c r="G914" s="1">
        <f>G915+G919</f>
        <v>0</v>
      </c>
      <c r="H914" s="1">
        <f>H915+H919</f>
        <v>96167</v>
      </c>
      <c r="I914" s="1">
        <f t="shared" si="168"/>
        <v>103097</v>
      </c>
      <c r="J914" s="1">
        <f>J915+J919</f>
        <v>0</v>
      </c>
      <c r="K914" s="1">
        <f>K915+K919</f>
        <v>103097</v>
      </c>
    </row>
    <row r="915" spans="1:11" ht="189.75" customHeight="1" x14ac:dyDescent="0.2">
      <c r="A915" s="4" t="s">
        <v>791</v>
      </c>
      <c r="B915" s="5"/>
      <c r="C915" s="5" t="s">
        <v>185</v>
      </c>
      <c r="D915" s="5" t="s">
        <v>792</v>
      </c>
      <c r="E915" s="5"/>
      <c r="F915" s="1">
        <f t="shared" si="167"/>
        <v>83799</v>
      </c>
      <c r="G915" s="1">
        <f>G916</f>
        <v>0</v>
      </c>
      <c r="H915" s="1">
        <f>H916</f>
        <v>83799</v>
      </c>
      <c r="I915" s="1">
        <f t="shared" si="168"/>
        <v>88478</v>
      </c>
      <c r="J915" s="1">
        <f>J916</f>
        <v>0</v>
      </c>
      <c r="K915" s="1">
        <f>K916</f>
        <v>88478</v>
      </c>
    </row>
    <row r="916" spans="1:11" ht="159.75" customHeight="1" x14ac:dyDescent="0.2">
      <c r="A916" s="7" t="s">
        <v>1064</v>
      </c>
      <c r="B916" s="2"/>
      <c r="C916" s="2" t="s">
        <v>185</v>
      </c>
      <c r="D916" s="2" t="s">
        <v>969</v>
      </c>
      <c r="E916" s="2"/>
      <c r="F916" s="3">
        <f t="shared" si="167"/>
        <v>83799</v>
      </c>
      <c r="G916" s="3">
        <f>G918+G917</f>
        <v>0</v>
      </c>
      <c r="H916" s="3">
        <f>H918+H917</f>
        <v>83799</v>
      </c>
      <c r="I916" s="3">
        <f t="shared" si="168"/>
        <v>88478</v>
      </c>
      <c r="J916" s="3">
        <f>J918+J917</f>
        <v>0</v>
      </c>
      <c r="K916" s="3">
        <f>K918+K917</f>
        <v>88478</v>
      </c>
    </row>
    <row r="917" spans="1:11" ht="93" customHeight="1" x14ac:dyDescent="0.2">
      <c r="A917" s="2" t="s">
        <v>20</v>
      </c>
      <c r="B917" s="2"/>
      <c r="C917" s="2" t="s">
        <v>185</v>
      </c>
      <c r="D917" s="2" t="s">
        <v>969</v>
      </c>
      <c r="E917" s="2" t="s">
        <v>13</v>
      </c>
      <c r="F917" s="3">
        <f t="shared" si="167"/>
        <v>1250</v>
      </c>
      <c r="G917" s="3"/>
      <c r="H917" s="3">
        <v>1250</v>
      </c>
      <c r="I917" s="3">
        <f t="shared" si="168"/>
        <v>1330</v>
      </c>
      <c r="J917" s="3"/>
      <c r="K917" s="3">
        <v>1330</v>
      </c>
    </row>
    <row r="918" spans="1:11" ht="49.5" x14ac:dyDescent="0.2">
      <c r="A918" s="12" t="s">
        <v>25</v>
      </c>
      <c r="B918" s="2"/>
      <c r="C918" s="2" t="s">
        <v>185</v>
      </c>
      <c r="D918" s="2" t="s">
        <v>969</v>
      </c>
      <c r="E918" s="2" t="s">
        <v>26</v>
      </c>
      <c r="F918" s="3">
        <f t="shared" si="167"/>
        <v>82549</v>
      </c>
      <c r="G918" s="3"/>
      <c r="H918" s="3">
        <v>82549</v>
      </c>
      <c r="I918" s="3">
        <f t="shared" si="168"/>
        <v>87148</v>
      </c>
      <c r="J918" s="3"/>
      <c r="K918" s="3">
        <v>87148</v>
      </c>
    </row>
    <row r="919" spans="1:11" ht="171.75" customHeight="1" x14ac:dyDescent="0.2">
      <c r="A919" s="4" t="s">
        <v>793</v>
      </c>
      <c r="B919" s="5"/>
      <c r="C919" s="5" t="s">
        <v>185</v>
      </c>
      <c r="D919" s="5" t="s">
        <v>794</v>
      </c>
      <c r="E919" s="5"/>
      <c r="F919" s="1">
        <f t="shared" si="167"/>
        <v>12368</v>
      </c>
      <c r="G919" s="1">
        <f>G920</f>
        <v>0</v>
      </c>
      <c r="H919" s="1">
        <f>H920</f>
        <v>12368</v>
      </c>
      <c r="I919" s="1">
        <f t="shared" si="168"/>
        <v>14619</v>
      </c>
      <c r="J919" s="1">
        <f>J920</f>
        <v>0</v>
      </c>
      <c r="K919" s="1">
        <f>K920</f>
        <v>14619</v>
      </c>
    </row>
    <row r="920" spans="1:11" ht="179.25" customHeight="1" x14ac:dyDescent="0.2">
      <c r="A920" s="12" t="s">
        <v>795</v>
      </c>
      <c r="B920" s="2"/>
      <c r="C920" s="2" t="s">
        <v>185</v>
      </c>
      <c r="D920" s="2" t="s">
        <v>796</v>
      </c>
      <c r="E920" s="2"/>
      <c r="F920" s="3">
        <f t="shared" si="167"/>
        <v>12368</v>
      </c>
      <c r="G920" s="3">
        <f>G921+G922</f>
        <v>0</v>
      </c>
      <c r="H920" s="3">
        <f>H921+H922</f>
        <v>12368</v>
      </c>
      <c r="I920" s="3">
        <f t="shared" si="168"/>
        <v>14619</v>
      </c>
      <c r="J920" s="3">
        <f>J921+J922</f>
        <v>0</v>
      </c>
      <c r="K920" s="3">
        <f>K921+K922</f>
        <v>14619</v>
      </c>
    </row>
    <row r="921" spans="1:11" ht="93" customHeight="1" x14ac:dyDescent="0.2">
      <c r="A921" s="2" t="s">
        <v>20</v>
      </c>
      <c r="B921" s="2"/>
      <c r="C921" s="2" t="s">
        <v>185</v>
      </c>
      <c r="D921" s="2" t="s">
        <v>796</v>
      </c>
      <c r="E921" s="2" t="s">
        <v>13</v>
      </c>
      <c r="F921" s="3">
        <f t="shared" si="167"/>
        <v>98</v>
      </c>
      <c r="G921" s="2"/>
      <c r="H921" s="3">
        <v>98</v>
      </c>
      <c r="I921" s="3">
        <f t="shared" si="168"/>
        <v>116</v>
      </c>
      <c r="J921" s="2"/>
      <c r="K921" s="3">
        <v>116</v>
      </c>
    </row>
    <row r="922" spans="1:11" ht="57" customHeight="1" x14ac:dyDescent="0.2">
      <c r="A922" s="12" t="s">
        <v>25</v>
      </c>
      <c r="B922" s="2"/>
      <c r="C922" s="2" t="s">
        <v>185</v>
      </c>
      <c r="D922" s="2" t="s">
        <v>796</v>
      </c>
      <c r="E922" s="2" t="s">
        <v>26</v>
      </c>
      <c r="F922" s="3">
        <f t="shared" si="167"/>
        <v>12270</v>
      </c>
      <c r="G922" s="2"/>
      <c r="H922" s="3">
        <v>12270</v>
      </c>
      <c r="I922" s="3">
        <f t="shared" si="168"/>
        <v>14503</v>
      </c>
      <c r="J922" s="2"/>
      <c r="K922" s="3">
        <v>14503</v>
      </c>
    </row>
    <row r="923" spans="1:11" ht="74.25" customHeight="1" x14ac:dyDescent="0.2">
      <c r="A923" s="6" t="s">
        <v>758</v>
      </c>
      <c r="B923" s="5"/>
      <c r="C923" s="5" t="s">
        <v>185</v>
      </c>
      <c r="D923" s="5" t="s">
        <v>468</v>
      </c>
      <c r="E923" s="5"/>
      <c r="F923" s="1">
        <f t="shared" si="167"/>
        <v>54951</v>
      </c>
      <c r="G923" s="1">
        <f>G924+G927+G930+G933+G936</f>
        <v>0</v>
      </c>
      <c r="H923" s="1">
        <f>H924+H927+H930+H933+H936</f>
        <v>54951</v>
      </c>
      <c r="I923" s="1">
        <f t="shared" si="168"/>
        <v>58866</v>
      </c>
      <c r="J923" s="1">
        <f>J924+J927+J930+J933+J936</f>
        <v>0</v>
      </c>
      <c r="K923" s="1">
        <f>K924+K927+K930+K933+K936</f>
        <v>58866</v>
      </c>
    </row>
    <row r="924" spans="1:11" ht="147" customHeight="1" x14ac:dyDescent="0.2">
      <c r="A924" s="4" t="s">
        <v>797</v>
      </c>
      <c r="B924" s="5"/>
      <c r="C924" s="5" t="s">
        <v>185</v>
      </c>
      <c r="D924" s="5" t="s">
        <v>798</v>
      </c>
      <c r="E924" s="5"/>
      <c r="F924" s="1">
        <f t="shared" si="167"/>
        <v>1008</v>
      </c>
      <c r="G924" s="1">
        <f>G925</f>
        <v>0</v>
      </c>
      <c r="H924" s="1">
        <f>H925</f>
        <v>1008</v>
      </c>
      <c r="I924" s="1">
        <f t="shared" si="168"/>
        <v>1047</v>
      </c>
      <c r="J924" s="1">
        <f>J925</f>
        <v>0</v>
      </c>
      <c r="K924" s="1">
        <f>K925</f>
        <v>1047</v>
      </c>
    </row>
    <row r="925" spans="1:11" ht="142.5" customHeight="1" x14ac:dyDescent="0.2">
      <c r="A925" s="12" t="s">
        <v>799</v>
      </c>
      <c r="B925" s="5"/>
      <c r="C925" s="2" t="s">
        <v>185</v>
      </c>
      <c r="D925" s="2" t="s">
        <v>800</v>
      </c>
      <c r="E925" s="2"/>
      <c r="F925" s="3">
        <f t="shared" si="167"/>
        <v>1008</v>
      </c>
      <c r="G925" s="3">
        <f>G926</f>
        <v>0</v>
      </c>
      <c r="H925" s="3">
        <f>H926</f>
        <v>1008</v>
      </c>
      <c r="I925" s="3">
        <f t="shared" si="168"/>
        <v>1047</v>
      </c>
      <c r="J925" s="3">
        <f>J926</f>
        <v>0</v>
      </c>
      <c r="K925" s="3">
        <f>K926</f>
        <v>1047</v>
      </c>
    </row>
    <row r="926" spans="1:11" ht="57" customHeight="1" x14ac:dyDescent="0.2">
      <c r="A926" s="12" t="s">
        <v>25</v>
      </c>
      <c r="B926" s="2"/>
      <c r="C926" s="2" t="s">
        <v>185</v>
      </c>
      <c r="D926" s="2" t="s">
        <v>800</v>
      </c>
      <c r="E926" s="2" t="s">
        <v>26</v>
      </c>
      <c r="F926" s="3">
        <f t="shared" si="167"/>
        <v>1008</v>
      </c>
      <c r="G926" s="3"/>
      <c r="H926" s="3">
        <v>1008</v>
      </c>
      <c r="I926" s="3">
        <f t="shared" si="168"/>
        <v>1047</v>
      </c>
      <c r="J926" s="3"/>
      <c r="K926" s="3">
        <v>1047</v>
      </c>
    </row>
    <row r="927" spans="1:11" ht="280.5" x14ac:dyDescent="0.2">
      <c r="A927" s="4" t="s">
        <v>853</v>
      </c>
      <c r="B927" s="5"/>
      <c r="C927" s="5" t="s">
        <v>185</v>
      </c>
      <c r="D927" s="5" t="s">
        <v>801</v>
      </c>
      <c r="E927" s="5"/>
      <c r="F927" s="1">
        <f t="shared" si="167"/>
        <v>30953</v>
      </c>
      <c r="G927" s="1">
        <f>G928</f>
        <v>0</v>
      </c>
      <c r="H927" s="1">
        <f>H928</f>
        <v>30953</v>
      </c>
      <c r="I927" s="1">
        <f t="shared" si="168"/>
        <v>33006</v>
      </c>
      <c r="J927" s="1">
        <f>J928</f>
        <v>0</v>
      </c>
      <c r="K927" s="1">
        <f>K928</f>
        <v>33006</v>
      </c>
    </row>
    <row r="928" spans="1:11" ht="179.25" customHeight="1" x14ac:dyDescent="0.2">
      <c r="A928" s="7" t="s">
        <v>1065</v>
      </c>
      <c r="B928" s="5"/>
      <c r="C928" s="2" t="s">
        <v>185</v>
      </c>
      <c r="D928" s="2" t="s">
        <v>802</v>
      </c>
      <c r="E928" s="2"/>
      <c r="F928" s="3">
        <f t="shared" si="167"/>
        <v>30953</v>
      </c>
      <c r="G928" s="3">
        <f>G929</f>
        <v>0</v>
      </c>
      <c r="H928" s="3">
        <f>H929</f>
        <v>30953</v>
      </c>
      <c r="I928" s="3">
        <f t="shared" si="168"/>
        <v>33006</v>
      </c>
      <c r="J928" s="3">
        <f>J929</f>
        <v>0</v>
      </c>
      <c r="K928" s="3">
        <f>K929</f>
        <v>33006</v>
      </c>
    </row>
    <row r="929" spans="1:11" ht="49.5" x14ac:dyDescent="0.2">
      <c r="A929" s="12" t="s">
        <v>25</v>
      </c>
      <c r="B929" s="2"/>
      <c r="C929" s="2" t="s">
        <v>185</v>
      </c>
      <c r="D929" s="2" t="s">
        <v>802</v>
      </c>
      <c r="E929" s="2" t="s">
        <v>26</v>
      </c>
      <c r="F929" s="3">
        <f t="shared" si="167"/>
        <v>30953</v>
      </c>
      <c r="G929" s="3"/>
      <c r="H929" s="3">
        <v>30953</v>
      </c>
      <c r="I929" s="3">
        <f t="shared" si="168"/>
        <v>33006</v>
      </c>
      <c r="J929" s="3"/>
      <c r="K929" s="3">
        <v>33006</v>
      </c>
    </row>
    <row r="930" spans="1:11" ht="195.75" customHeight="1" x14ac:dyDescent="0.2">
      <c r="A930" s="4" t="s">
        <v>803</v>
      </c>
      <c r="B930" s="5"/>
      <c r="C930" s="5" t="s">
        <v>185</v>
      </c>
      <c r="D930" s="5" t="s">
        <v>804</v>
      </c>
      <c r="E930" s="5"/>
      <c r="F930" s="1">
        <f t="shared" si="167"/>
        <v>5887</v>
      </c>
      <c r="G930" s="1">
        <f>G931</f>
        <v>0</v>
      </c>
      <c r="H930" s="1">
        <f>H931</f>
        <v>5887</v>
      </c>
      <c r="I930" s="1">
        <f t="shared" si="168"/>
        <v>6678</v>
      </c>
      <c r="J930" s="1">
        <f>J931</f>
        <v>0</v>
      </c>
      <c r="K930" s="1">
        <f>K931</f>
        <v>6678</v>
      </c>
    </row>
    <row r="931" spans="1:11" ht="132.75" customHeight="1" x14ac:dyDescent="0.2">
      <c r="A931" s="7" t="s">
        <v>887</v>
      </c>
      <c r="B931" s="5"/>
      <c r="C931" s="2" t="s">
        <v>185</v>
      </c>
      <c r="D931" s="2" t="s">
        <v>805</v>
      </c>
      <c r="E931" s="2"/>
      <c r="F931" s="3">
        <f t="shared" si="167"/>
        <v>5887</v>
      </c>
      <c r="G931" s="3">
        <f>G932</f>
        <v>0</v>
      </c>
      <c r="H931" s="3">
        <f>H932</f>
        <v>5887</v>
      </c>
      <c r="I931" s="3">
        <f t="shared" si="168"/>
        <v>6678</v>
      </c>
      <c r="J931" s="3">
        <f>J932</f>
        <v>0</v>
      </c>
      <c r="K931" s="3">
        <f>K932</f>
        <v>6678</v>
      </c>
    </row>
    <row r="932" spans="1:11" ht="60" customHeight="1" x14ac:dyDescent="0.2">
      <c r="A932" s="12" t="s">
        <v>25</v>
      </c>
      <c r="B932" s="2"/>
      <c r="C932" s="2" t="s">
        <v>185</v>
      </c>
      <c r="D932" s="2" t="s">
        <v>805</v>
      </c>
      <c r="E932" s="2" t="s">
        <v>26</v>
      </c>
      <c r="F932" s="3">
        <f t="shared" si="167"/>
        <v>5887</v>
      </c>
      <c r="G932" s="3"/>
      <c r="H932" s="3">
        <v>5887</v>
      </c>
      <c r="I932" s="3">
        <f t="shared" si="168"/>
        <v>6678</v>
      </c>
      <c r="J932" s="3"/>
      <c r="K932" s="3">
        <v>6678</v>
      </c>
    </row>
    <row r="933" spans="1:11" ht="141.75" customHeight="1" x14ac:dyDescent="0.2">
      <c r="A933" s="4" t="s">
        <v>806</v>
      </c>
      <c r="B933" s="5"/>
      <c r="C933" s="5" t="s">
        <v>185</v>
      </c>
      <c r="D933" s="5" t="s">
        <v>807</v>
      </c>
      <c r="E933" s="5"/>
      <c r="F933" s="1">
        <f t="shared" ref="F933:F978" si="169">G933+H933</f>
        <v>16563</v>
      </c>
      <c r="G933" s="1">
        <f>G934</f>
        <v>0</v>
      </c>
      <c r="H933" s="1">
        <f>H934</f>
        <v>16563</v>
      </c>
      <c r="I933" s="1">
        <f t="shared" ref="I933:I952" si="170">J933+K933</f>
        <v>17595</v>
      </c>
      <c r="J933" s="1">
        <f>J934</f>
        <v>0</v>
      </c>
      <c r="K933" s="1">
        <f>K934</f>
        <v>17595</v>
      </c>
    </row>
    <row r="934" spans="1:11" ht="79.5" customHeight="1" x14ac:dyDescent="0.2">
      <c r="A934" s="12" t="s">
        <v>1066</v>
      </c>
      <c r="B934" s="5"/>
      <c r="C934" s="2" t="s">
        <v>185</v>
      </c>
      <c r="D934" s="2" t="s">
        <v>808</v>
      </c>
      <c r="E934" s="2"/>
      <c r="F934" s="3">
        <f t="shared" si="169"/>
        <v>16563</v>
      </c>
      <c r="G934" s="3">
        <f>G935</f>
        <v>0</v>
      </c>
      <c r="H934" s="3">
        <f>H935</f>
        <v>16563</v>
      </c>
      <c r="I934" s="3">
        <f t="shared" si="170"/>
        <v>17595</v>
      </c>
      <c r="J934" s="3">
        <f>J935</f>
        <v>0</v>
      </c>
      <c r="K934" s="3">
        <f>K935</f>
        <v>17595</v>
      </c>
    </row>
    <row r="935" spans="1:11" ht="63.75" customHeight="1" x14ac:dyDescent="0.2">
      <c r="A935" s="12" t="s">
        <v>25</v>
      </c>
      <c r="B935" s="2"/>
      <c r="C935" s="2" t="s">
        <v>185</v>
      </c>
      <c r="D935" s="2" t="s">
        <v>808</v>
      </c>
      <c r="E935" s="2" t="s">
        <v>26</v>
      </c>
      <c r="F935" s="3">
        <f t="shared" si="169"/>
        <v>16563</v>
      </c>
      <c r="G935" s="3"/>
      <c r="H935" s="3">
        <v>16563</v>
      </c>
      <c r="I935" s="3">
        <f t="shared" si="170"/>
        <v>17595</v>
      </c>
      <c r="J935" s="3"/>
      <c r="K935" s="3">
        <v>17595</v>
      </c>
    </row>
    <row r="936" spans="1:11" ht="226.5" customHeight="1" x14ac:dyDescent="0.2">
      <c r="A936" s="4" t="s">
        <v>809</v>
      </c>
      <c r="B936" s="5"/>
      <c r="C936" s="5" t="s">
        <v>185</v>
      </c>
      <c r="D936" s="5" t="s">
        <v>470</v>
      </c>
      <c r="E936" s="5"/>
      <c r="F936" s="1">
        <f t="shared" si="169"/>
        <v>540</v>
      </c>
      <c r="G936" s="1">
        <f>G937</f>
        <v>0</v>
      </c>
      <c r="H936" s="1">
        <f>H937</f>
        <v>540</v>
      </c>
      <c r="I936" s="1">
        <f t="shared" si="170"/>
        <v>540</v>
      </c>
      <c r="J936" s="1">
        <f>J937</f>
        <v>0</v>
      </c>
      <c r="K936" s="1">
        <f>K937</f>
        <v>540</v>
      </c>
    </row>
    <row r="937" spans="1:11" ht="191.25" customHeight="1" x14ac:dyDescent="0.2">
      <c r="A937" s="12" t="s">
        <v>810</v>
      </c>
      <c r="B937" s="5"/>
      <c r="C937" s="2" t="s">
        <v>185</v>
      </c>
      <c r="D937" s="2" t="s">
        <v>472</v>
      </c>
      <c r="E937" s="2"/>
      <c r="F937" s="3">
        <f t="shared" si="169"/>
        <v>540</v>
      </c>
      <c r="G937" s="3">
        <f>G938</f>
        <v>0</v>
      </c>
      <c r="H937" s="3">
        <f>H938</f>
        <v>540</v>
      </c>
      <c r="I937" s="3">
        <f t="shared" si="170"/>
        <v>540</v>
      </c>
      <c r="J937" s="3">
        <f>J938</f>
        <v>0</v>
      </c>
      <c r="K937" s="3">
        <f>K938</f>
        <v>540</v>
      </c>
    </row>
    <row r="938" spans="1:11" ht="49.5" x14ac:dyDescent="0.2">
      <c r="A938" s="12" t="s">
        <v>25</v>
      </c>
      <c r="B938" s="2"/>
      <c r="C938" s="2" t="s">
        <v>185</v>
      </c>
      <c r="D938" s="2" t="s">
        <v>472</v>
      </c>
      <c r="E938" s="2" t="s">
        <v>26</v>
      </c>
      <c r="F938" s="3">
        <f t="shared" si="169"/>
        <v>540</v>
      </c>
      <c r="G938" s="3"/>
      <c r="H938" s="3">
        <v>540</v>
      </c>
      <c r="I938" s="3">
        <f t="shared" si="170"/>
        <v>540</v>
      </c>
      <c r="J938" s="3"/>
      <c r="K938" s="3">
        <v>540</v>
      </c>
    </row>
    <row r="939" spans="1:11" ht="61.5" customHeight="1" x14ac:dyDescent="0.2">
      <c r="A939" s="5" t="s">
        <v>811</v>
      </c>
      <c r="B939" s="5"/>
      <c r="C939" s="5" t="s">
        <v>812</v>
      </c>
      <c r="D939" s="2"/>
      <c r="E939" s="2"/>
      <c r="F939" s="1">
        <f t="shared" si="169"/>
        <v>45822</v>
      </c>
      <c r="G939" s="1">
        <f>G940</f>
        <v>6910</v>
      </c>
      <c r="H939" s="1">
        <f>H940</f>
        <v>38912</v>
      </c>
      <c r="I939" s="1">
        <f t="shared" si="170"/>
        <v>45941</v>
      </c>
      <c r="J939" s="1">
        <f>J940</f>
        <v>7029</v>
      </c>
      <c r="K939" s="1">
        <f>K940</f>
        <v>38912</v>
      </c>
    </row>
    <row r="940" spans="1:11" ht="126" customHeight="1" x14ac:dyDescent="0.2">
      <c r="A940" s="6" t="s">
        <v>608</v>
      </c>
      <c r="B940" s="5"/>
      <c r="C940" s="5" t="s">
        <v>812</v>
      </c>
      <c r="D940" s="5" t="s">
        <v>466</v>
      </c>
      <c r="E940" s="5"/>
      <c r="F940" s="1">
        <f t="shared" si="169"/>
        <v>45822</v>
      </c>
      <c r="G940" s="1">
        <f>G941+G945+G949</f>
        <v>6910</v>
      </c>
      <c r="H940" s="1">
        <f>H941+H945+H949</f>
        <v>38912</v>
      </c>
      <c r="I940" s="1">
        <f t="shared" si="170"/>
        <v>45941</v>
      </c>
      <c r="J940" s="1">
        <f>J941+J945+J949</f>
        <v>7029</v>
      </c>
      <c r="K940" s="1">
        <f>K941+K945+K949</f>
        <v>38912</v>
      </c>
    </row>
    <row r="941" spans="1:11" ht="108" customHeight="1" x14ac:dyDescent="0.2">
      <c r="A941" s="6" t="s">
        <v>641</v>
      </c>
      <c r="B941" s="5"/>
      <c r="C941" s="5" t="s">
        <v>812</v>
      </c>
      <c r="D941" s="5" t="s">
        <v>610</v>
      </c>
      <c r="E941" s="5"/>
      <c r="F941" s="1">
        <f t="shared" si="169"/>
        <v>3</v>
      </c>
      <c r="G941" s="1">
        <f t="shared" ref="G941:K943" si="171">G942</f>
        <v>0</v>
      </c>
      <c r="H941" s="1">
        <f t="shared" si="171"/>
        <v>3</v>
      </c>
      <c r="I941" s="1">
        <f t="shared" si="170"/>
        <v>3</v>
      </c>
      <c r="J941" s="1">
        <f t="shared" si="171"/>
        <v>0</v>
      </c>
      <c r="K941" s="1">
        <f t="shared" si="171"/>
        <v>3</v>
      </c>
    </row>
    <row r="942" spans="1:11" ht="291.75" customHeight="1" x14ac:dyDescent="0.2">
      <c r="A942" s="4" t="s">
        <v>728</v>
      </c>
      <c r="B942" s="5"/>
      <c r="C942" s="5" t="s">
        <v>812</v>
      </c>
      <c r="D942" s="5" t="s">
        <v>729</v>
      </c>
      <c r="E942" s="5"/>
      <c r="F942" s="1">
        <f t="shared" si="169"/>
        <v>3</v>
      </c>
      <c r="G942" s="1">
        <f t="shared" si="171"/>
        <v>0</v>
      </c>
      <c r="H942" s="1">
        <f t="shared" si="171"/>
        <v>3</v>
      </c>
      <c r="I942" s="1">
        <f t="shared" si="170"/>
        <v>3</v>
      </c>
      <c r="J942" s="1">
        <f t="shared" si="171"/>
        <v>0</v>
      </c>
      <c r="K942" s="1">
        <f t="shared" si="171"/>
        <v>3</v>
      </c>
    </row>
    <row r="943" spans="1:11" ht="73.5" customHeight="1" x14ac:dyDescent="0.2">
      <c r="A943" s="12" t="s">
        <v>813</v>
      </c>
      <c r="B943" s="5"/>
      <c r="C943" s="2" t="s">
        <v>812</v>
      </c>
      <c r="D943" s="2" t="s">
        <v>814</v>
      </c>
      <c r="E943" s="2"/>
      <c r="F943" s="3">
        <f>G943+H943</f>
        <v>3</v>
      </c>
      <c r="G943" s="3">
        <f t="shared" si="171"/>
        <v>0</v>
      </c>
      <c r="H943" s="3">
        <f t="shared" si="171"/>
        <v>3</v>
      </c>
      <c r="I943" s="3">
        <f t="shared" si="170"/>
        <v>3</v>
      </c>
      <c r="J943" s="3">
        <f t="shared" si="171"/>
        <v>0</v>
      </c>
      <c r="K943" s="3">
        <f t="shared" si="171"/>
        <v>3</v>
      </c>
    </row>
    <row r="944" spans="1:11" ht="93" customHeight="1" x14ac:dyDescent="0.2">
      <c r="A944" s="2" t="s">
        <v>20</v>
      </c>
      <c r="B944" s="2"/>
      <c r="C944" s="2" t="s">
        <v>812</v>
      </c>
      <c r="D944" s="2" t="s">
        <v>814</v>
      </c>
      <c r="E944" s="2" t="s">
        <v>13</v>
      </c>
      <c r="F944" s="3">
        <f>G944+H944</f>
        <v>3</v>
      </c>
      <c r="G944" s="3"/>
      <c r="H944" s="3">
        <v>3</v>
      </c>
      <c r="I944" s="3">
        <f t="shared" si="170"/>
        <v>3</v>
      </c>
      <c r="J944" s="3"/>
      <c r="K944" s="3">
        <v>3</v>
      </c>
    </row>
    <row r="945" spans="1:11" ht="99" x14ac:dyDescent="0.2">
      <c r="A945" s="6" t="s">
        <v>815</v>
      </c>
      <c r="B945" s="5"/>
      <c r="C945" s="5" t="s">
        <v>812</v>
      </c>
      <c r="D945" s="5" t="s">
        <v>816</v>
      </c>
      <c r="E945" s="5"/>
      <c r="F945" s="1">
        <f>G945+H945</f>
        <v>3900</v>
      </c>
      <c r="G945" s="1">
        <f t="shared" ref="G945:K947" si="172">G946</f>
        <v>3900</v>
      </c>
      <c r="H945" s="1">
        <f t="shared" si="172"/>
        <v>0</v>
      </c>
      <c r="I945" s="1">
        <f t="shared" si="170"/>
        <v>3900</v>
      </c>
      <c r="J945" s="1">
        <f t="shared" si="172"/>
        <v>3900</v>
      </c>
      <c r="K945" s="1">
        <f t="shared" si="172"/>
        <v>0</v>
      </c>
    </row>
    <row r="946" spans="1:11" ht="220.5" customHeight="1" x14ac:dyDescent="0.2">
      <c r="A946" s="4" t="s">
        <v>817</v>
      </c>
      <c r="B946" s="5"/>
      <c r="C946" s="5" t="s">
        <v>812</v>
      </c>
      <c r="D946" s="5" t="s">
        <v>818</v>
      </c>
      <c r="E946" s="5"/>
      <c r="F946" s="1">
        <f t="shared" si="169"/>
        <v>3900</v>
      </c>
      <c r="G946" s="1">
        <f t="shared" si="172"/>
        <v>3900</v>
      </c>
      <c r="H946" s="1">
        <f t="shared" si="172"/>
        <v>0</v>
      </c>
      <c r="I946" s="1">
        <f t="shared" si="170"/>
        <v>3900</v>
      </c>
      <c r="J946" s="1">
        <f t="shared" si="172"/>
        <v>3900</v>
      </c>
      <c r="K946" s="1">
        <f t="shared" si="172"/>
        <v>0</v>
      </c>
    </row>
    <row r="947" spans="1:11" ht="149.25" customHeight="1" x14ac:dyDescent="0.2">
      <c r="A947" s="12" t="s">
        <v>139</v>
      </c>
      <c r="B947" s="5"/>
      <c r="C947" s="2" t="s">
        <v>812</v>
      </c>
      <c r="D947" s="2" t="s">
        <v>819</v>
      </c>
      <c r="E947" s="2"/>
      <c r="F947" s="3">
        <f t="shared" si="169"/>
        <v>3900</v>
      </c>
      <c r="G947" s="3">
        <f t="shared" si="172"/>
        <v>3900</v>
      </c>
      <c r="H947" s="3">
        <f t="shared" si="172"/>
        <v>0</v>
      </c>
      <c r="I947" s="3">
        <f t="shared" si="170"/>
        <v>3900</v>
      </c>
      <c r="J947" s="3">
        <f t="shared" si="172"/>
        <v>3900</v>
      </c>
      <c r="K947" s="3">
        <f t="shared" si="172"/>
        <v>0</v>
      </c>
    </row>
    <row r="948" spans="1:11" ht="108.75" customHeight="1" x14ac:dyDescent="0.2">
      <c r="A948" s="2" t="s">
        <v>17</v>
      </c>
      <c r="B948" s="2"/>
      <c r="C948" s="2" t="s">
        <v>812</v>
      </c>
      <c r="D948" s="2" t="s">
        <v>819</v>
      </c>
      <c r="E948" s="2" t="s">
        <v>14</v>
      </c>
      <c r="F948" s="3">
        <f t="shared" si="169"/>
        <v>3900</v>
      </c>
      <c r="G948" s="3">
        <v>3900</v>
      </c>
      <c r="H948" s="3"/>
      <c r="I948" s="3">
        <f t="shared" si="170"/>
        <v>3900</v>
      </c>
      <c r="J948" s="3">
        <v>3900</v>
      </c>
      <c r="K948" s="3"/>
    </row>
    <row r="949" spans="1:11" ht="176.25" customHeight="1" x14ac:dyDescent="0.2">
      <c r="A949" s="6" t="s">
        <v>820</v>
      </c>
      <c r="B949" s="5"/>
      <c r="C949" s="5" t="s">
        <v>812</v>
      </c>
      <c r="D949" s="5" t="s">
        <v>821</v>
      </c>
      <c r="E949" s="5"/>
      <c r="F949" s="1">
        <f>G949+H949</f>
        <v>41919</v>
      </c>
      <c r="G949" s="1">
        <f>G950+G953+G957+G962+G965+G969+G973</f>
        <v>3010</v>
      </c>
      <c r="H949" s="1">
        <f>H950+H953+H957+H962+H965+H969+H973</f>
        <v>38909</v>
      </c>
      <c r="I949" s="1">
        <f t="shared" si="170"/>
        <v>42038</v>
      </c>
      <c r="J949" s="1">
        <f>J950+J953+J957+J962+J965+J969+J973</f>
        <v>3129</v>
      </c>
      <c r="K949" s="1">
        <f>K950+K953+K957+K962+K965+K969+K973</f>
        <v>38909</v>
      </c>
    </row>
    <row r="950" spans="1:11" ht="294" customHeight="1" x14ac:dyDescent="0.2">
      <c r="A950" s="4" t="s">
        <v>822</v>
      </c>
      <c r="B950" s="5"/>
      <c r="C950" s="5" t="s">
        <v>812</v>
      </c>
      <c r="D950" s="5" t="s">
        <v>823</v>
      </c>
      <c r="E950" s="5"/>
      <c r="F950" s="1">
        <f t="shared" si="169"/>
        <v>401</v>
      </c>
      <c r="G950" s="1">
        <f>G951</f>
        <v>401</v>
      </c>
      <c r="H950" s="1">
        <f>H951</f>
        <v>0</v>
      </c>
      <c r="I950" s="1">
        <f t="shared" si="170"/>
        <v>417</v>
      </c>
      <c r="J950" s="1">
        <f>J951</f>
        <v>417</v>
      </c>
      <c r="K950" s="1">
        <f>K951</f>
        <v>0</v>
      </c>
    </row>
    <row r="951" spans="1:11" ht="78.75" customHeight="1" x14ac:dyDescent="0.2">
      <c r="A951" s="12" t="s">
        <v>80</v>
      </c>
      <c r="B951" s="5"/>
      <c r="C951" s="2" t="s">
        <v>812</v>
      </c>
      <c r="D951" s="2" t="s">
        <v>852</v>
      </c>
      <c r="E951" s="2"/>
      <c r="F951" s="3">
        <f>G951+H951</f>
        <v>401</v>
      </c>
      <c r="G951" s="3">
        <f>G952</f>
        <v>401</v>
      </c>
      <c r="H951" s="3">
        <f>H952</f>
        <v>0</v>
      </c>
      <c r="I951" s="3">
        <f t="shared" si="170"/>
        <v>417</v>
      </c>
      <c r="J951" s="3">
        <f>J952</f>
        <v>417</v>
      </c>
      <c r="K951" s="3">
        <f>K952</f>
        <v>0</v>
      </c>
    </row>
    <row r="952" spans="1:11" ht="232.5" customHeight="1" x14ac:dyDescent="0.2">
      <c r="A952" s="7" t="s">
        <v>19</v>
      </c>
      <c r="B952" s="2"/>
      <c r="C952" s="2" t="s">
        <v>812</v>
      </c>
      <c r="D952" s="2" t="s">
        <v>852</v>
      </c>
      <c r="E952" s="2" t="s">
        <v>12</v>
      </c>
      <c r="F952" s="3">
        <f>G952+H952</f>
        <v>401</v>
      </c>
      <c r="G952" s="3">
        <v>401</v>
      </c>
      <c r="H952" s="3"/>
      <c r="I952" s="3">
        <f t="shared" si="170"/>
        <v>417</v>
      </c>
      <c r="J952" s="3">
        <v>417</v>
      </c>
      <c r="K952" s="3"/>
    </row>
    <row r="953" spans="1:11" ht="276.75" customHeight="1" x14ac:dyDescent="0.2">
      <c r="A953" s="4" t="s">
        <v>824</v>
      </c>
      <c r="B953" s="5"/>
      <c r="C953" s="5" t="s">
        <v>812</v>
      </c>
      <c r="D953" s="5" t="s">
        <v>825</v>
      </c>
      <c r="E953" s="5"/>
      <c r="F953" s="1">
        <f t="shared" si="169"/>
        <v>2609</v>
      </c>
      <c r="G953" s="1">
        <f>G954</f>
        <v>2609</v>
      </c>
      <c r="H953" s="1">
        <f>H954</f>
        <v>0</v>
      </c>
      <c r="I953" s="1">
        <f t="shared" ref="I953:I978" si="173">J953+K953</f>
        <v>2712</v>
      </c>
      <c r="J953" s="1">
        <f>J954</f>
        <v>2712</v>
      </c>
      <c r="K953" s="1">
        <f>K954</f>
        <v>0</v>
      </c>
    </row>
    <row r="954" spans="1:11" ht="114" customHeight="1" x14ac:dyDescent="0.2">
      <c r="A954" s="12" t="s">
        <v>56</v>
      </c>
      <c r="B954" s="5"/>
      <c r="C954" s="2" t="s">
        <v>812</v>
      </c>
      <c r="D954" s="2" t="s">
        <v>826</v>
      </c>
      <c r="E954" s="2"/>
      <c r="F954" s="3">
        <f t="shared" si="169"/>
        <v>2609</v>
      </c>
      <c r="G954" s="3">
        <f>G955+G956</f>
        <v>2609</v>
      </c>
      <c r="H954" s="3">
        <f>H955+H956</f>
        <v>0</v>
      </c>
      <c r="I954" s="3">
        <f t="shared" si="173"/>
        <v>2712</v>
      </c>
      <c r="J954" s="3">
        <f>J955+J956</f>
        <v>2712</v>
      </c>
      <c r="K954" s="3">
        <f>K955+K956</f>
        <v>0</v>
      </c>
    </row>
    <row r="955" spans="1:11" ht="207.75" customHeight="1" x14ac:dyDescent="0.2">
      <c r="A955" s="7" t="s">
        <v>19</v>
      </c>
      <c r="B955" s="2"/>
      <c r="C955" s="2" t="s">
        <v>812</v>
      </c>
      <c r="D955" s="2" t="s">
        <v>826</v>
      </c>
      <c r="E955" s="2" t="s">
        <v>12</v>
      </c>
      <c r="F955" s="3">
        <f t="shared" si="169"/>
        <v>2570</v>
      </c>
      <c r="G955" s="3">
        <v>2570</v>
      </c>
      <c r="H955" s="3"/>
      <c r="I955" s="3">
        <f t="shared" si="173"/>
        <v>2673</v>
      </c>
      <c r="J955" s="3">
        <v>2673</v>
      </c>
      <c r="K955" s="3"/>
    </row>
    <row r="956" spans="1:11" ht="93" customHeight="1" x14ac:dyDescent="0.2">
      <c r="A956" s="2" t="s">
        <v>20</v>
      </c>
      <c r="B956" s="2"/>
      <c r="C956" s="2" t="s">
        <v>812</v>
      </c>
      <c r="D956" s="2" t="s">
        <v>826</v>
      </c>
      <c r="E956" s="2" t="s">
        <v>13</v>
      </c>
      <c r="F956" s="3">
        <f t="shared" si="169"/>
        <v>39</v>
      </c>
      <c r="G956" s="3">
        <v>39</v>
      </c>
      <c r="H956" s="2"/>
      <c r="I956" s="3">
        <f t="shared" si="173"/>
        <v>39</v>
      </c>
      <c r="J956" s="3">
        <v>39</v>
      </c>
      <c r="K956" s="2"/>
    </row>
    <row r="957" spans="1:11" ht="126" customHeight="1" x14ac:dyDescent="0.2">
      <c r="A957" s="4" t="s">
        <v>827</v>
      </c>
      <c r="B957" s="5"/>
      <c r="C957" s="5" t="s">
        <v>812</v>
      </c>
      <c r="D957" s="5" t="s">
        <v>828</v>
      </c>
      <c r="E957" s="5"/>
      <c r="F957" s="1">
        <f t="shared" si="169"/>
        <v>22871</v>
      </c>
      <c r="G957" s="1">
        <f>G958</f>
        <v>0</v>
      </c>
      <c r="H957" s="1">
        <f>H958</f>
        <v>22871</v>
      </c>
      <c r="I957" s="1">
        <f t="shared" si="173"/>
        <v>22871</v>
      </c>
      <c r="J957" s="1">
        <f>J958</f>
        <v>0</v>
      </c>
      <c r="K957" s="1">
        <f>K958</f>
        <v>22871</v>
      </c>
    </row>
    <row r="958" spans="1:11" ht="99" x14ac:dyDescent="0.2">
      <c r="A958" s="12" t="s">
        <v>829</v>
      </c>
      <c r="B958" s="5"/>
      <c r="C958" s="2" t="s">
        <v>812</v>
      </c>
      <c r="D958" s="2" t="s">
        <v>830</v>
      </c>
      <c r="E958" s="2"/>
      <c r="F958" s="3">
        <f t="shared" si="169"/>
        <v>22871</v>
      </c>
      <c r="G958" s="3">
        <f>G959+G961+G960</f>
        <v>0</v>
      </c>
      <c r="H958" s="3">
        <f>H959+H961+H960</f>
        <v>22871</v>
      </c>
      <c r="I958" s="3">
        <f t="shared" si="173"/>
        <v>22871</v>
      </c>
      <c r="J958" s="3">
        <f>J959+J961+J960</f>
        <v>0</v>
      </c>
      <c r="K958" s="3">
        <f>K959+K961+K960</f>
        <v>22871</v>
      </c>
    </row>
    <row r="959" spans="1:11" ht="207.75" customHeight="1" x14ac:dyDescent="0.2">
      <c r="A959" s="7" t="s">
        <v>19</v>
      </c>
      <c r="B959" s="2"/>
      <c r="C959" s="2" t="s">
        <v>812</v>
      </c>
      <c r="D959" s="2" t="s">
        <v>830</v>
      </c>
      <c r="E959" s="2" t="s">
        <v>12</v>
      </c>
      <c r="F959" s="3">
        <f t="shared" si="169"/>
        <v>21963</v>
      </c>
      <c r="G959" s="3"/>
      <c r="H959" s="3">
        <f>21993-30</f>
        <v>21963</v>
      </c>
      <c r="I959" s="3">
        <f t="shared" si="173"/>
        <v>22653</v>
      </c>
      <c r="J959" s="3"/>
      <c r="K959" s="3">
        <f>23196-543</f>
        <v>22653</v>
      </c>
    </row>
    <row r="960" spans="1:11" ht="93" customHeight="1" x14ac:dyDescent="0.2">
      <c r="A960" s="2" t="s">
        <v>20</v>
      </c>
      <c r="B960" s="2"/>
      <c r="C960" s="2" t="s">
        <v>812</v>
      </c>
      <c r="D960" s="2" t="s">
        <v>830</v>
      </c>
      <c r="E960" s="2" t="s">
        <v>13</v>
      </c>
      <c r="F960" s="3">
        <f t="shared" si="169"/>
        <v>842</v>
      </c>
      <c r="G960" s="3"/>
      <c r="H960" s="3">
        <f>1493-651</f>
        <v>842</v>
      </c>
      <c r="I960" s="3">
        <f t="shared" si="173"/>
        <v>152</v>
      </c>
      <c r="J960" s="3"/>
      <c r="K960" s="3">
        <f>290-138</f>
        <v>152</v>
      </c>
    </row>
    <row r="961" spans="1:11" ht="42" customHeight="1" x14ac:dyDescent="0.2">
      <c r="A961" s="2" t="s">
        <v>16</v>
      </c>
      <c r="B961" s="2"/>
      <c r="C961" s="2" t="s">
        <v>812</v>
      </c>
      <c r="D961" s="2" t="s">
        <v>830</v>
      </c>
      <c r="E961" s="2" t="s">
        <v>15</v>
      </c>
      <c r="F961" s="3">
        <f t="shared" si="169"/>
        <v>66</v>
      </c>
      <c r="G961" s="3"/>
      <c r="H961" s="3">
        <f>76-10</f>
        <v>66</v>
      </c>
      <c r="I961" s="3">
        <f t="shared" si="173"/>
        <v>66</v>
      </c>
      <c r="J961" s="3"/>
      <c r="K961" s="3">
        <f>76-10</f>
        <v>66</v>
      </c>
    </row>
    <row r="962" spans="1:11" ht="226.5" customHeight="1" x14ac:dyDescent="0.2">
      <c r="A962" s="4" t="s">
        <v>831</v>
      </c>
      <c r="B962" s="5"/>
      <c r="C962" s="5" t="s">
        <v>812</v>
      </c>
      <c r="D962" s="5" t="s">
        <v>832</v>
      </c>
      <c r="E962" s="5"/>
      <c r="F962" s="1">
        <f t="shared" si="169"/>
        <v>4770</v>
      </c>
      <c r="G962" s="1">
        <f>G963</f>
        <v>0</v>
      </c>
      <c r="H962" s="1">
        <f>H963</f>
        <v>4770</v>
      </c>
      <c r="I962" s="1">
        <f t="shared" si="173"/>
        <v>4770</v>
      </c>
      <c r="J962" s="1">
        <f>J963</f>
        <v>0</v>
      </c>
      <c r="K962" s="1">
        <f>K963</f>
        <v>4770</v>
      </c>
    </row>
    <row r="963" spans="1:11" ht="181.5" x14ac:dyDescent="0.2">
      <c r="A963" s="12" t="s">
        <v>833</v>
      </c>
      <c r="B963" s="5"/>
      <c r="C963" s="2" t="s">
        <v>812</v>
      </c>
      <c r="D963" s="2" t="s">
        <v>834</v>
      </c>
      <c r="E963" s="2"/>
      <c r="F963" s="3">
        <f t="shared" si="169"/>
        <v>4770</v>
      </c>
      <c r="G963" s="3">
        <f>G964</f>
        <v>0</v>
      </c>
      <c r="H963" s="3">
        <f>H964</f>
        <v>4770</v>
      </c>
      <c r="I963" s="3">
        <f t="shared" si="173"/>
        <v>4770</v>
      </c>
      <c r="J963" s="3">
        <f>J964</f>
        <v>0</v>
      </c>
      <c r="K963" s="3">
        <f>K964</f>
        <v>4770</v>
      </c>
    </row>
    <row r="964" spans="1:11" ht="227.25" customHeight="1" x14ac:dyDescent="0.2">
      <c r="A964" s="7" t="s">
        <v>19</v>
      </c>
      <c r="B964" s="2"/>
      <c r="C964" s="2" t="s">
        <v>812</v>
      </c>
      <c r="D964" s="2" t="s">
        <v>834</v>
      </c>
      <c r="E964" s="2" t="s">
        <v>12</v>
      </c>
      <c r="F964" s="3">
        <f t="shared" si="169"/>
        <v>4770</v>
      </c>
      <c r="G964" s="3"/>
      <c r="H964" s="45">
        <f>4866-96</f>
        <v>4770</v>
      </c>
      <c r="I964" s="3">
        <f t="shared" si="173"/>
        <v>4770</v>
      </c>
      <c r="J964" s="3"/>
      <c r="K964" s="45">
        <f>4916-146</f>
        <v>4770</v>
      </c>
    </row>
    <row r="965" spans="1:11" ht="160.5" customHeight="1" x14ac:dyDescent="0.2">
      <c r="A965" s="4" t="s">
        <v>858</v>
      </c>
      <c r="B965" s="5"/>
      <c r="C965" s="5" t="s">
        <v>812</v>
      </c>
      <c r="D965" s="5" t="s">
        <v>835</v>
      </c>
      <c r="E965" s="5"/>
      <c r="F965" s="1">
        <f t="shared" si="169"/>
        <v>1246</v>
      </c>
      <c r="G965" s="1">
        <f>G966</f>
        <v>0</v>
      </c>
      <c r="H965" s="1">
        <f>H966</f>
        <v>1246</v>
      </c>
      <c r="I965" s="1">
        <f t="shared" si="173"/>
        <v>1246</v>
      </c>
      <c r="J965" s="1">
        <f>J966</f>
        <v>0</v>
      </c>
      <c r="K965" s="1">
        <f>K966</f>
        <v>1246</v>
      </c>
    </row>
    <row r="966" spans="1:11" ht="93.75" customHeight="1" x14ac:dyDescent="0.2">
      <c r="A966" s="12" t="s">
        <v>836</v>
      </c>
      <c r="B966" s="5"/>
      <c r="C966" s="2" t="s">
        <v>812</v>
      </c>
      <c r="D966" s="2" t="s">
        <v>837</v>
      </c>
      <c r="E966" s="2"/>
      <c r="F966" s="3">
        <f t="shared" si="169"/>
        <v>1246</v>
      </c>
      <c r="G966" s="3">
        <f>G967+G968</f>
        <v>0</v>
      </c>
      <c r="H966" s="3">
        <f>H967+H968</f>
        <v>1246</v>
      </c>
      <c r="I966" s="3">
        <f t="shared" si="173"/>
        <v>1246</v>
      </c>
      <c r="J966" s="3">
        <f>J967+J968</f>
        <v>0</v>
      </c>
      <c r="K966" s="3">
        <f>K967+K968</f>
        <v>1246</v>
      </c>
    </row>
    <row r="967" spans="1:11" ht="207" customHeight="1" x14ac:dyDescent="0.2">
      <c r="A967" s="7" t="s">
        <v>19</v>
      </c>
      <c r="B967" s="2"/>
      <c r="C967" s="2" t="s">
        <v>812</v>
      </c>
      <c r="D967" s="2" t="s">
        <v>837</v>
      </c>
      <c r="E967" s="2" t="s">
        <v>12</v>
      </c>
      <c r="F967" s="3">
        <f t="shared" si="169"/>
        <v>1124</v>
      </c>
      <c r="G967" s="3"/>
      <c r="H967" s="3">
        <f>1101+23</f>
        <v>1124</v>
      </c>
      <c r="I967" s="3">
        <f t="shared" si="173"/>
        <v>1135</v>
      </c>
      <c r="J967" s="3"/>
      <c r="K967" s="3">
        <f>1145-10</f>
        <v>1135</v>
      </c>
    </row>
    <row r="968" spans="1:11" ht="93" customHeight="1" x14ac:dyDescent="0.2">
      <c r="A968" s="2" t="s">
        <v>20</v>
      </c>
      <c r="B968" s="2"/>
      <c r="C968" s="2" t="s">
        <v>812</v>
      </c>
      <c r="D968" s="2" t="s">
        <v>837</v>
      </c>
      <c r="E968" s="2" t="s">
        <v>13</v>
      </c>
      <c r="F968" s="3">
        <f t="shared" si="169"/>
        <v>122</v>
      </c>
      <c r="G968" s="2"/>
      <c r="H968" s="3">
        <f>178-56</f>
        <v>122</v>
      </c>
      <c r="I968" s="3">
        <f t="shared" si="173"/>
        <v>111</v>
      </c>
      <c r="J968" s="2"/>
      <c r="K968" s="3">
        <f>134-23</f>
        <v>111</v>
      </c>
    </row>
    <row r="969" spans="1:11" ht="193.5" customHeight="1" x14ac:dyDescent="0.2">
      <c r="A969" s="4" t="s">
        <v>838</v>
      </c>
      <c r="B969" s="5"/>
      <c r="C969" s="5" t="s">
        <v>812</v>
      </c>
      <c r="D969" s="5" t="s">
        <v>839</v>
      </c>
      <c r="E969" s="5"/>
      <c r="F969" s="1">
        <f t="shared" si="169"/>
        <v>4322</v>
      </c>
      <c r="G969" s="1">
        <f>G970</f>
        <v>0</v>
      </c>
      <c r="H969" s="1">
        <f>H970</f>
        <v>4322</v>
      </c>
      <c r="I969" s="1">
        <f t="shared" si="173"/>
        <v>4322</v>
      </c>
      <c r="J969" s="1">
        <f>J970</f>
        <v>0</v>
      </c>
      <c r="K969" s="1">
        <f>K970</f>
        <v>4322</v>
      </c>
    </row>
    <row r="970" spans="1:11" ht="148.5" x14ac:dyDescent="0.2">
      <c r="A970" s="7" t="s">
        <v>840</v>
      </c>
      <c r="B970" s="2"/>
      <c r="C970" s="2" t="s">
        <v>812</v>
      </c>
      <c r="D970" s="2" t="s">
        <v>841</v>
      </c>
      <c r="E970" s="2"/>
      <c r="F970" s="3">
        <f t="shared" si="169"/>
        <v>4322</v>
      </c>
      <c r="G970" s="3">
        <f>G971+G972</f>
        <v>0</v>
      </c>
      <c r="H970" s="3">
        <f>H971+H972</f>
        <v>4322</v>
      </c>
      <c r="I970" s="3">
        <f t="shared" si="173"/>
        <v>4322</v>
      </c>
      <c r="J970" s="3">
        <f>J971+J972</f>
        <v>0</v>
      </c>
      <c r="K970" s="3">
        <f>K971+K972</f>
        <v>4322</v>
      </c>
    </row>
    <row r="971" spans="1:11" ht="213.75" customHeight="1" x14ac:dyDescent="0.2">
      <c r="A971" s="7" t="s">
        <v>19</v>
      </c>
      <c r="B971" s="2"/>
      <c r="C971" s="2" t="s">
        <v>812</v>
      </c>
      <c r="D971" s="2" t="s">
        <v>841</v>
      </c>
      <c r="E971" s="2" t="s">
        <v>12</v>
      </c>
      <c r="F971" s="3">
        <f t="shared" si="169"/>
        <v>3830</v>
      </c>
      <c r="G971" s="3"/>
      <c r="H971" s="3">
        <v>3830</v>
      </c>
      <c r="I971" s="3">
        <f t="shared" si="173"/>
        <v>3983</v>
      </c>
      <c r="J971" s="3"/>
      <c r="K971" s="3">
        <v>3983</v>
      </c>
    </row>
    <row r="972" spans="1:11" ht="93" customHeight="1" x14ac:dyDescent="0.2">
      <c r="A972" s="2" t="s">
        <v>20</v>
      </c>
      <c r="B972" s="2"/>
      <c r="C972" s="2" t="s">
        <v>812</v>
      </c>
      <c r="D972" s="2" t="s">
        <v>841</v>
      </c>
      <c r="E972" s="2" t="s">
        <v>13</v>
      </c>
      <c r="F972" s="3">
        <f t="shared" si="169"/>
        <v>492</v>
      </c>
      <c r="G972" s="3"/>
      <c r="H972" s="3">
        <f>609-117</f>
        <v>492</v>
      </c>
      <c r="I972" s="3">
        <f t="shared" si="173"/>
        <v>339</v>
      </c>
      <c r="J972" s="3"/>
      <c r="K972" s="3">
        <f>456-117</f>
        <v>339</v>
      </c>
    </row>
    <row r="973" spans="1:11" ht="143.25" customHeight="1" x14ac:dyDescent="0.2">
      <c r="A973" s="4" t="s">
        <v>842</v>
      </c>
      <c r="B973" s="5"/>
      <c r="C973" s="5" t="s">
        <v>812</v>
      </c>
      <c r="D973" s="5" t="s">
        <v>843</v>
      </c>
      <c r="E973" s="5"/>
      <c r="F973" s="1">
        <f t="shared" si="169"/>
        <v>5700</v>
      </c>
      <c r="G973" s="1">
        <f>G974</f>
        <v>0</v>
      </c>
      <c r="H973" s="1">
        <f>H974</f>
        <v>5700</v>
      </c>
      <c r="I973" s="1">
        <f t="shared" si="173"/>
        <v>5700</v>
      </c>
      <c r="J973" s="1">
        <f>J974</f>
        <v>0</v>
      </c>
      <c r="K973" s="1">
        <f>K974</f>
        <v>5700</v>
      </c>
    </row>
    <row r="974" spans="1:11" ht="109.5" customHeight="1" x14ac:dyDescent="0.2">
      <c r="A974" s="12" t="s">
        <v>844</v>
      </c>
      <c r="B974" s="2"/>
      <c r="C974" s="2" t="s">
        <v>812</v>
      </c>
      <c r="D974" s="2" t="s">
        <v>845</v>
      </c>
      <c r="E974" s="2"/>
      <c r="F974" s="3">
        <f t="shared" si="169"/>
        <v>5700</v>
      </c>
      <c r="G974" s="3">
        <f>G975+G976</f>
        <v>0</v>
      </c>
      <c r="H974" s="3">
        <f>H975+H976</f>
        <v>5700</v>
      </c>
      <c r="I974" s="3">
        <f t="shared" si="173"/>
        <v>5700</v>
      </c>
      <c r="J974" s="3">
        <f>J975+J976</f>
        <v>0</v>
      </c>
      <c r="K974" s="3">
        <f>K975+K976</f>
        <v>5700</v>
      </c>
    </row>
    <row r="975" spans="1:11" ht="207" customHeight="1" x14ac:dyDescent="0.2">
      <c r="A975" s="7" t="s">
        <v>19</v>
      </c>
      <c r="B975" s="2"/>
      <c r="C975" s="2" t="s">
        <v>812</v>
      </c>
      <c r="D975" s="2" t="s">
        <v>845</v>
      </c>
      <c r="E975" s="2" t="s">
        <v>12</v>
      </c>
      <c r="F975" s="3">
        <f t="shared" si="169"/>
        <v>3825</v>
      </c>
      <c r="G975" s="3"/>
      <c r="H975" s="3">
        <v>3825</v>
      </c>
      <c r="I975" s="3">
        <f t="shared" si="173"/>
        <v>3976</v>
      </c>
      <c r="J975" s="3"/>
      <c r="K975" s="3">
        <v>3976</v>
      </c>
    </row>
    <row r="976" spans="1:11" ht="93" customHeight="1" x14ac:dyDescent="0.2">
      <c r="A976" s="2" t="s">
        <v>20</v>
      </c>
      <c r="B976" s="2"/>
      <c r="C976" s="2" t="s">
        <v>812</v>
      </c>
      <c r="D976" s="2" t="s">
        <v>845</v>
      </c>
      <c r="E976" s="2" t="s">
        <v>13</v>
      </c>
      <c r="F976" s="3">
        <f t="shared" si="169"/>
        <v>1875</v>
      </c>
      <c r="G976" s="3"/>
      <c r="H976" s="3">
        <f>1975-100</f>
        <v>1875</v>
      </c>
      <c r="I976" s="3">
        <f t="shared" si="173"/>
        <v>1724</v>
      </c>
      <c r="J976" s="3"/>
      <c r="K976" s="3">
        <f>2024-300</f>
        <v>1724</v>
      </c>
    </row>
    <row r="977" spans="1:11" ht="119.25" customHeight="1" x14ac:dyDescent="0.2">
      <c r="A977" s="5" t="s">
        <v>33</v>
      </c>
      <c r="B977" s="5" t="s">
        <v>6</v>
      </c>
      <c r="C977" s="5"/>
      <c r="D977" s="5"/>
      <c r="E977" s="5"/>
      <c r="F977" s="1">
        <f t="shared" si="148"/>
        <v>137045</v>
      </c>
      <c r="G977" s="1">
        <f>G985+G978</f>
        <v>137045</v>
      </c>
      <c r="H977" s="1">
        <f>H985+H978</f>
        <v>0</v>
      </c>
      <c r="I977" s="1">
        <f t="shared" si="173"/>
        <v>142042</v>
      </c>
      <c r="J977" s="1">
        <f>J985+J978</f>
        <v>142042</v>
      </c>
      <c r="K977" s="1">
        <f>K985+K978</f>
        <v>0</v>
      </c>
    </row>
    <row r="978" spans="1:11" ht="54.75" customHeight="1" x14ac:dyDescent="0.2">
      <c r="A978" s="5" t="s">
        <v>182</v>
      </c>
      <c r="B978" s="5"/>
      <c r="C978" s="5" t="s">
        <v>183</v>
      </c>
      <c r="D978" s="5"/>
      <c r="E978" s="5"/>
      <c r="F978" s="1">
        <f t="shared" si="169"/>
        <v>286</v>
      </c>
      <c r="G978" s="1">
        <f t="shared" ref="G978:H983" si="174">G979</f>
        <v>286</v>
      </c>
      <c r="H978" s="1">
        <f t="shared" si="174"/>
        <v>0</v>
      </c>
      <c r="I978" s="1">
        <f t="shared" si="173"/>
        <v>286</v>
      </c>
      <c r="J978" s="1">
        <f t="shared" ref="J978:K983" si="175">J979</f>
        <v>286</v>
      </c>
      <c r="K978" s="1">
        <f t="shared" si="175"/>
        <v>0</v>
      </c>
    </row>
    <row r="979" spans="1:11" ht="63" customHeight="1" x14ac:dyDescent="0.2">
      <c r="A979" s="5" t="s">
        <v>588</v>
      </c>
      <c r="B979" s="5"/>
      <c r="C979" s="5" t="s">
        <v>589</v>
      </c>
      <c r="D979" s="5"/>
      <c r="E979" s="5"/>
      <c r="F979" s="1">
        <f t="shared" ref="F979:F984" si="176">G979+H979</f>
        <v>286</v>
      </c>
      <c r="G979" s="1">
        <f t="shared" si="174"/>
        <v>286</v>
      </c>
      <c r="H979" s="1">
        <f t="shared" si="174"/>
        <v>0</v>
      </c>
      <c r="I979" s="1">
        <f t="shared" ref="I979:I984" si="177">J979+K979</f>
        <v>286</v>
      </c>
      <c r="J979" s="1">
        <f t="shared" si="175"/>
        <v>286</v>
      </c>
      <c r="K979" s="1">
        <f t="shared" si="175"/>
        <v>0</v>
      </c>
    </row>
    <row r="980" spans="1:11" ht="151.5" customHeight="1" x14ac:dyDescent="0.2">
      <c r="A980" s="6" t="s">
        <v>36</v>
      </c>
      <c r="B980" s="5"/>
      <c r="C980" s="5" t="s">
        <v>589</v>
      </c>
      <c r="D980" s="5" t="s">
        <v>107</v>
      </c>
      <c r="E980" s="5"/>
      <c r="F980" s="1">
        <f t="shared" si="176"/>
        <v>286</v>
      </c>
      <c r="G980" s="1">
        <f t="shared" si="174"/>
        <v>286</v>
      </c>
      <c r="H980" s="1">
        <f t="shared" si="174"/>
        <v>0</v>
      </c>
      <c r="I980" s="1">
        <f t="shared" si="177"/>
        <v>286</v>
      </c>
      <c r="J980" s="1">
        <f t="shared" si="175"/>
        <v>286</v>
      </c>
      <c r="K980" s="1">
        <f t="shared" si="175"/>
        <v>0</v>
      </c>
    </row>
    <row r="981" spans="1:11" ht="90" customHeight="1" x14ac:dyDescent="0.2">
      <c r="A981" s="6" t="s">
        <v>96</v>
      </c>
      <c r="B981" s="5"/>
      <c r="C981" s="5" t="s">
        <v>589</v>
      </c>
      <c r="D981" s="5" t="s">
        <v>97</v>
      </c>
      <c r="E981" s="5"/>
      <c r="F981" s="1">
        <f t="shared" si="176"/>
        <v>286</v>
      </c>
      <c r="G981" s="1">
        <f t="shared" si="174"/>
        <v>286</v>
      </c>
      <c r="H981" s="1">
        <f t="shared" si="174"/>
        <v>0</v>
      </c>
      <c r="I981" s="1">
        <f t="shared" si="177"/>
        <v>286</v>
      </c>
      <c r="J981" s="1">
        <f t="shared" si="175"/>
        <v>286</v>
      </c>
      <c r="K981" s="1">
        <f t="shared" si="175"/>
        <v>0</v>
      </c>
    </row>
    <row r="982" spans="1:11" ht="140.25" customHeight="1" x14ac:dyDescent="0.2">
      <c r="A982" s="22" t="s">
        <v>98</v>
      </c>
      <c r="B982" s="5"/>
      <c r="C982" s="5" t="s">
        <v>589</v>
      </c>
      <c r="D982" s="5" t="s">
        <v>102</v>
      </c>
      <c r="E982" s="5"/>
      <c r="F982" s="1">
        <f t="shared" si="176"/>
        <v>286</v>
      </c>
      <c r="G982" s="1">
        <f t="shared" si="174"/>
        <v>286</v>
      </c>
      <c r="H982" s="1">
        <f t="shared" si="174"/>
        <v>0</v>
      </c>
      <c r="I982" s="1">
        <f t="shared" si="177"/>
        <v>286</v>
      </c>
      <c r="J982" s="1">
        <f t="shared" si="175"/>
        <v>286</v>
      </c>
      <c r="K982" s="1">
        <f t="shared" si="175"/>
        <v>0</v>
      </c>
    </row>
    <row r="983" spans="1:11" ht="90.75" customHeight="1" x14ac:dyDescent="0.2">
      <c r="A983" s="19" t="s">
        <v>890</v>
      </c>
      <c r="B983" s="5"/>
      <c r="C983" s="2" t="s">
        <v>589</v>
      </c>
      <c r="D983" s="2" t="s">
        <v>103</v>
      </c>
      <c r="E983" s="2"/>
      <c r="F983" s="3">
        <f t="shared" si="176"/>
        <v>286</v>
      </c>
      <c r="G983" s="3">
        <f t="shared" si="174"/>
        <v>286</v>
      </c>
      <c r="H983" s="3">
        <f t="shared" si="174"/>
        <v>0</v>
      </c>
      <c r="I983" s="3">
        <f t="shared" si="177"/>
        <v>286</v>
      </c>
      <c r="J983" s="3">
        <f t="shared" si="175"/>
        <v>286</v>
      </c>
      <c r="K983" s="3">
        <f t="shared" si="175"/>
        <v>0</v>
      </c>
    </row>
    <row r="984" spans="1:11" ht="64.5" customHeight="1" x14ac:dyDescent="0.2">
      <c r="A984" s="12" t="s">
        <v>25</v>
      </c>
      <c r="B984" s="5"/>
      <c r="C984" s="2" t="s">
        <v>589</v>
      </c>
      <c r="D984" s="2" t="s">
        <v>103</v>
      </c>
      <c r="E984" s="2" t="s">
        <v>26</v>
      </c>
      <c r="F984" s="3">
        <f t="shared" si="176"/>
        <v>286</v>
      </c>
      <c r="G984" s="3">
        <v>286</v>
      </c>
      <c r="H984" s="3"/>
      <c r="I984" s="3">
        <f t="shared" si="177"/>
        <v>286</v>
      </c>
      <c r="J984" s="3">
        <v>286</v>
      </c>
      <c r="K984" s="1"/>
    </row>
    <row r="985" spans="1:11" ht="43.5" customHeight="1" x14ac:dyDescent="0.2">
      <c r="A985" s="5" t="s">
        <v>34</v>
      </c>
      <c r="B985" s="5"/>
      <c r="C985" s="5" t="s">
        <v>35</v>
      </c>
      <c r="D985" s="5"/>
      <c r="E985" s="5"/>
      <c r="F985" s="1">
        <f t="shared" si="148"/>
        <v>136759</v>
      </c>
      <c r="G985" s="1">
        <f>G986+G1011</f>
        <v>136759</v>
      </c>
      <c r="H985" s="1">
        <f>H986+H1011</f>
        <v>0</v>
      </c>
      <c r="I985" s="1">
        <f t="shared" ref="I985:I1002" si="178">J985+K985</f>
        <v>141756</v>
      </c>
      <c r="J985" s="1">
        <f>J986+J1011</f>
        <v>141756</v>
      </c>
      <c r="K985" s="1">
        <f>K986+K1011</f>
        <v>0</v>
      </c>
    </row>
    <row r="986" spans="1:11" ht="27.75" customHeight="1" x14ac:dyDescent="0.2">
      <c r="A986" s="5" t="s">
        <v>929</v>
      </c>
      <c r="B986" s="5"/>
      <c r="C986" s="5" t="s">
        <v>930</v>
      </c>
      <c r="D986" s="5"/>
      <c r="E986" s="5"/>
      <c r="F986" s="1">
        <f t="shared" si="148"/>
        <v>128907</v>
      </c>
      <c r="G986" s="1">
        <f>G987+G998</f>
        <v>128907</v>
      </c>
      <c r="H986" s="1">
        <f>H993</f>
        <v>0</v>
      </c>
      <c r="I986" s="1">
        <f t="shared" si="178"/>
        <v>133601</v>
      </c>
      <c r="J986" s="1">
        <f>J987+J998</f>
        <v>133601</v>
      </c>
      <c r="K986" s="1">
        <f>K993</f>
        <v>0</v>
      </c>
    </row>
    <row r="987" spans="1:11" ht="156" customHeight="1" x14ac:dyDescent="0.2">
      <c r="A987" s="6" t="s">
        <v>18</v>
      </c>
      <c r="B987" s="5"/>
      <c r="C987" s="5" t="s">
        <v>930</v>
      </c>
      <c r="D987" s="5" t="s">
        <v>87</v>
      </c>
      <c r="E987" s="5"/>
      <c r="F987" s="1">
        <f t="shared" si="148"/>
        <v>26</v>
      </c>
      <c r="G987" s="1">
        <f>G988</f>
        <v>26</v>
      </c>
      <c r="H987" s="1">
        <f>H988</f>
        <v>0</v>
      </c>
      <c r="I987" s="1">
        <f t="shared" si="178"/>
        <v>26</v>
      </c>
      <c r="J987" s="1">
        <f>J988</f>
        <v>26</v>
      </c>
      <c r="K987" s="1">
        <f>K988</f>
        <v>0</v>
      </c>
    </row>
    <row r="988" spans="1:11" ht="211.5" customHeight="1" x14ac:dyDescent="0.2">
      <c r="A988" s="6" t="s">
        <v>88</v>
      </c>
      <c r="B988" s="5"/>
      <c r="C988" s="5" t="s">
        <v>930</v>
      </c>
      <c r="D988" s="5" t="s">
        <v>89</v>
      </c>
      <c r="E988" s="5"/>
      <c r="F988" s="1">
        <f t="shared" si="148"/>
        <v>26</v>
      </c>
      <c r="G988" s="1">
        <f>G989+G992+G995</f>
        <v>26</v>
      </c>
      <c r="H988" s="1">
        <f>H989+H992+H995</f>
        <v>0</v>
      </c>
      <c r="I988" s="1">
        <f t="shared" si="178"/>
        <v>26</v>
      </c>
      <c r="J988" s="1">
        <f>J989+J992+J995</f>
        <v>26</v>
      </c>
      <c r="K988" s="1">
        <f>K989+K992+K995</f>
        <v>0</v>
      </c>
    </row>
    <row r="989" spans="1:11" ht="115.5" x14ac:dyDescent="0.2">
      <c r="A989" s="5" t="s">
        <v>848</v>
      </c>
      <c r="B989" s="5"/>
      <c r="C989" s="5" t="s">
        <v>930</v>
      </c>
      <c r="D989" s="5" t="s">
        <v>90</v>
      </c>
      <c r="E989" s="5"/>
      <c r="F989" s="1">
        <f t="shared" si="148"/>
        <v>20</v>
      </c>
      <c r="G989" s="1">
        <f>G990</f>
        <v>20</v>
      </c>
      <c r="H989" s="1">
        <f>H990</f>
        <v>0</v>
      </c>
      <c r="I989" s="1">
        <f t="shared" si="178"/>
        <v>20</v>
      </c>
      <c r="J989" s="1">
        <f>J990</f>
        <v>20</v>
      </c>
      <c r="K989" s="1">
        <f>K990</f>
        <v>0</v>
      </c>
    </row>
    <row r="990" spans="1:11" s="23" customFormat="1" ht="16.5" x14ac:dyDescent="0.2">
      <c r="A990" s="2" t="s">
        <v>66</v>
      </c>
      <c r="B990" s="5"/>
      <c r="C990" s="2" t="s">
        <v>930</v>
      </c>
      <c r="D990" s="2" t="s">
        <v>91</v>
      </c>
      <c r="E990" s="5"/>
      <c r="F990" s="3">
        <f t="shared" si="148"/>
        <v>20</v>
      </c>
      <c r="G990" s="3">
        <f>G991</f>
        <v>20</v>
      </c>
      <c r="H990" s="3">
        <f>H991</f>
        <v>0</v>
      </c>
      <c r="I990" s="3">
        <f t="shared" si="178"/>
        <v>20</v>
      </c>
      <c r="J990" s="3">
        <f>J991</f>
        <v>20</v>
      </c>
      <c r="K990" s="3">
        <f>K991</f>
        <v>0</v>
      </c>
    </row>
    <row r="991" spans="1:11" ht="93" customHeight="1" x14ac:dyDescent="0.2">
      <c r="A991" s="2" t="s">
        <v>20</v>
      </c>
      <c r="B991" s="5"/>
      <c r="C991" s="2" t="s">
        <v>930</v>
      </c>
      <c r="D991" s="2" t="s">
        <v>91</v>
      </c>
      <c r="E991" s="2" t="s">
        <v>13</v>
      </c>
      <c r="F991" s="3">
        <f t="shared" si="148"/>
        <v>20</v>
      </c>
      <c r="G991" s="3">
        <v>20</v>
      </c>
      <c r="H991" s="3"/>
      <c r="I991" s="3">
        <f t="shared" si="178"/>
        <v>20</v>
      </c>
      <c r="J991" s="3">
        <v>20</v>
      </c>
      <c r="K991" s="3"/>
    </row>
    <row r="992" spans="1:11" ht="181.5" x14ac:dyDescent="0.2">
      <c r="A992" s="5" t="s">
        <v>239</v>
      </c>
      <c r="B992" s="5"/>
      <c r="C992" s="5" t="s">
        <v>930</v>
      </c>
      <c r="D992" s="5" t="s">
        <v>92</v>
      </c>
      <c r="E992" s="5"/>
      <c r="F992" s="1">
        <f t="shared" si="148"/>
        <v>3</v>
      </c>
      <c r="G992" s="1">
        <f>G993</f>
        <v>3</v>
      </c>
      <c r="H992" s="1">
        <f>H993</f>
        <v>0</v>
      </c>
      <c r="I992" s="1">
        <f t="shared" si="178"/>
        <v>3</v>
      </c>
      <c r="J992" s="1">
        <f>J993</f>
        <v>3</v>
      </c>
      <c r="K992" s="1">
        <f>K993</f>
        <v>0</v>
      </c>
    </row>
    <row r="993" spans="1:11" ht="16.5" x14ac:dyDescent="0.2">
      <c r="A993" s="2" t="s">
        <v>66</v>
      </c>
      <c r="B993" s="5"/>
      <c r="C993" s="2" t="s">
        <v>930</v>
      </c>
      <c r="D993" s="2" t="s">
        <v>93</v>
      </c>
      <c r="E993" s="2"/>
      <c r="F993" s="3">
        <f t="shared" si="148"/>
        <v>3</v>
      </c>
      <c r="G993" s="3">
        <f>G994</f>
        <v>3</v>
      </c>
      <c r="H993" s="3">
        <f>H994</f>
        <v>0</v>
      </c>
      <c r="I993" s="3">
        <f t="shared" si="178"/>
        <v>3</v>
      </c>
      <c r="J993" s="3">
        <f>J994</f>
        <v>3</v>
      </c>
      <c r="K993" s="3">
        <f>K994</f>
        <v>0</v>
      </c>
    </row>
    <row r="994" spans="1:11" ht="93" customHeight="1" x14ac:dyDescent="0.2">
      <c r="A994" s="2" t="s">
        <v>20</v>
      </c>
      <c r="B994" s="5"/>
      <c r="C994" s="2" t="s">
        <v>930</v>
      </c>
      <c r="D994" s="2" t="s">
        <v>93</v>
      </c>
      <c r="E994" s="2" t="s">
        <v>13</v>
      </c>
      <c r="F994" s="3">
        <f t="shared" si="148"/>
        <v>3</v>
      </c>
      <c r="G994" s="3">
        <v>3</v>
      </c>
      <c r="H994" s="3"/>
      <c r="I994" s="3">
        <f t="shared" si="178"/>
        <v>3</v>
      </c>
      <c r="J994" s="3">
        <v>3</v>
      </c>
      <c r="K994" s="3"/>
    </row>
    <row r="995" spans="1:11" ht="181.5" x14ac:dyDescent="0.2">
      <c r="A995" s="5" t="s">
        <v>238</v>
      </c>
      <c r="B995" s="5"/>
      <c r="C995" s="5" t="s">
        <v>930</v>
      </c>
      <c r="D995" s="5" t="s">
        <v>94</v>
      </c>
      <c r="E995" s="5"/>
      <c r="F995" s="1">
        <f t="shared" si="148"/>
        <v>3</v>
      </c>
      <c r="G995" s="1">
        <f>G996</f>
        <v>3</v>
      </c>
      <c r="H995" s="1">
        <f>H996</f>
        <v>0</v>
      </c>
      <c r="I995" s="1">
        <f t="shared" si="178"/>
        <v>3</v>
      </c>
      <c r="J995" s="1">
        <f>J996</f>
        <v>3</v>
      </c>
      <c r="K995" s="1">
        <f>K996</f>
        <v>0</v>
      </c>
    </row>
    <row r="996" spans="1:11" ht="16.5" x14ac:dyDescent="0.2">
      <c r="A996" s="2" t="s">
        <v>66</v>
      </c>
      <c r="B996" s="5"/>
      <c r="C996" s="2" t="s">
        <v>930</v>
      </c>
      <c r="D996" s="2" t="s">
        <v>95</v>
      </c>
      <c r="E996" s="2"/>
      <c r="F996" s="3">
        <f t="shared" si="148"/>
        <v>3</v>
      </c>
      <c r="G996" s="3">
        <f>G997</f>
        <v>3</v>
      </c>
      <c r="H996" s="3">
        <f>H997</f>
        <v>0</v>
      </c>
      <c r="I996" s="3">
        <f t="shared" si="178"/>
        <v>3</v>
      </c>
      <c r="J996" s="3">
        <f>J997</f>
        <v>3</v>
      </c>
      <c r="K996" s="3">
        <f>K997</f>
        <v>0</v>
      </c>
    </row>
    <row r="997" spans="1:11" ht="220.5" customHeight="1" x14ac:dyDescent="0.2">
      <c r="A997" s="7" t="s">
        <v>19</v>
      </c>
      <c r="B997" s="5"/>
      <c r="C997" s="2" t="s">
        <v>930</v>
      </c>
      <c r="D997" s="2" t="s">
        <v>95</v>
      </c>
      <c r="E997" s="2" t="s">
        <v>12</v>
      </c>
      <c r="F997" s="3">
        <f t="shared" si="148"/>
        <v>3</v>
      </c>
      <c r="G997" s="3">
        <v>3</v>
      </c>
      <c r="H997" s="3"/>
      <c r="I997" s="3">
        <f t="shared" si="178"/>
        <v>3</v>
      </c>
      <c r="J997" s="3">
        <v>3</v>
      </c>
      <c r="K997" s="3"/>
    </row>
    <row r="998" spans="1:11" ht="148.5" customHeight="1" x14ac:dyDescent="0.2">
      <c r="A998" s="6" t="s">
        <v>36</v>
      </c>
      <c r="B998" s="5"/>
      <c r="C998" s="5" t="s">
        <v>930</v>
      </c>
      <c r="D998" s="5" t="s">
        <v>107</v>
      </c>
      <c r="E998" s="5"/>
      <c r="F998" s="1">
        <f>G998+H998</f>
        <v>128881</v>
      </c>
      <c r="G998" s="1">
        <f>G999</f>
        <v>128881</v>
      </c>
      <c r="H998" s="1">
        <f>H999</f>
        <v>0</v>
      </c>
      <c r="I998" s="1">
        <f t="shared" si="178"/>
        <v>133575</v>
      </c>
      <c r="J998" s="1">
        <f>J999</f>
        <v>133575</v>
      </c>
      <c r="K998" s="1">
        <f>K999</f>
        <v>0</v>
      </c>
    </row>
    <row r="999" spans="1:11" ht="96" customHeight="1" x14ac:dyDescent="0.2">
      <c r="A999" s="6" t="s">
        <v>96</v>
      </c>
      <c r="B999" s="5"/>
      <c r="C999" s="5" t="s">
        <v>930</v>
      </c>
      <c r="D999" s="5" t="s">
        <v>97</v>
      </c>
      <c r="E999" s="5"/>
      <c r="F999" s="1">
        <f t="shared" si="148"/>
        <v>128881</v>
      </c>
      <c r="G999" s="1">
        <f>G1000+G1005+G1008</f>
        <v>128881</v>
      </c>
      <c r="H999" s="1">
        <f>H1000+H1005+H1008</f>
        <v>0</v>
      </c>
      <c r="I999" s="1">
        <f t="shared" si="178"/>
        <v>133575</v>
      </c>
      <c r="J999" s="1">
        <f>J1000+J1005+J1008</f>
        <v>133575</v>
      </c>
      <c r="K999" s="1">
        <f>K1000+K1005+K1008</f>
        <v>0</v>
      </c>
    </row>
    <row r="1000" spans="1:11" ht="233.25" customHeight="1" x14ac:dyDescent="0.2">
      <c r="A1000" s="22" t="s">
        <v>237</v>
      </c>
      <c r="B1000" s="5"/>
      <c r="C1000" s="5" t="s">
        <v>930</v>
      </c>
      <c r="D1000" s="5" t="s">
        <v>100</v>
      </c>
      <c r="E1000" s="5"/>
      <c r="F1000" s="1">
        <f t="shared" si="148"/>
        <v>9905</v>
      </c>
      <c r="G1000" s="1">
        <f>G1001</f>
        <v>9905</v>
      </c>
      <c r="H1000" s="1">
        <f>H1001</f>
        <v>0</v>
      </c>
      <c r="I1000" s="1">
        <f t="shared" si="178"/>
        <v>10150</v>
      </c>
      <c r="J1000" s="1">
        <f>J1001</f>
        <v>10150</v>
      </c>
      <c r="K1000" s="1">
        <f>K1001</f>
        <v>0</v>
      </c>
    </row>
    <row r="1001" spans="1:11" ht="29.25" customHeight="1" x14ac:dyDescent="0.2">
      <c r="A1001" s="19" t="s">
        <v>66</v>
      </c>
      <c r="B1001" s="5"/>
      <c r="C1001" s="2" t="s">
        <v>930</v>
      </c>
      <c r="D1001" s="2" t="s">
        <v>101</v>
      </c>
      <c r="E1001" s="2"/>
      <c r="F1001" s="3">
        <f t="shared" si="148"/>
        <v>9905</v>
      </c>
      <c r="G1001" s="3">
        <f>G1003+G1004+G1002</f>
        <v>9905</v>
      </c>
      <c r="H1001" s="3">
        <f>H1003+H1004</f>
        <v>0</v>
      </c>
      <c r="I1001" s="3">
        <f t="shared" si="178"/>
        <v>10150</v>
      </c>
      <c r="J1001" s="3">
        <f>J1003+J1004+J1002</f>
        <v>10150</v>
      </c>
      <c r="K1001" s="3">
        <f>K1003+K1004</f>
        <v>0</v>
      </c>
    </row>
    <row r="1002" spans="1:11" ht="206.25" customHeight="1" x14ac:dyDescent="0.2">
      <c r="A1002" s="7" t="s">
        <v>19</v>
      </c>
      <c r="B1002" s="5"/>
      <c r="C1002" s="2" t="s">
        <v>930</v>
      </c>
      <c r="D1002" s="2" t="s">
        <v>101</v>
      </c>
      <c r="E1002" s="2" t="s">
        <v>12</v>
      </c>
      <c r="F1002" s="3">
        <f>G1002+H1002</f>
        <v>1671</v>
      </c>
      <c r="G1002" s="3">
        <v>1671</v>
      </c>
      <c r="H1002" s="3"/>
      <c r="I1002" s="3">
        <f t="shared" si="178"/>
        <v>1670</v>
      </c>
      <c r="J1002" s="3">
        <v>1670</v>
      </c>
      <c r="K1002" s="3"/>
    </row>
    <row r="1003" spans="1:11" ht="93" customHeight="1" x14ac:dyDescent="0.2">
      <c r="A1003" s="2" t="s">
        <v>20</v>
      </c>
      <c r="B1003" s="5"/>
      <c r="C1003" s="2" t="s">
        <v>930</v>
      </c>
      <c r="D1003" s="2" t="s">
        <v>101</v>
      </c>
      <c r="E1003" s="2" t="s">
        <v>13</v>
      </c>
      <c r="F1003" s="3">
        <f t="shared" ref="F1003:F1023" si="179">G1003+H1003</f>
        <v>830</v>
      </c>
      <c r="G1003" s="3">
        <v>830</v>
      </c>
      <c r="H1003" s="3"/>
      <c r="I1003" s="3">
        <f t="shared" ref="I1003:I1026" si="180">J1003+K1003</f>
        <v>830</v>
      </c>
      <c r="J1003" s="3">
        <v>830</v>
      </c>
      <c r="K1003" s="3"/>
    </row>
    <row r="1004" spans="1:11" ht="117.75" customHeight="1" x14ac:dyDescent="0.2">
      <c r="A1004" s="2" t="s">
        <v>17</v>
      </c>
      <c r="B1004" s="5"/>
      <c r="C1004" s="2" t="s">
        <v>930</v>
      </c>
      <c r="D1004" s="2" t="s">
        <v>101</v>
      </c>
      <c r="E1004" s="2" t="s">
        <v>14</v>
      </c>
      <c r="F1004" s="3">
        <f t="shared" si="179"/>
        <v>7404</v>
      </c>
      <c r="G1004" s="3">
        <v>7404</v>
      </c>
      <c r="H1004" s="3"/>
      <c r="I1004" s="3">
        <f t="shared" si="180"/>
        <v>7650</v>
      </c>
      <c r="J1004" s="3">
        <v>7650</v>
      </c>
      <c r="K1004" s="3"/>
    </row>
    <row r="1005" spans="1:11" ht="143.25" customHeight="1" x14ac:dyDescent="0.2">
      <c r="A1005" s="22" t="s">
        <v>98</v>
      </c>
      <c r="B1005" s="5"/>
      <c r="C1005" s="5" t="s">
        <v>930</v>
      </c>
      <c r="D1005" s="5" t="s">
        <v>102</v>
      </c>
      <c r="E1005" s="5"/>
      <c r="F1005" s="1">
        <f t="shared" si="179"/>
        <v>396</v>
      </c>
      <c r="G1005" s="1">
        <f>G1006</f>
        <v>396</v>
      </c>
      <c r="H1005" s="1">
        <f>H1006</f>
        <v>0</v>
      </c>
      <c r="I1005" s="1">
        <f t="shared" si="180"/>
        <v>396</v>
      </c>
      <c r="J1005" s="1">
        <f>J1006</f>
        <v>396</v>
      </c>
      <c r="K1005" s="1">
        <f>K1006</f>
        <v>0</v>
      </c>
    </row>
    <row r="1006" spans="1:11" ht="138" customHeight="1" x14ac:dyDescent="0.2">
      <c r="A1006" s="19" t="s">
        <v>99</v>
      </c>
      <c r="B1006" s="5"/>
      <c r="C1006" s="2" t="s">
        <v>930</v>
      </c>
      <c r="D1006" s="2" t="s">
        <v>104</v>
      </c>
      <c r="E1006" s="2"/>
      <c r="F1006" s="3">
        <f t="shared" si="179"/>
        <v>396</v>
      </c>
      <c r="G1006" s="3">
        <f>G1007</f>
        <v>396</v>
      </c>
      <c r="H1006" s="3">
        <f>H1007</f>
        <v>0</v>
      </c>
      <c r="I1006" s="3">
        <f t="shared" si="180"/>
        <v>396</v>
      </c>
      <c r="J1006" s="3">
        <f>J1007</f>
        <v>396</v>
      </c>
      <c r="K1006" s="3">
        <f>K1007</f>
        <v>0</v>
      </c>
    </row>
    <row r="1007" spans="1:11" ht="60" customHeight="1" x14ac:dyDescent="0.2">
      <c r="A1007" s="12" t="s">
        <v>25</v>
      </c>
      <c r="B1007" s="5"/>
      <c r="C1007" s="2" t="s">
        <v>930</v>
      </c>
      <c r="D1007" s="2" t="s">
        <v>104</v>
      </c>
      <c r="E1007" s="2" t="s">
        <v>26</v>
      </c>
      <c r="F1007" s="3">
        <f t="shared" si="179"/>
        <v>396</v>
      </c>
      <c r="G1007" s="3">
        <v>396</v>
      </c>
      <c r="H1007" s="3"/>
      <c r="I1007" s="3">
        <f t="shared" si="180"/>
        <v>396</v>
      </c>
      <c r="J1007" s="3">
        <v>396</v>
      </c>
      <c r="K1007" s="3"/>
    </row>
    <row r="1008" spans="1:11" ht="147.75" customHeight="1" x14ac:dyDescent="0.2">
      <c r="A1008" s="22" t="s">
        <v>917</v>
      </c>
      <c r="B1008" s="5"/>
      <c r="C1008" s="5" t="s">
        <v>930</v>
      </c>
      <c r="D1008" s="5" t="s">
        <v>105</v>
      </c>
      <c r="E1008" s="5"/>
      <c r="F1008" s="1">
        <f t="shared" si="179"/>
        <v>118580</v>
      </c>
      <c r="G1008" s="1">
        <f>G1009</f>
        <v>118580</v>
      </c>
      <c r="H1008" s="1">
        <f>H1009</f>
        <v>0</v>
      </c>
      <c r="I1008" s="1">
        <f t="shared" si="180"/>
        <v>123029</v>
      </c>
      <c r="J1008" s="1">
        <f>J1009</f>
        <v>123029</v>
      </c>
      <c r="K1008" s="1">
        <f>K1009</f>
        <v>0</v>
      </c>
    </row>
    <row r="1009" spans="1:11" ht="111.75" customHeight="1" x14ac:dyDescent="0.2">
      <c r="A1009" s="19" t="s">
        <v>41</v>
      </c>
      <c r="B1009" s="5"/>
      <c r="C1009" s="2" t="s">
        <v>930</v>
      </c>
      <c r="D1009" s="2" t="s">
        <v>106</v>
      </c>
      <c r="E1009" s="2"/>
      <c r="F1009" s="3">
        <f t="shared" si="179"/>
        <v>118580</v>
      </c>
      <c r="G1009" s="3">
        <f>G1010</f>
        <v>118580</v>
      </c>
      <c r="H1009" s="3">
        <f>H1010</f>
        <v>0</v>
      </c>
      <c r="I1009" s="3">
        <f t="shared" si="180"/>
        <v>123029</v>
      </c>
      <c r="J1009" s="3">
        <f>J1010</f>
        <v>123029</v>
      </c>
      <c r="K1009" s="3">
        <f>K1010</f>
        <v>0</v>
      </c>
    </row>
    <row r="1010" spans="1:11" ht="119.25" customHeight="1" x14ac:dyDescent="0.2">
      <c r="A1010" s="2" t="s">
        <v>17</v>
      </c>
      <c r="B1010" s="5"/>
      <c r="C1010" s="2" t="s">
        <v>930</v>
      </c>
      <c r="D1010" s="2" t="s">
        <v>106</v>
      </c>
      <c r="E1010" s="2" t="s">
        <v>14</v>
      </c>
      <c r="F1010" s="3">
        <f t="shared" si="179"/>
        <v>118580</v>
      </c>
      <c r="G1010" s="3">
        <v>118580</v>
      </c>
      <c r="H1010" s="3"/>
      <c r="I1010" s="3">
        <f t="shared" si="180"/>
        <v>123029</v>
      </c>
      <c r="J1010" s="3">
        <v>123029</v>
      </c>
      <c r="K1010" s="3"/>
    </row>
    <row r="1011" spans="1:11" ht="67.5" customHeight="1" x14ac:dyDescent="0.2">
      <c r="A1011" s="5" t="s">
        <v>8</v>
      </c>
      <c r="B1011" s="5"/>
      <c r="C1011" s="5" t="s">
        <v>7</v>
      </c>
      <c r="D1011" s="5"/>
      <c r="E1011" s="5"/>
      <c r="F1011" s="1">
        <f t="shared" si="179"/>
        <v>7852</v>
      </c>
      <c r="G1011" s="1">
        <f>G1012</f>
        <v>7852</v>
      </c>
      <c r="H1011" s="1">
        <f>H987+H1012</f>
        <v>0</v>
      </c>
      <c r="I1011" s="1">
        <f t="shared" si="180"/>
        <v>8155</v>
      </c>
      <c r="J1011" s="1">
        <f>J1012</f>
        <v>8155</v>
      </c>
      <c r="K1011" s="1">
        <f>K987+K1012</f>
        <v>0</v>
      </c>
    </row>
    <row r="1012" spans="1:11" ht="148.5" customHeight="1" x14ac:dyDescent="0.2">
      <c r="A1012" s="6" t="s">
        <v>36</v>
      </c>
      <c r="B1012" s="5"/>
      <c r="C1012" s="5" t="s">
        <v>7</v>
      </c>
      <c r="D1012" s="5" t="s">
        <v>107</v>
      </c>
      <c r="E1012" s="5"/>
      <c r="F1012" s="1">
        <f t="shared" si="179"/>
        <v>7852</v>
      </c>
      <c r="G1012" s="1">
        <f>G1013</f>
        <v>7852</v>
      </c>
      <c r="H1012" s="1">
        <f>H1013</f>
        <v>0</v>
      </c>
      <c r="I1012" s="1">
        <f t="shared" si="180"/>
        <v>8155</v>
      </c>
      <c r="J1012" s="1">
        <f>J1013</f>
        <v>8155</v>
      </c>
      <c r="K1012" s="1">
        <f>K1013</f>
        <v>0</v>
      </c>
    </row>
    <row r="1013" spans="1:11" ht="204" customHeight="1" x14ac:dyDescent="0.2">
      <c r="A1013" s="6" t="s">
        <v>108</v>
      </c>
      <c r="B1013" s="5"/>
      <c r="C1013" s="5" t="s">
        <v>7</v>
      </c>
      <c r="D1013" s="5" t="s">
        <v>109</v>
      </c>
      <c r="E1013" s="5"/>
      <c r="F1013" s="1">
        <f t="shared" si="179"/>
        <v>7852</v>
      </c>
      <c r="G1013" s="1">
        <f>G1014+G1019</f>
        <v>7852</v>
      </c>
      <c r="H1013" s="1">
        <f>H1014+H1019</f>
        <v>0</v>
      </c>
      <c r="I1013" s="1">
        <f t="shared" si="180"/>
        <v>8155</v>
      </c>
      <c r="J1013" s="1">
        <f>J1014+J1019</f>
        <v>8155</v>
      </c>
      <c r="K1013" s="1">
        <f>K1014+K1019</f>
        <v>0</v>
      </c>
    </row>
    <row r="1014" spans="1:11" ht="145.5" customHeight="1" x14ac:dyDescent="0.2">
      <c r="A1014" s="22" t="s">
        <v>854</v>
      </c>
      <c r="B1014" s="5"/>
      <c r="C1014" s="5" t="s">
        <v>7</v>
      </c>
      <c r="D1014" s="5" t="s">
        <v>110</v>
      </c>
      <c r="E1014" s="5"/>
      <c r="F1014" s="1">
        <f t="shared" si="179"/>
        <v>4048</v>
      </c>
      <c r="G1014" s="1">
        <f>G1015</f>
        <v>4048</v>
      </c>
      <c r="H1014" s="1">
        <f>H1015</f>
        <v>0</v>
      </c>
      <c r="I1014" s="1">
        <f t="shared" si="180"/>
        <v>4207</v>
      </c>
      <c r="J1014" s="1">
        <f>J1015</f>
        <v>4207</v>
      </c>
      <c r="K1014" s="1">
        <f>K1015</f>
        <v>0</v>
      </c>
    </row>
    <row r="1015" spans="1:11" ht="73.5" customHeight="1" x14ac:dyDescent="0.2">
      <c r="A1015" s="19" t="s">
        <v>80</v>
      </c>
      <c r="B1015" s="5"/>
      <c r="C1015" s="2" t="s">
        <v>7</v>
      </c>
      <c r="D1015" s="2" t="s">
        <v>111</v>
      </c>
      <c r="E1015" s="2"/>
      <c r="F1015" s="3">
        <f t="shared" si="179"/>
        <v>4048</v>
      </c>
      <c r="G1015" s="3">
        <f>G1016+G1017+G1018</f>
        <v>4048</v>
      </c>
      <c r="H1015" s="3">
        <f>H1016+H1017+H1018</f>
        <v>0</v>
      </c>
      <c r="I1015" s="3">
        <f t="shared" si="180"/>
        <v>4207</v>
      </c>
      <c r="J1015" s="3">
        <f>J1016+J1017+J1018</f>
        <v>4207</v>
      </c>
      <c r="K1015" s="3">
        <f>K1016+K1017+K1018</f>
        <v>0</v>
      </c>
    </row>
    <row r="1016" spans="1:11" ht="216" customHeight="1" x14ac:dyDescent="0.2">
      <c r="A1016" s="7" t="s">
        <v>19</v>
      </c>
      <c r="B1016" s="5"/>
      <c r="C1016" s="2" t="s">
        <v>7</v>
      </c>
      <c r="D1016" s="2" t="s">
        <v>111</v>
      </c>
      <c r="E1016" s="2" t="s">
        <v>12</v>
      </c>
      <c r="F1016" s="3">
        <f t="shared" si="179"/>
        <v>3993</v>
      </c>
      <c r="G1016" s="3">
        <v>3993</v>
      </c>
      <c r="H1016" s="3"/>
      <c r="I1016" s="3">
        <f t="shared" si="180"/>
        <v>4152</v>
      </c>
      <c r="J1016" s="3">
        <v>4152</v>
      </c>
      <c r="K1016" s="3"/>
    </row>
    <row r="1017" spans="1:11" ht="93" customHeight="1" x14ac:dyDescent="0.2">
      <c r="A1017" s="2" t="s">
        <v>20</v>
      </c>
      <c r="B1017" s="5"/>
      <c r="C1017" s="2" t="s">
        <v>7</v>
      </c>
      <c r="D1017" s="2" t="s">
        <v>111</v>
      </c>
      <c r="E1017" s="2" t="s">
        <v>13</v>
      </c>
      <c r="F1017" s="3">
        <f t="shared" si="179"/>
        <v>49</v>
      </c>
      <c r="G1017" s="3">
        <v>49</v>
      </c>
      <c r="H1017" s="3"/>
      <c r="I1017" s="3">
        <f t="shared" si="180"/>
        <v>49</v>
      </c>
      <c r="J1017" s="3">
        <v>49</v>
      </c>
      <c r="K1017" s="3"/>
    </row>
    <row r="1018" spans="1:11" ht="37.5" customHeight="1" x14ac:dyDescent="0.2">
      <c r="A1018" s="2" t="s">
        <v>16</v>
      </c>
      <c r="B1018" s="5"/>
      <c r="C1018" s="2" t="s">
        <v>7</v>
      </c>
      <c r="D1018" s="2" t="s">
        <v>111</v>
      </c>
      <c r="E1018" s="2" t="s">
        <v>15</v>
      </c>
      <c r="F1018" s="3">
        <f t="shared" si="179"/>
        <v>6</v>
      </c>
      <c r="G1018" s="3">
        <v>6</v>
      </c>
      <c r="H1018" s="3"/>
      <c r="I1018" s="3">
        <f t="shared" si="180"/>
        <v>6</v>
      </c>
      <c r="J1018" s="3">
        <v>6</v>
      </c>
      <c r="K1018" s="3"/>
    </row>
    <row r="1019" spans="1:11" ht="120.75" customHeight="1" x14ac:dyDescent="0.2">
      <c r="A1019" s="22" t="s">
        <v>855</v>
      </c>
      <c r="B1019" s="5"/>
      <c r="C1019" s="5" t="s">
        <v>7</v>
      </c>
      <c r="D1019" s="5" t="s">
        <v>112</v>
      </c>
      <c r="E1019" s="5"/>
      <c r="F1019" s="1">
        <f t="shared" si="179"/>
        <v>3804</v>
      </c>
      <c r="G1019" s="1">
        <f>G1020</f>
        <v>3804</v>
      </c>
      <c r="H1019" s="1">
        <f>H1020</f>
        <v>0</v>
      </c>
      <c r="I1019" s="1">
        <f t="shared" si="180"/>
        <v>3948</v>
      </c>
      <c r="J1019" s="1">
        <f>J1020</f>
        <v>3948</v>
      </c>
      <c r="K1019" s="1">
        <f>K1020</f>
        <v>0</v>
      </c>
    </row>
    <row r="1020" spans="1:11" ht="108" customHeight="1" x14ac:dyDescent="0.2">
      <c r="A1020" s="19" t="s">
        <v>41</v>
      </c>
      <c r="B1020" s="5"/>
      <c r="C1020" s="2" t="s">
        <v>7</v>
      </c>
      <c r="D1020" s="2" t="s">
        <v>113</v>
      </c>
      <c r="E1020" s="2"/>
      <c r="F1020" s="3">
        <f t="shared" si="179"/>
        <v>3804</v>
      </c>
      <c r="G1020" s="3">
        <f>G1021+G1022</f>
        <v>3804</v>
      </c>
      <c r="H1020" s="3">
        <f>H1021+H1022</f>
        <v>0</v>
      </c>
      <c r="I1020" s="3">
        <f t="shared" si="180"/>
        <v>3948</v>
      </c>
      <c r="J1020" s="3">
        <f>J1021+J1022</f>
        <v>3948</v>
      </c>
      <c r="K1020" s="3">
        <f>K1021+K1022</f>
        <v>0</v>
      </c>
    </row>
    <row r="1021" spans="1:11" ht="208.5" customHeight="1" x14ac:dyDescent="0.2">
      <c r="A1021" s="7" t="s">
        <v>19</v>
      </c>
      <c r="B1021" s="5"/>
      <c r="C1021" s="2" t="s">
        <v>7</v>
      </c>
      <c r="D1021" s="2" t="s">
        <v>113</v>
      </c>
      <c r="E1021" s="2" t="s">
        <v>12</v>
      </c>
      <c r="F1021" s="3">
        <f t="shared" si="179"/>
        <v>3389</v>
      </c>
      <c r="G1021" s="3">
        <v>3389</v>
      </c>
      <c r="H1021" s="3"/>
      <c r="I1021" s="3">
        <f t="shared" si="180"/>
        <v>3524</v>
      </c>
      <c r="J1021" s="3">
        <v>3524</v>
      </c>
      <c r="K1021" s="3"/>
    </row>
    <row r="1022" spans="1:11" ht="99" customHeight="1" x14ac:dyDescent="0.2">
      <c r="A1022" s="2" t="s">
        <v>20</v>
      </c>
      <c r="B1022" s="5"/>
      <c r="C1022" s="2" t="s">
        <v>7</v>
      </c>
      <c r="D1022" s="2" t="s">
        <v>113</v>
      </c>
      <c r="E1022" s="2" t="s">
        <v>13</v>
      </c>
      <c r="F1022" s="3">
        <f t="shared" si="179"/>
        <v>415</v>
      </c>
      <c r="G1022" s="3">
        <v>415</v>
      </c>
      <c r="H1022" s="3"/>
      <c r="I1022" s="3">
        <f t="shared" si="180"/>
        <v>424</v>
      </c>
      <c r="J1022" s="3">
        <v>424</v>
      </c>
      <c r="K1022" s="3"/>
    </row>
    <row r="1023" spans="1:11" ht="95.25" customHeight="1" x14ac:dyDescent="0.2">
      <c r="A1023" s="5" t="s">
        <v>200</v>
      </c>
      <c r="B1023" s="5" t="s">
        <v>201</v>
      </c>
      <c r="C1023" s="5"/>
      <c r="D1023" s="5"/>
      <c r="E1023" s="5"/>
      <c r="F1023" s="1">
        <f t="shared" si="179"/>
        <v>17834</v>
      </c>
      <c r="G1023" s="1">
        <f>G1024</f>
        <v>17834</v>
      </c>
      <c r="H1023" s="1">
        <f>H1024</f>
        <v>0</v>
      </c>
      <c r="I1023" s="1">
        <f t="shared" si="180"/>
        <v>18565</v>
      </c>
      <c r="J1023" s="1">
        <f>J1024</f>
        <v>18565</v>
      </c>
      <c r="K1023" s="1">
        <f>K1024</f>
        <v>0</v>
      </c>
    </row>
    <row r="1024" spans="1:11" ht="27" customHeight="1" x14ac:dyDescent="0.2">
      <c r="A1024" s="5" t="s">
        <v>22</v>
      </c>
      <c r="B1024" s="5"/>
      <c r="C1024" s="5" t="s">
        <v>23</v>
      </c>
      <c r="D1024" s="5"/>
      <c r="E1024" s="5"/>
      <c r="F1024" s="1">
        <f t="shared" ref="F1024:F1078" si="181">G1024+H1024</f>
        <v>17834</v>
      </c>
      <c r="G1024" s="1">
        <f>G1025</f>
        <v>17834</v>
      </c>
      <c r="H1024" s="1">
        <f>H1025</f>
        <v>0</v>
      </c>
      <c r="I1024" s="1">
        <f t="shared" si="180"/>
        <v>18565</v>
      </c>
      <c r="J1024" s="1">
        <f>J1025</f>
        <v>18565</v>
      </c>
      <c r="K1024" s="1">
        <f>K1025</f>
        <v>0</v>
      </c>
    </row>
    <row r="1025" spans="1:11" ht="42.75" customHeight="1" x14ac:dyDescent="0.2">
      <c r="A1025" s="5" t="s">
        <v>950</v>
      </c>
      <c r="B1025" s="5"/>
      <c r="C1025" s="5" t="s">
        <v>202</v>
      </c>
      <c r="D1025" s="5"/>
      <c r="E1025" s="5"/>
      <c r="F1025" s="1">
        <f t="shared" si="181"/>
        <v>17834</v>
      </c>
      <c r="G1025" s="1">
        <f>G1026+G1037</f>
        <v>17834</v>
      </c>
      <c r="H1025" s="1">
        <f>H1026+H1037</f>
        <v>0</v>
      </c>
      <c r="I1025" s="1">
        <f t="shared" si="180"/>
        <v>18565</v>
      </c>
      <c r="J1025" s="1">
        <f>J1026+J1037</f>
        <v>18565</v>
      </c>
      <c r="K1025" s="1">
        <f>K1026+K1037</f>
        <v>0</v>
      </c>
    </row>
    <row r="1026" spans="1:11" ht="161.25" customHeight="1" x14ac:dyDescent="0.2">
      <c r="A1026" s="6" t="s">
        <v>18</v>
      </c>
      <c r="B1026" s="5"/>
      <c r="C1026" s="5" t="s">
        <v>202</v>
      </c>
      <c r="D1026" s="5" t="s">
        <v>87</v>
      </c>
      <c r="E1026" s="5"/>
      <c r="F1026" s="1">
        <f t="shared" si="181"/>
        <v>60</v>
      </c>
      <c r="G1026" s="1">
        <f>G1027</f>
        <v>60</v>
      </c>
      <c r="H1026" s="1">
        <f>H1027</f>
        <v>0</v>
      </c>
      <c r="I1026" s="1">
        <f t="shared" si="180"/>
        <v>90</v>
      </c>
      <c r="J1026" s="1">
        <f>J1027</f>
        <v>90</v>
      </c>
      <c r="K1026" s="1">
        <f>K1027</f>
        <v>0</v>
      </c>
    </row>
    <row r="1027" spans="1:11" ht="207" customHeight="1" x14ac:dyDescent="0.2">
      <c r="A1027" s="6" t="s">
        <v>88</v>
      </c>
      <c r="B1027" s="5"/>
      <c r="C1027" s="5" t="s">
        <v>202</v>
      </c>
      <c r="D1027" s="5" t="s">
        <v>89</v>
      </c>
      <c r="E1027" s="5"/>
      <c r="F1027" s="1">
        <f>G1027+H1027</f>
        <v>60</v>
      </c>
      <c r="G1027" s="1">
        <f>G1031+G1034+G1028</f>
        <v>60</v>
      </c>
      <c r="H1027" s="1">
        <f>H1031+H1034+H1028</f>
        <v>0</v>
      </c>
      <c r="I1027" s="1">
        <f t="shared" ref="I1027:I1058" si="182">J1027+K1027</f>
        <v>90</v>
      </c>
      <c r="J1027" s="1">
        <f>J1031+J1034+J1028</f>
        <v>90</v>
      </c>
      <c r="K1027" s="1">
        <f>K1031+K1034+K1028</f>
        <v>0</v>
      </c>
    </row>
    <row r="1028" spans="1:11" ht="123" customHeight="1" x14ac:dyDescent="0.2">
      <c r="A1028" s="6" t="s">
        <v>960</v>
      </c>
      <c r="B1028" s="5"/>
      <c r="C1028" s="5" t="s">
        <v>202</v>
      </c>
      <c r="D1028" s="5" t="s">
        <v>920</v>
      </c>
      <c r="E1028" s="5"/>
      <c r="F1028" s="1">
        <f>G1028+H1028</f>
        <v>15</v>
      </c>
      <c r="G1028" s="1">
        <f>G1029</f>
        <v>15</v>
      </c>
      <c r="H1028" s="1">
        <f>H1029</f>
        <v>0</v>
      </c>
      <c r="I1028" s="1">
        <f t="shared" si="182"/>
        <v>20</v>
      </c>
      <c r="J1028" s="1">
        <f>J1029</f>
        <v>20</v>
      </c>
      <c r="K1028" s="1">
        <f>K1029</f>
        <v>0</v>
      </c>
    </row>
    <row r="1029" spans="1:11" ht="16.5" x14ac:dyDescent="0.2">
      <c r="A1029" s="7" t="s">
        <v>66</v>
      </c>
      <c r="B1029" s="5"/>
      <c r="C1029" s="2" t="s">
        <v>202</v>
      </c>
      <c r="D1029" s="2" t="s">
        <v>921</v>
      </c>
      <c r="E1029" s="5"/>
      <c r="F1029" s="3">
        <f>G1029+H1029</f>
        <v>15</v>
      </c>
      <c r="G1029" s="3">
        <f>G1030</f>
        <v>15</v>
      </c>
      <c r="H1029" s="3">
        <f>H1030</f>
        <v>0</v>
      </c>
      <c r="I1029" s="3">
        <f t="shared" si="182"/>
        <v>20</v>
      </c>
      <c r="J1029" s="3">
        <f>J1030</f>
        <v>20</v>
      </c>
      <c r="K1029" s="3">
        <f>K1030</f>
        <v>0</v>
      </c>
    </row>
    <row r="1030" spans="1:11" ht="93" customHeight="1" x14ac:dyDescent="0.2">
      <c r="A1030" s="7" t="s">
        <v>20</v>
      </c>
      <c r="B1030" s="5"/>
      <c r="C1030" s="2" t="s">
        <v>202</v>
      </c>
      <c r="D1030" s="2" t="s">
        <v>921</v>
      </c>
      <c r="E1030" s="2" t="s">
        <v>13</v>
      </c>
      <c r="F1030" s="3">
        <f>G1030+H1030</f>
        <v>15</v>
      </c>
      <c r="G1030" s="3">
        <v>15</v>
      </c>
      <c r="H1030" s="3"/>
      <c r="I1030" s="3">
        <f t="shared" si="182"/>
        <v>20</v>
      </c>
      <c r="J1030" s="3">
        <v>20</v>
      </c>
      <c r="K1030" s="3"/>
    </row>
    <row r="1031" spans="1:11" ht="88.5" customHeight="1" x14ac:dyDescent="0.2">
      <c r="A1031" s="6" t="s">
        <v>203</v>
      </c>
      <c r="B1031" s="5"/>
      <c r="C1031" s="5" t="s">
        <v>202</v>
      </c>
      <c r="D1031" s="5" t="s">
        <v>204</v>
      </c>
      <c r="E1031" s="5"/>
      <c r="F1031" s="1">
        <f t="shared" si="181"/>
        <v>20</v>
      </c>
      <c r="G1031" s="1">
        <f>G1032</f>
        <v>20</v>
      </c>
      <c r="H1031" s="1">
        <f>H1032</f>
        <v>0</v>
      </c>
      <c r="I1031" s="1">
        <f t="shared" si="182"/>
        <v>40</v>
      </c>
      <c r="J1031" s="1">
        <f>J1032</f>
        <v>40</v>
      </c>
      <c r="K1031" s="1">
        <f>K1032</f>
        <v>0</v>
      </c>
    </row>
    <row r="1032" spans="1:11" ht="16.5" x14ac:dyDescent="0.2">
      <c r="A1032" s="7" t="s">
        <v>66</v>
      </c>
      <c r="B1032" s="5"/>
      <c r="C1032" s="2" t="s">
        <v>202</v>
      </c>
      <c r="D1032" s="2" t="s">
        <v>205</v>
      </c>
      <c r="E1032" s="5"/>
      <c r="F1032" s="3">
        <f t="shared" si="181"/>
        <v>20</v>
      </c>
      <c r="G1032" s="3">
        <f>G1033</f>
        <v>20</v>
      </c>
      <c r="H1032" s="3">
        <f>H1033</f>
        <v>0</v>
      </c>
      <c r="I1032" s="3">
        <f t="shared" si="182"/>
        <v>40</v>
      </c>
      <c r="J1032" s="3">
        <f>J1033</f>
        <v>40</v>
      </c>
      <c r="K1032" s="3">
        <f>K1033</f>
        <v>0</v>
      </c>
    </row>
    <row r="1033" spans="1:11" ht="93" customHeight="1" x14ac:dyDescent="0.2">
      <c r="A1033" s="7" t="s">
        <v>20</v>
      </c>
      <c r="B1033" s="5"/>
      <c r="C1033" s="2" t="s">
        <v>202</v>
      </c>
      <c r="D1033" s="2" t="s">
        <v>205</v>
      </c>
      <c r="E1033" s="2" t="s">
        <v>13</v>
      </c>
      <c r="F1033" s="3">
        <f t="shared" si="181"/>
        <v>20</v>
      </c>
      <c r="G1033" s="3">
        <v>20</v>
      </c>
      <c r="H1033" s="3"/>
      <c r="I1033" s="3">
        <f t="shared" si="182"/>
        <v>40</v>
      </c>
      <c r="J1033" s="3">
        <v>40</v>
      </c>
      <c r="K1033" s="3"/>
    </row>
    <row r="1034" spans="1:11" ht="109.5" customHeight="1" x14ac:dyDescent="0.2">
      <c r="A1034" s="6" t="s">
        <v>1067</v>
      </c>
      <c r="B1034" s="5"/>
      <c r="C1034" s="5" t="s">
        <v>202</v>
      </c>
      <c r="D1034" s="5" t="s">
        <v>915</v>
      </c>
      <c r="E1034" s="5"/>
      <c r="F1034" s="1">
        <f>G1034+H1034</f>
        <v>25</v>
      </c>
      <c r="G1034" s="1">
        <f>G1035</f>
        <v>25</v>
      </c>
      <c r="H1034" s="1">
        <f>H1035</f>
        <v>0</v>
      </c>
      <c r="I1034" s="1">
        <f t="shared" si="182"/>
        <v>30</v>
      </c>
      <c r="J1034" s="1">
        <f>J1035</f>
        <v>30</v>
      </c>
      <c r="K1034" s="1">
        <f>K1035</f>
        <v>0</v>
      </c>
    </row>
    <row r="1035" spans="1:11" ht="25.5" customHeight="1" x14ac:dyDescent="0.2">
      <c r="A1035" s="7" t="s">
        <v>66</v>
      </c>
      <c r="B1035" s="5"/>
      <c r="C1035" s="2" t="s">
        <v>202</v>
      </c>
      <c r="D1035" s="2" t="s">
        <v>916</v>
      </c>
      <c r="E1035" s="5"/>
      <c r="F1035" s="3">
        <f>G1035+H1035</f>
        <v>25</v>
      </c>
      <c r="G1035" s="3">
        <f>G1036</f>
        <v>25</v>
      </c>
      <c r="H1035" s="3">
        <f>H1036</f>
        <v>0</v>
      </c>
      <c r="I1035" s="3">
        <f t="shared" si="182"/>
        <v>30</v>
      </c>
      <c r="J1035" s="3">
        <f>J1036</f>
        <v>30</v>
      </c>
      <c r="K1035" s="3">
        <f>K1036</f>
        <v>0</v>
      </c>
    </row>
    <row r="1036" spans="1:11" ht="93" customHeight="1" x14ac:dyDescent="0.2">
      <c r="A1036" s="7" t="s">
        <v>20</v>
      </c>
      <c r="B1036" s="5"/>
      <c r="C1036" s="2" t="s">
        <v>202</v>
      </c>
      <c r="D1036" s="2" t="s">
        <v>916</v>
      </c>
      <c r="E1036" s="2" t="s">
        <v>13</v>
      </c>
      <c r="F1036" s="3">
        <f>G1036+H1036</f>
        <v>25</v>
      </c>
      <c r="G1036" s="3">
        <v>25</v>
      </c>
      <c r="H1036" s="3"/>
      <c r="I1036" s="3">
        <f t="shared" si="182"/>
        <v>30</v>
      </c>
      <c r="J1036" s="3">
        <v>30</v>
      </c>
      <c r="K1036" s="3"/>
    </row>
    <row r="1037" spans="1:11" ht="152.25" customHeight="1" x14ac:dyDescent="0.2">
      <c r="A1037" s="6" t="s">
        <v>30</v>
      </c>
      <c r="B1037" s="5"/>
      <c r="C1037" s="5" t="s">
        <v>202</v>
      </c>
      <c r="D1037" s="5" t="s">
        <v>47</v>
      </c>
      <c r="E1037" s="5"/>
      <c r="F1037" s="1">
        <f t="shared" si="181"/>
        <v>17774</v>
      </c>
      <c r="G1037" s="1">
        <f>G1038+G1058+G1068</f>
        <v>17774</v>
      </c>
      <c r="H1037" s="1">
        <f>H1038+H1058+H1068</f>
        <v>0</v>
      </c>
      <c r="I1037" s="1">
        <f t="shared" si="182"/>
        <v>18475</v>
      </c>
      <c r="J1037" s="1">
        <f>J1038+J1058+J1068</f>
        <v>18475</v>
      </c>
      <c r="K1037" s="1">
        <f>K1038+K1058+K1068</f>
        <v>0</v>
      </c>
    </row>
    <row r="1038" spans="1:11" ht="129" customHeight="1" x14ac:dyDescent="0.2">
      <c r="A1038" s="6" t="s">
        <v>206</v>
      </c>
      <c r="B1038" s="5"/>
      <c r="C1038" s="5" t="s">
        <v>202</v>
      </c>
      <c r="D1038" s="5" t="s">
        <v>207</v>
      </c>
      <c r="E1038" s="5"/>
      <c r="F1038" s="1">
        <f t="shared" si="181"/>
        <v>1650</v>
      </c>
      <c r="G1038" s="1">
        <f>G1039+G1042+G1048+G1055+G1045</f>
        <v>1650</v>
      </c>
      <c r="H1038" s="1">
        <f>H1039+H1042+H1048+H1055</f>
        <v>0</v>
      </c>
      <c r="I1038" s="1">
        <f t="shared" si="182"/>
        <v>1692</v>
      </c>
      <c r="J1038" s="1">
        <f>J1039+J1042+J1048+J1055+J1045</f>
        <v>1692</v>
      </c>
      <c r="K1038" s="1">
        <f>K1039+K1042+K1048+K1055</f>
        <v>0</v>
      </c>
    </row>
    <row r="1039" spans="1:11" ht="186" customHeight="1" x14ac:dyDescent="0.2">
      <c r="A1039" s="5" t="s">
        <v>208</v>
      </c>
      <c r="B1039" s="5"/>
      <c r="C1039" s="5" t="s">
        <v>202</v>
      </c>
      <c r="D1039" s="5" t="s">
        <v>209</v>
      </c>
      <c r="E1039" s="5"/>
      <c r="F1039" s="1">
        <f t="shared" si="181"/>
        <v>17</v>
      </c>
      <c r="G1039" s="1">
        <f>G1040</f>
        <v>17</v>
      </c>
      <c r="H1039" s="1">
        <f>H1040</f>
        <v>0</v>
      </c>
      <c r="I1039" s="1">
        <f t="shared" si="182"/>
        <v>29</v>
      </c>
      <c r="J1039" s="1">
        <f>J1040</f>
        <v>29</v>
      </c>
      <c r="K1039" s="1">
        <f>K1040</f>
        <v>0</v>
      </c>
    </row>
    <row r="1040" spans="1:11" ht="16.5" x14ac:dyDescent="0.2">
      <c r="A1040" s="19" t="s">
        <v>66</v>
      </c>
      <c r="B1040" s="2"/>
      <c r="C1040" s="2" t="s">
        <v>202</v>
      </c>
      <c r="D1040" s="2" t="s">
        <v>210</v>
      </c>
      <c r="E1040" s="2"/>
      <c r="F1040" s="3">
        <f t="shared" si="181"/>
        <v>17</v>
      </c>
      <c r="G1040" s="3">
        <f>G1041</f>
        <v>17</v>
      </c>
      <c r="H1040" s="3">
        <f>H1041</f>
        <v>0</v>
      </c>
      <c r="I1040" s="3">
        <f t="shared" si="182"/>
        <v>29</v>
      </c>
      <c r="J1040" s="3">
        <f>J1041</f>
        <v>29</v>
      </c>
      <c r="K1040" s="3">
        <f>K1041</f>
        <v>0</v>
      </c>
    </row>
    <row r="1041" spans="1:11" ht="93" customHeight="1" x14ac:dyDescent="0.2">
      <c r="A1041" s="2" t="s">
        <v>20</v>
      </c>
      <c r="B1041" s="2"/>
      <c r="C1041" s="2" t="s">
        <v>202</v>
      </c>
      <c r="D1041" s="2" t="s">
        <v>210</v>
      </c>
      <c r="E1041" s="2" t="s">
        <v>13</v>
      </c>
      <c r="F1041" s="3">
        <f t="shared" si="181"/>
        <v>17</v>
      </c>
      <c r="G1041" s="3">
        <v>17</v>
      </c>
      <c r="H1041" s="3"/>
      <c r="I1041" s="3">
        <f t="shared" si="182"/>
        <v>29</v>
      </c>
      <c r="J1041" s="3">
        <v>29</v>
      </c>
      <c r="K1041" s="3"/>
    </row>
    <row r="1042" spans="1:11" ht="207" customHeight="1" x14ac:dyDescent="0.2">
      <c r="A1042" s="5" t="s">
        <v>211</v>
      </c>
      <c r="B1042" s="5"/>
      <c r="C1042" s="5" t="s">
        <v>202</v>
      </c>
      <c r="D1042" s="5" t="s">
        <v>212</v>
      </c>
      <c r="E1042" s="5"/>
      <c r="F1042" s="1">
        <f t="shared" si="181"/>
        <v>3</v>
      </c>
      <c r="G1042" s="1">
        <f>G1043</f>
        <v>3</v>
      </c>
      <c r="H1042" s="1">
        <f>H1043</f>
        <v>0</v>
      </c>
      <c r="I1042" s="1">
        <f t="shared" si="182"/>
        <v>3</v>
      </c>
      <c r="J1042" s="1">
        <f>J1043</f>
        <v>3</v>
      </c>
      <c r="K1042" s="1">
        <f>K1043</f>
        <v>0</v>
      </c>
    </row>
    <row r="1043" spans="1:11" ht="24" customHeight="1" x14ac:dyDescent="0.2">
      <c r="A1043" s="19" t="s">
        <v>66</v>
      </c>
      <c r="B1043" s="2"/>
      <c r="C1043" s="2" t="s">
        <v>202</v>
      </c>
      <c r="D1043" s="2" t="s">
        <v>213</v>
      </c>
      <c r="E1043" s="2"/>
      <c r="F1043" s="3">
        <f t="shared" si="181"/>
        <v>3</v>
      </c>
      <c r="G1043" s="3">
        <f>G1044</f>
        <v>3</v>
      </c>
      <c r="H1043" s="3">
        <f>H1044</f>
        <v>0</v>
      </c>
      <c r="I1043" s="3">
        <f t="shared" si="182"/>
        <v>3</v>
      </c>
      <c r="J1043" s="3">
        <f>J1044</f>
        <v>3</v>
      </c>
      <c r="K1043" s="3">
        <f>K1044</f>
        <v>0</v>
      </c>
    </row>
    <row r="1044" spans="1:11" ht="93" customHeight="1" x14ac:dyDescent="0.2">
      <c r="A1044" s="2" t="s">
        <v>20</v>
      </c>
      <c r="B1044" s="2"/>
      <c r="C1044" s="2" t="s">
        <v>202</v>
      </c>
      <c r="D1044" s="2" t="s">
        <v>213</v>
      </c>
      <c r="E1044" s="2" t="s">
        <v>13</v>
      </c>
      <c r="F1044" s="3">
        <f t="shared" si="181"/>
        <v>3</v>
      </c>
      <c r="G1044" s="3">
        <v>3</v>
      </c>
      <c r="H1044" s="3"/>
      <c r="I1044" s="3">
        <f t="shared" si="182"/>
        <v>3</v>
      </c>
      <c r="J1044" s="3">
        <v>3</v>
      </c>
      <c r="K1044" s="3"/>
    </row>
    <row r="1045" spans="1:11" ht="207" customHeight="1" x14ac:dyDescent="0.2">
      <c r="A1045" s="5" t="s">
        <v>959</v>
      </c>
      <c r="B1045" s="2"/>
      <c r="C1045" s="5" t="s">
        <v>202</v>
      </c>
      <c r="D1045" s="5" t="s">
        <v>891</v>
      </c>
      <c r="E1045" s="5"/>
      <c r="F1045" s="1">
        <f>G1045+H1045</f>
        <v>20</v>
      </c>
      <c r="G1045" s="1">
        <f>G1046</f>
        <v>20</v>
      </c>
      <c r="H1045" s="1">
        <f>H1046</f>
        <v>0</v>
      </c>
      <c r="I1045" s="1">
        <f t="shared" si="182"/>
        <v>15</v>
      </c>
      <c r="J1045" s="1">
        <f>J1046</f>
        <v>15</v>
      </c>
      <c r="K1045" s="1">
        <f>K1046</f>
        <v>0</v>
      </c>
    </row>
    <row r="1046" spans="1:11" ht="16.5" x14ac:dyDescent="0.2">
      <c r="A1046" s="19" t="s">
        <v>66</v>
      </c>
      <c r="B1046" s="2"/>
      <c r="C1046" s="2" t="s">
        <v>202</v>
      </c>
      <c r="D1046" s="2" t="s">
        <v>892</v>
      </c>
      <c r="E1046" s="2"/>
      <c r="F1046" s="3">
        <f>G1046+H1046</f>
        <v>20</v>
      </c>
      <c r="G1046" s="3">
        <f>G1047</f>
        <v>20</v>
      </c>
      <c r="H1046" s="3">
        <f>H1047</f>
        <v>0</v>
      </c>
      <c r="I1046" s="3">
        <f t="shared" si="182"/>
        <v>15</v>
      </c>
      <c r="J1046" s="3">
        <f>J1047</f>
        <v>15</v>
      </c>
      <c r="K1046" s="3">
        <f>K1047</f>
        <v>0</v>
      </c>
    </row>
    <row r="1047" spans="1:11" ht="93" customHeight="1" x14ac:dyDescent="0.2">
      <c r="A1047" s="2" t="s">
        <v>20</v>
      </c>
      <c r="B1047" s="2"/>
      <c r="C1047" s="2" t="s">
        <v>202</v>
      </c>
      <c r="D1047" s="2" t="s">
        <v>892</v>
      </c>
      <c r="E1047" s="2" t="s">
        <v>13</v>
      </c>
      <c r="F1047" s="3">
        <f>G1047+H1047</f>
        <v>20</v>
      </c>
      <c r="G1047" s="3">
        <v>20</v>
      </c>
      <c r="H1047" s="3"/>
      <c r="I1047" s="3">
        <f t="shared" si="182"/>
        <v>15</v>
      </c>
      <c r="J1047" s="3">
        <v>15</v>
      </c>
      <c r="K1047" s="3"/>
    </row>
    <row r="1048" spans="1:11" ht="191.25" customHeight="1" x14ac:dyDescent="0.2">
      <c r="A1048" s="5" t="s">
        <v>871</v>
      </c>
      <c r="B1048" s="5"/>
      <c r="C1048" s="5" t="s">
        <v>202</v>
      </c>
      <c r="D1048" s="5" t="s">
        <v>214</v>
      </c>
      <c r="E1048" s="5"/>
      <c r="F1048" s="1">
        <f t="shared" si="181"/>
        <v>1598</v>
      </c>
      <c r="G1048" s="1">
        <f>G1049+G1051+G1053</f>
        <v>1598</v>
      </c>
      <c r="H1048" s="1">
        <f>H1049+H1051+H1053</f>
        <v>0</v>
      </c>
      <c r="I1048" s="1">
        <f t="shared" si="182"/>
        <v>1633</v>
      </c>
      <c r="J1048" s="1">
        <f>J1049+J1051+J1053</f>
        <v>1633</v>
      </c>
      <c r="K1048" s="1">
        <f>K1049+K1051+K1053</f>
        <v>0</v>
      </c>
    </row>
    <row r="1049" spans="1:11" ht="84.75" customHeight="1" x14ac:dyDescent="0.2">
      <c r="A1049" s="19" t="s">
        <v>956</v>
      </c>
      <c r="B1049" s="2"/>
      <c r="C1049" s="2" t="s">
        <v>202</v>
      </c>
      <c r="D1049" s="2" t="s">
        <v>215</v>
      </c>
      <c r="E1049" s="2"/>
      <c r="F1049" s="3">
        <f t="shared" si="181"/>
        <v>750</v>
      </c>
      <c r="G1049" s="3">
        <f>G1050</f>
        <v>750</v>
      </c>
      <c r="H1049" s="3">
        <f>H1050</f>
        <v>0</v>
      </c>
      <c r="I1049" s="3">
        <f t="shared" si="182"/>
        <v>780</v>
      </c>
      <c r="J1049" s="3">
        <f>J1050</f>
        <v>780</v>
      </c>
      <c r="K1049" s="3">
        <f>K1050</f>
        <v>0</v>
      </c>
    </row>
    <row r="1050" spans="1:11" ht="66.75" customHeight="1" x14ac:dyDescent="0.2">
      <c r="A1050" s="19" t="s">
        <v>25</v>
      </c>
      <c r="B1050" s="2"/>
      <c r="C1050" s="2" t="s">
        <v>202</v>
      </c>
      <c r="D1050" s="2" t="s">
        <v>215</v>
      </c>
      <c r="E1050" s="2" t="s">
        <v>26</v>
      </c>
      <c r="F1050" s="3">
        <f t="shared" si="181"/>
        <v>750</v>
      </c>
      <c r="G1050" s="3">
        <v>750</v>
      </c>
      <c r="H1050" s="3"/>
      <c r="I1050" s="3">
        <f t="shared" si="182"/>
        <v>780</v>
      </c>
      <c r="J1050" s="3">
        <v>780</v>
      </c>
      <c r="K1050" s="3"/>
    </row>
    <row r="1051" spans="1:11" ht="94.5" customHeight="1" x14ac:dyDescent="0.2">
      <c r="A1051" s="19" t="s">
        <v>216</v>
      </c>
      <c r="B1051" s="2"/>
      <c r="C1051" s="2" t="s">
        <v>202</v>
      </c>
      <c r="D1051" s="2" t="s">
        <v>217</v>
      </c>
      <c r="E1051" s="2"/>
      <c r="F1051" s="3">
        <f t="shared" si="181"/>
        <v>221</v>
      </c>
      <c r="G1051" s="3">
        <f>G1052</f>
        <v>221</v>
      </c>
      <c r="H1051" s="3">
        <f>H1052</f>
        <v>0</v>
      </c>
      <c r="I1051" s="3">
        <f t="shared" si="182"/>
        <v>230</v>
      </c>
      <c r="J1051" s="3">
        <f>J1052</f>
        <v>230</v>
      </c>
      <c r="K1051" s="3">
        <f>K1052</f>
        <v>0</v>
      </c>
    </row>
    <row r="1052" spans="1:11" ht="62.25" customHeight="1" x14ac:dyDescent="0.2">
      <c r="A1052" s="19" t="s">
        <v>25</v>
      </c>
      <c r="B1052" s="2"/>
      <c r="C1052" s="2" t="s">
        <v>202</v>
      </c>
      <c r="D1052" s="2" t="s">
        <v>217</v>
      </c>
      <c r="E1052" s="2" t="s">
        <v>26</v>
      </c>
      <c r="F1052" s="3">
        <f t="shared" si="181"/>
        <v>221</v>
      </c>
      <c r="G1052" s="3">
        <v>221</v>
      </c>
      <c r="H1052" s="3"/>
      <c r="I1052" s="3">
        <f t="shared" si="182"/>
        <v>230</v>
      </c>
      <c r="J1052" s="3">
        <v>230</v>
      </c>
      <c r="K1052" s="3"/>
    </row>
    <row r="1053" spans="1:11" ht="16.5" x14ac:dyDescent="0.2">
      <c r="A1053" s="19" t="s">
        <v>66</v>
      </c>
      <c r="B1053" s="2"/>
      <c r="C1053" s="2" t="s">
        <v>202</v>
      </c>
      <c r="D1053" s="2" t="s">
        <v>218</v>
      </c>
      <c r="E1053" s="2"/>
      <c r="F1053" s="3">
        <f t="shared" si="181"/>
        <v>627</v>
      </c>
      <c r="G1053" s="3">
        <f>G1054</f>
        <v>627</v>
      </c>
      <c r="H1053" s="3">
        <f>H1054</f>
        <v>0</v>
      </c>
      <c r="I1053" s="3">
        <f t="shared" si="182"/>
        <v>623</v>
      </c>
      <c r="J1053" s="3">
        <f>J1054</f>
        <v>623</v>
      </c>
      <c r="K1053" s="3">
        <f>K1054</f>
        <v>0</v>
      </c>
    </row>
    <row r="1054" spans="1:11" ht="93" customHeight="1" x14ac:dyDescent="0.2">
      <c r="A1054" s="2" t="s">
        <v>20</v>
      </c>
      <c r="B1054" s="2"/>
      <c r="C1054" s="2" t="s">
        <v>202</v>
      </c>
      <c r="D1054" s="2" t="s">
        <v>218</v>
      </c>
      <c r="E1054" s="2" t="s">
        <v>13</v>
      </c>
      <c r="F1054" s="3">
        <f t="shared" si="181"/>
        <v>627</v>
      </c>
      <c r="G1054" s="3">
        <v>627</v>
      </c>
      <c r="H1054" s="3"/>
      <c r="I1054" s="3">
        <f t="shared" si="182"/>
        <v>623</v>
      </c>
      <c r="J1054" s="3">
        <v>623</v>
      </c>
      <c r="K1054" s="3"/>
    </row>
    <row r="1055" spans="1:11" ht="111.75" customHeight="1" x14ac:dyDescent="0.2">
      <c r="A1055" s="5" t="s">
        <v>219</v>
      </c>
      <c r="B1055" s="5"/>
      <c r="C1055" s="5" t="s">
        <v>202</v>
      </c>
      <c r="D1055" s="5" t="s">
        <v>220</v>
      </c>
      <c r="E1055" s="5"/>
      <c r="F1055" s="1">
        <f t="shared" si="181"/>
        <v>12</v>
      </c>
      <c r="G1055" s="1">
        <f>G1056</f>
        <v>12</v>
      </c>
      <c r="H1055" s="1">
        <f>H1056</f>
        <v>0</v>
      </c>
      <c r="I1055" s="1">
        <f t="shared" si="182"/>
        <v>12</v>
      </c>
      <c r="J1055" s="1">
        <f>J1056</f>
        <v>12</v>
      </c>
      <c r="K1055" s="1">
        <f>K1056</f>
        <v>0</v>
      </c>
    </row>
    <row r="1056" spans="1:11" ht="16.5" x14ac:dyDescent="0.2">
      <c r="A1056" s="19" t="s">
        <v>66</v>
      </c>
      <c r="B1056" s="2"/>
      <c r="C1056" s="2" t="s">
        <v>202</v>
      </c>
      <c r="D1056" s="2" t="s">
        <v>221</v>
      </c>
      <c r="E1056" s="2"/>
      <c r="F1056" s="3">
        <f t="shared" si="181"/>
        <v>12</v>
      </c>
      <c r="G1056" s="3">
        <f>G1057</f>
        <v>12</v>
      </c>
      <c r="H1056" s="3">
        <f>H1057</f>
        <v>0</v>
      </c>
      <c r="I1056" s="3">
        <f t="shared" si="182"/>
        <v>12</v>
      </c>
      <c r="J1056" s="3">
        <f>J1057</f>
        <v>12</v>
      </c>
      <c r="K1056" s="3">
        <f>K1057</f>
        <v>0</v>
      </c>
    </row>
    <row r="1057" spans="1:11" ht="93" customHeight="1" x14ac:dyDescent="0.2">
      <c r="A1057" s="2" t="s">
        <v>20</v>
      </c>
      <c r="B1057" s="2"/>
      <c r="C1057" s="2" t="s">
        <v>202</v>
      </c>
      <c r="D1057" s="2" t="s">
        <v>221</v>
      </c>
      <c r="E1057" s="2" t="s">
        <v>13</v>
      </c>
      <c r="F1057" s="3">
        <f t="shared" si="181"/>
        <v>12</v>
      </c>
      <c r="G1057" s="3">
        <v>12</v>
      </c>
      <c r="H1057" s="3"/>
      <c r="I1057" s="3">
        <f t="shared" si="182"/>
        <v>12</v>
      </c>
      <c r="J1057" s="3">
        <v>12</v>
      </c>
      <c r="K1057" s="3"/>
    </row>
    <row r="1058" spans="1:11" ht="84" customHeight="1" x14ac:dyDescent="0.2">
      <c r="A1058" s="6" t="s">
        <v>222</v>
      </c>
      <c r="B1058" s="5"/>
      <c r="C1058" s="5" t="s">
        <v>202</v>
      </c>
      <c r="D1058" s="5" t="s">
        <v>48</v>
      </c>
      <c r="E1058" s="5"/>
      <c r="F1058" s="1">
        <f t="shared" si="181"/>
        <v>580</v>
      </c>
      <c r="G1058" s="1">
        <f>G1059+G1062+G1065</f>
        <v>580</v>
      </c>
      <c r="H1058" s="1">
        <f>H1059+H1062+H1065</f>
        <v>0</v>
      </c>
      <c r="I1058" s="1">
        <f t="shared" si="182"/>
        <v>600</v>
      </c>
      <c r="J1058" s="1">
        <f>J1059+J1062+J1065</f>
        <v>600</v>
      </c>
      <c r="K1058" s="1">
        <f>K1059+K1062+K1065</f>
        <v>0</v>
      </c>
    </row>
    <row r="1059" spans="1:11" ht="186.75" customHeight="1" x14ac:dyDescent="0.2">
      <c r="A1059" s="5" t="s">
        <v>223</v>
      </c>
      <c r="B1059" s="5"/>
      <c r="C1059" s="5" t="s">
        <v>202</v>
      </c>
      <c r="D1059" s="5" t="s">
        <v>224</v>
      </c>
      <c r="E1059" s="5"/>
      <c r="F1059" s="1">
        <f t="shared" si="181"/>
        <v>110</v>
      </c>
      <c r="G1059" s="1">
        <f>G1060</f>
        <v>110</v>
      </c>
      <c r="H1059" s="1">
        <f>H1060</f>
        <v>0</v>
      </c>
      <c r="I1059" s="1">
        <f t="shared" ref="I1059:I1080" si="183">J1059+K1059</f>
        <v>112</v>
      </c>
      <c r="J1059" s="1">
        <f>J1060</f>
        <v>112</v>
      </c>
      <c r="K1059" s="1">
        <f>K1060</f>
        <v>0</v>
      </c>
    </row>
    <row r="1060" spans="1:11" ht="21.75" customHeight="1" x14ac:dyDescent="0.2">
      <c r="A1060" s="19" t="s">
        <v>66</v>
      </c>
      <c r="B1060" s="2"/>
      <c r="C1060" s="2" t="s">
        <v>202</v>
      </c>
      <c r="D1060" s="2" t="s">
        <v>225</v>
      </c>
      <c r="E1060" s="2"/>
      <c r="F1060" s="3">
        <f t="shared" si="181"/>
        <v>110</v>
      </c>
      <c r="G1060" s="3">
        <f>G1061</f>
        <v>110</v>
      </c>
      <c r="H1060" s="3">
        <f>H1061</f>
        <v>0</v>
      </c>
      <c r="I1060" s="3">
        <f t="shared" si="183"/>
        <v>112</v>
      </c>
      <c r="J1060" s="3">
        <f>J1061</f>
        <v>112</v>
      </c>
      <c r="K1060" s="3">
        <f>K1061</f>
        <v>0</v>
      </c>
    </row>
    <row r="1061" spans="1:11" ht="93" customHeight="1" x14ac:dyDescent="0.2">
      <c r="A1061" s="2" t="s">
        <v>20</v>
      </c>
      <c r="B1061" s="2"/>
      <c r="C1061" s="2" t="s">
        <v>202</v>
      </c>
      <c r="D1061" s="2" t="s">
        <v>225</v>
      </c>
      <c r="E1061" s="2" t="s">
        <v>13</v>
      </c>
      <c r="F1061" s="3">
        <f t="shared" si="181"/>
        <v>110</v>
      </c>
      <c r="G1061" s="3">
        <v>110</v>
      </c>
      <c r="H1061" s="3"/>
      <c r="I1061" s="3">
        <f t="shared" si="183"/>
        <v>112</v>
      </c>
      <c r="J1061" s="3">
        <v>112</v>
      </c>
      <c r="K1061" s="3"/>
    </row>
    <row r="1062" spans="1:11" ht="205.5" customHeight="1" x14ac:dyDescent="0.2">
      <c r="A1062" s="5" t="s">
        <v>49</v>
      </c>
      <c r="B1062" s="5"/>
      <c r="C1062" s="5" t="s">
        <v>202</v>
      </c>
      <c r="D1062" s="5" t="s">
        <v>51</v>
      </c>
      <c r="E1062" s="5"/>
      <c r="F1062" s="1">
        <f>G1062+H1062</f>
        <v>465</v>
      </c>
      <c r="G1062" s="1">
        <f>G1063</f>
        <v>465</v>
      </c>
      <c r="H1062" s="1">
        <f>H1063</f>
        <v>0</v>
      </c>
      <c r="I1062" s="1">
        <f t="shared" si="183"/>
        <v>480</v>
      </c>
      <c r="J1062" s="1">
        <f>J1063</f>
        <v>480</v>
      </c>
      <c r="K1062" s="1">
        <f>K1063</f>
        <v>0</v>
      </c>
    </row>
    <row r="1063" spans="1:11" ht="27" customHeight="1" x14ac:dyDescent="0.2">
      <c r="A1063" s="19" t="s">
        <v>66</v>
      </c>
      <c r="B1063" s="2"/>
      <c r="C1063" s="2" t="s">
        <v>202</v>
      </c>
      <c r="D1063" s="2" t="s">
        <v>52</v>
      </c>
      <c r="E1063" s="2"/>
      <c r="F1063" s="3">
        <f t="shared" si="181"/>
        <v>465</v>
      </c>
      <c r="G1063" s="3">
        <f>G1064</f>
        <v>465</v>
      </c>
      <c r="H1063" s="3">
        <f>H1064</f>
        <v>0</v>
      </c>
      <c r="I1063" s="3">
        <f t="shared" si="183"/>
        <v>480</v>
      </c>
      <c r="J1063" s="3">
        <f>J1064</f>
        <v>480</v>
      </c>
      <c r="K1063" s="3">
        <f>K1064</f>
        <v>0</v>
      </c>
    </row>
    <row r="1064" spans="1:11" ht="93" customHeight="1" x14ac:dyDescent="0.2">
      <c r="A1064" s="2" t="s">
        <v>20</v>
      </c>
      <c r="B1064" s="2"/>
      <c r="C1064" s="2" t="s">
        <v>202</v>
      </c>
      <c r="D1064" s="2" t="s">
        <v>52</v>
      </c>
      <c r="E1064" s="2" t="s">
        <v>13</v>
      </c>
      <c r="F1064" s="3">
        <f t="shared" si="181"/>
        <v>465</v>
      </c>
      <c r="G1064" s="3">
        <v>465</v>
      </c>
      <c r="H1064" s="3"/>
      <c r="I1064" s="3">
        <f t="shared" si="183"/>
        <v>480</v>
      </c>
      <c r="J1064" s="3">
        <v>480</v>
      </c>
      <c r="K1064" s="3"/>
    </row>
    <row r="1065" spans="1:11" ht="247.5" x14ac:dyDescent="0.2">
      <c r="A1065" s="5" t="s">
        <v>240</v>
      </c>
      <c r="B1065" s="5"/>
      <c r="C1065" s="5" t="s">
        <v>202</v>
      </c>
      <c r="D1065" s="5" t="s">
        <v>226</v>
      </c>
      <c r="E1065" s="5"/>
      <c r="F1065" s="1">
        <f t="shared" si="181"/>
        <v>5</v>
      </c>
      <c r="G1065" s="1">
        <f>G1066</f>
        <v>5</v>
      </c>
      <c r="H1065" s="1">
        <f>H1066</f>
        <v>0</v>
      </c>
      <c r="I1065" s="1">
        <f t="shared" si="183"/>
        <v>8</v>
      </c>
      <c r="J1065" s="1">
        <f>J1066</f>
        <v>8</v>
      </c>
      <c r="K1065" s="1">
        <f>K1066</f>
        <v>0</v>
      </c>
    </row>
    <row r="1066" spans="1:11" ht="16.5" x14ac:dyDescent="0.2">
      <c r="A1066" s="19" t="s">
        <v>66</v>
      </c>
      <c r="B1066" s="2"/>
      <c r="C1066" s="2" t="s">
        <v>202</v>
      </c>
      <c r="D1066" s="2" t="s">
        <v>227</v>
      </c>
      <c r="E1066" s="2"/>
      <c r="F1066" s="3">
        <f t="shared" si="181"/>
        <v>5</v>
      </c>
      <c r="G1066" s="3">
        <f>G1067</f>
        <v>5</v>
      </c>
      <c r="H1066" s="3">
        <f>H1067</f>
        <v>0</v>
      </c>
      <c r="I1066" s="3">
        <f t="shared" si="183"/>
        <v>8</v>
      </c>
      <c r="J1066" s="3">
        <f>J1067</f>
        <v>8</v>
      </c>
      <c r="K1066" s="3">
        <f>K1067</f>
        <v>0</v>
      </c>
    </row>
    <row r="1067" spans="1:11" ht="93" customHeight="1" x14ac:dyDescent="0.2">
      <c r="A1067" s="2" t="s">
        <v>20</v>
      </c>
      <c r="B1067" s="2"/>
      <c r="C1067" s="2" t="s">
        <v>202</v>
      </c>
      <c r="D1067" s="2" t="s">
        <v>227</v>
      </c>
      <c r="E1067" s="2" t="s">
        <v>13</v>
      </c>
      <c r="F1067" s="3">
        <f t="shared" si="181"/>
        <v>5</v>
      </c>
      <c r="G1067" s="3">
        <v>5</v>
      </c>
      <c r="H1067" s="3"/>
      <c r="I1067" s="3">
        <f t="shared" si="183"/>
        <v>8</v>
      </c>
      <c r="J1067" s="3">
        <v>8</v>
      </c>
      <c r="K1067" s="3"/>
    </row>
    <row r="1068" spans="1:11" ht="189.75" customHeight="1" x14ac:dyDescent="0.2">
      <c r="A1068" s="6" t="s">
        <v>228</v>
      </c>
      <c r="B1068" s="5"/>
      <c r="C1068" s="5" t="s">
        <v>202</v>
      </c>
      <c r="D1068" s="5" t="s">
        <v>229</v>
      </c>
      <c r="E1068" s="5"/>
      <c r="F1068" s="1">
        <f t="shared" si="181"/>
        <v>15544</v>
      </c>
      <c r="G1068" s="1">
        <f>G1069+G1072+G1076</f>
        <v>15544</v>
      </c>
      <c r="H1068" s="1">
        <f>H1069+H1072+H1076</f>
        <v>0</v>
      </c>
      <c r="I1068" s="1">
        <f t="shared" si="183"/>
        <v>16183</v>
      </c>
      <c r="J1068" s="1">
        <f>J1069+J1072+J1076</f>
        <v>16183</v>
      </c>
      <c r="K1068" s="1">
        <f>K1069+K1072+K1076</f>
        <v>0</v>
      </c>
    </row>
    <row r="1069" spans="1:11" ht="148.5" customHeight="1" x14ac:dyDescent="0.2">
      <c r="A1069" s="5" t="s">
        <v>230</v>
      </c>
      <c r="B1069" s="5"/>
      <c r="C1069" s="5" t="s">
        <v>202</v>
      </c>
      <c r="D1069" s="5" t="s">
        <v>231</v>
      </c>
      <c r="E1069" s="5"/>
      <c r="F1069" s="1">
        <f t="shared" si="181"/>
        <v>5796</v>
      </c>
      <c r="G1069" s="1">
        <f>G1070</f>
        <v>5796</v>
      </c>
      <c r="H1069" s="1">
        <f>H1070</f>
        <v>0</v>
      </c>
      <c r="I1069" s="1">
        <f t="shared" si="183"/>
        <v>6028</v>
      </c>
      <c r="J1069" s="1">
        <f>J1070</f>
        <v>6028</v>
      </c>
      <c r="K1069" s="1">
        <f>K1070</f>
        <v>0</v>
      </c>
    </row>
    <row r="1070" spans="1:11" ht="84" customHeight="1" x14ac:dyDescent="0.2">
      <c r="A1070" s="19" t="s">
        <v>232</v>
      </c>
      <c r="B1070" s="2"/>
      <c r="C1070" s="2" t="s">
        <v>202</v>
      </c>
      <c r="D1070" s="2" t="s">
        <v>233</v>
      </c>
      <c r="E1070" s="2"/>
      <c r="F1070" s="3">
        <f>G1070+H1070</f>
        <v>5796</v>
      </c>
      <c r="G1070" s="3">
        <f>G1071</f>
        <v>5796</v>
      </c>
      <c r="H1070" s="3">
        <f>H1071</f>
        <v>0</v>
      </c>
      <c r="I1070" s="3">
        <f t="shared" si="183"/>
        <v>6028</v>
      </c>
      <c r="J1070" s="3">
        <f>J1071</f>
        <v>6028</v>
      </c>
      <c r="K1070" s="3">
        <f>K1071</f>
        <v>0</v>
      </c>
    </row>
    <row r="1071" spans="1:11" ht="210" customHeight="1" x14ac:dyDescent="0.2">
      <c r="A1071" s="19" t="s">
        <v>19</v>
      </c>
      <c r="B1071" s="2"/>
      <c r="C1071" s="2" t="s">
        <v>202</v>
      </c>
      <c r="D1071" s="2" t="s">
        <v>233</v>
      </c>
      <c r="E1071" s="2" t="s">
        <v>12</v>
      </c>
      <c r="F1071" s="3">
        <f t="shared" si="181"/>
        <v>5796</v>
      </c>
      <c r="G1071" s="3">
        <v>5796</v>
      </c>
      <c r="H1071" s="3"/>
      <c r="I1071" s="3">
        <f t="shared" si="183"/>
        <v>6028</v>
      </c>
      <c r="J1071" s="3">
        <v>6028</v>
      </c>
      <c r="K1071" s="3"/>
    </row>
    <row r="1072" spans="1:11" ht="174" customHeight="1" x14ac:dyDescent="0.2">
      <c r="A1072" s="5" t="s">
        <v>234</v>
      </c>
      <c r="B1072" s="5"/>
      <c r="C1072" s="5" t="s">
        <v>202</v>
      </c>
      <c r="D1072" s="5" t="s">
        <v>235</v>
      </c>
      <c r="E1072" s="5"/>
      <c r="F1072" s="1">
        <f t="shared" si="181"/>
        <v>600</v>
      </c>
      <c r="G1072" s="1">
        <f>G1073</f>
        <v>600</v>
      </c>
      <c r="H1072" s="1">
        <f>H1073</f>
        <v>0</v>
      </c>
      <c r="I1072" s="1">
        <f t="shared" si="183"/>
        <v>627</v>
      </c>
      <c r="J1072" s="1">
        <f>J1073</f>
        <v>627</v>
      </c>
      <c r="K1072" s="1">
        <f>K1073</f>
        <v>0</v>
      </c>
    </row>
    <row r="1073" spans="1:11" ht="87" customHeight="1" x14ac:dyDescent="0.2">
      <c r="A1073" s="19" t="s">
        <v>232</v>
      </c>
      <c r="B1073" s="2"/>
      <c r="C1073" s="2" t="s">
        <v>202</v>
      </c>
      <c r="D1073" s="2" t="s">
        <v>236</v>
      </c>
      <c r="E1073" s="2"/>
      <c r="F1073" s="3">
        <f t="shared" si="181"/>
        <v>600</v>
      </c>
      <c r="G1073" s="3">
        <f>G1074+G1075</f>
        <v>600</v>
      </c>
      <c r="H1073" s="3">
        <f>H1074+H1075</f>
        <v>0</v>
      </c>
      <c r="I1073" s="3">
        <f t="shared" si="183"/>
        <v>627</v>
      </c>
      <c r="J1073" s="3">
        <f>J1074+J1075</f>
        <v>627</v>
      </c>
      <c r="K1073" s="3">
        <f>K1074+K1075</f>
        <v>0</v>
      </c>
    </row>
    <row r="1074" spans="1:11" ht="93" customHeight="1" x14ac:dyDescent="0.2">
      <c r="A1074" s="2" t="s">
        <v>20</v>
      </c>
      <c r="B1074" s="2"/>
      <c r="C1074" s="2" t="s">
        <v>202</v>
      </c>
      <c r="D1074" s="2" t="s">
        <v>236</v>
      </c>
      <c r="E1074" s="2" t="s">
        <v>13</v>
      </c>
      <c r="F1074" s="3">
        <f t="shared" si="181"/>
        <v>599</v>
      </c>
      <c r="G1074" s="3">
        <v>599</v>
      </c>
      <c r="H1074" s="3"/>
      <c r="I1074" s="3">
        <f t="shared" si="183"/>
        <v>626</v>
      </c>
      <c r="J1074" s="3">
        <v>626</v>
      </c>
      <c r="K1074" s="3"/>
    </row>
    <row r="1075" spans="1:11" ht="33" x14ac:dyDescent="0.2">
      <c r="A1075" s="2" t="s">
        <v>16</v>
      </c>
      <c r="B1075" s="2"/>
      <c r="C1075" s="2" t="s">
        <v>202</v>
      </c>
      <c r="D1075" s="2" t="s">
        <v>236</v>
      </c>
      <c r="E1075" s="2" t="s">
        <v>15</v>
      </c>
      <c r="F1075" s="3">
        <f t="shared" si="181"/>
        <v>1</v>
      </c>
      <c r="G1075" s="3">
        <v>1</v>
      </c>
      <c r="H1075" s="3"/>
      <c r="I1075" s="3">
        <f t="shared" si="183"/>
        <v>1</v>
      </c>
      <c r="J1075" s="3">
        <v>1</v>
      </c>
      <c r="K1075" s="3"/>
    </row>
    <row r="1076" spans="1:11" ht="108.75" customHeight="1" x14ac:dyDescent="0.2">
      <c r="A1076" s="5" t="s">
        <v>856</v>
      </c>
      <c r="B1076" s="5"/>
      <c r="C1076" s="5" t="s">
        <v>202</v>
      </c>
      <c r="D1076" s="5" t="s">
        <v>850</v>
      </c>
      <c r="E1076" s="5"/>
      <c r="F1076" s="1">
        <f t="shared" si="181"/>
        <v>9148</v>
      </c>
      <c r="G1076" s="1">
        <f>G1077</f>
        <v>9148</v>
      </c>
      <c r="H1076" s="1">
        <f>H1077</f>
        <v>0</v>
      </c>
      <c r="I1076" s="1">
        <f t="shared" si="183"/>
        <v>9528</v>
      </c>
      <c r="J1076" s="1">
        <f>J1077</f>
        <v>9528</v>
      </c>
      <c r="K1076" s="1">
        <f>K1077</f>
        <v>0</v>
      </c>
    </row>
    <row r="1077" spans="1:11" ht="106.5" customHeight="1" x14ac:dyDescent="0.2">
      <c r="A1077" s="2" t="s">
        <v>41</v>
      </c>
      <c r="B1077" s="2"/>
      <c r="C1077" s="2" t="s">
        <v>202</v>
      </c>
      <c r="D1077" s="2" t="s">
        <v>851</v>
      </c>
      <c r="E1077" s="2"/>
      <c r="F1077" s="3">
        <f>G1077+H1077</f>
        <v>9148</v>
      </c>
      <c r="G1077" s="3">
        <f>G1078</f>
        <v>9148</v>
      </c>
      <c r="H1077" s="3">
        <f>H1078</f>
        <v>0</v>
      </c>
      <c r="I1077" s="3">
        <f t="shared" si="183"/>
        <v>9528</v>
      </c>
      <c r="J1077" s="3">
        <f>J1078</f>
        <v>9528</v>
      </c>
      <c r="K1077" s="3">
        <f>K1078</f>
        <v>0</v>
      </c>
    </row>
    <row r="1078" spans="1:11" ht="121.5" customHeight="1" x14ac:dyDescent="0.2">
      <c r="A1078" s="2" t="s">
        <v>17</v>
      </c>
      <c r="B1078" s="2"/>
      <c r="C1078" s="2" t="s">
        <v>202</v>
      </c>
      <c r="D1078" s="2" t="s">
        <v>851</v>
      </c>
      <c r="E1078" s="2" t="s">
        <v>14</v>
      </c>
      <c r="F1078" s="3">
        <f t="shared" si="181"/>
        <v>9148</v>
      </c>
      <c r="G1078" s="3">
        <v>9148</v>
      </c>
      <c r="H1078" s="3"/>
      <c r="I1078" s="3">
        <f t="shared" si="183"/>
        <v>9528</v>
      </c>
      <c r="J1078" s="3">
        <v>9528</v>
      </c>
      <c r="K1078" s="3"/>
    </row>
    <row r="1079" spans="1:11" ht="215.25" customHeight="1" x14ac:dyDescent="0.2">
      <c r="A1079" s="5" t="s">
        <v>190</v>
      </c>
      <c r="B1079" s="5" t="s">
        <v>191</v>
      </c>
      <c r="C1079" s="5"/>
      <c r="D1079" s="5"/>
      <c r="E1079" s="5"/>
      <c r="F1079" s="1">
        <f t="shared" ref="F1079:F1088" si="184">G1079+H1079</f>
        <v>54168</v>
      </c>
      <c r="G1079" s="1">
        <f>G1080</f>
        <v>54168</v>
      </c>
      <c r="H1079" s="1">
        <f>H1080</f>
        <v>0</v>
      </c>
      <c r="I1079" s="1">
        <f t="shared" si="183"/>
        <v>55960</v>
      </c>
      <c r="J1079" s="1">
        <f>J1080</f>
        <v>55960</v>
      </c>
      <c r="K1079" s="1">
        <f>K1080</f>
        <v>0</v>
      </c>
    </row>
    <row r="1080" spans="1:11" ht="75" customHeight="1" x14ac:dyDescent="0.2">
      <c r="A1080" s="5" t="s">
        <v>192</v>
      </c>
      <c r="B1080" s="5"/>
      <c r="C1080" s="5" t="s">
        <v>193</v>
      </c>
      <c r="D1080" s="5"/>
      <c r="E1080" s="5"/>
      <c r="F1080" s="1">
        <f>G1080+H1080</f>
        <v>54168</v>
      </c>
      <c r="G1080" s="1">
        <f>G1081+G1089+G1096</f>
        <v>54168</v>
      </c>
      <c r="H1080" s="1">
        <f>H1081+H1089</f>
        <v>0</v>
      </c>
      <c r="I1080" s="1">
        <f t="shared" si="183"/>
        <v>55960</v>
      </c>
      <c r="J1080" s="1">
        <f>J1081+J1089+J1096</f>
        <v>55960</v>
      </c>
      <c r="K1080" s="1">
        <f>K1081+K1089+K1096</f>
        <v>0</v>
      </c>
    </row>
    <row r="1081" spans="1:11" ht="179.25" customHeight="1" x14ac:dyDescent="0.2">
      <c r="A1081" s="5" t="s">
        <v>194</v>
      </c>
      <c r="B1081" s="5"/>
      <c r="C1081" s="5" t="s">
        <v>195</v>
      </c>
      <c r="D1081" s="5"/>
      <c r="E1081" s="5"/>
      <c r="F1081" s="1">
        <f t="shared" si="184"/>
        <v>43008</v>
      </c>
      <c r="G1081" s="1">
        <f>G1082</f>
        <v>43008</v>
      </c>
      <c r="H1081" s="1">
        <f>H1082</f>
        <v>0</v>
      </c>
      <c r="I1081" s="1">
        <f>J1081+K1081</f>
        <v>44164</v>
      </c>
      <c r="J1081" s="1">
        <f>J1082</f>
        <v>44164</v>
      </c>
      <c r="K1081" s="1">
        <f>K1082</f>
        <v>0</v>
      </c>
    </row>
    <row r="1082" spans="1:11" ht="158.25" customHeight="1" x14ac:dyDescent="0.2">
      <c r="A1082" s="6" t="s">
        <v>18</v>
      </c>
      <c r="B1082" s="5"/>
      <c r="C1082" s="5" t="s">
        <v>195</v>
      </c>
      <c r="D1082" s="5" t="s">
        <v>87</v>
      </c>
      <c r="E1082" s="5"/>
      <c r="F1082" s="1">
        <f t="shared" si="184"/>
        <v>43008</v>
      </c>
      <c r="G1082" s="1">
        <f>G1083</f>
        <v>43008</v>
      </c>
      <c r="H1082" s="1">
        <f>H1083</f>
        <v>0</v>
      </c>
      <c r="I1082" s="1">
        <f>J1082+K1082</f>
        <v>44164</v>
      </c>
      <c r="J1082" s="1">
        <f>J1083</f>
        <v>44164</v>
      </c>
      <c r="K1082" s="1">
        <f>K1083</f>
        <v>0</v>
      </c>
    </row>
    <row r="1083" spans="1:11" ht="261.75" customHeight="1" x14ac:dyDescent="0.2">
      <c r="A1083" s="6" t="s">
        <v>474</v>
      </c>
      <c r="B1083" s="5"/>
      <c r="C1083" s="5" t="s">
        <v>195</v>
      </c>
      <c r="D1083" s="5" t="s">
        <v>196</v>
      </c>
      <c r="E1083" s="5"/>
      <c r="F1083" s="1">
        <f t="shared" si="184"/>
        <v>43008</v>
      </c>
      <c r="G1083" s="1">
        <f>G1085</f>
        <v>43008</v>
      </c>
      <c r="H1083" s="1">
        <f>H1085</f>
        <v>0</v>
      </c>
      <c r="I1083" s="1">
        <f>J1083+K1083</f>
        <v>44164</v>
      </c>
      <c r="J1083" s="1">
        <f>J1085</f>
        <v>44164</v>
      </c>
      <c r="K1083" s="1">
        <f>K1085</f>
        <v>0</v>
      </c>
    </row>
    <row r="1084" spans="1:11" ht="363" x14ac:dyDescent="0.2">
      <c r="A1084" s="6" t="s">
        <v>197</v>
      </c>
      <c r="B1084" s="5"/>
      <c r="C1084" s="5" t="s">
        <v>195</v>
      </c>
      <c r="D1084" s="5" t="s">
        <v>198</v>
      </c>
      <c r="E1084" s="5"/>
      <c r="F1084" s="1">
        <f>G1084+H1084</f>
        <v>43008</v>
      </c>
      <c r="G1084" s="1">
        <f>G1085</f>
        <v>43008</v>
      </c>
      <c r="H1084" s="1">
        <f>H1085</f>
        <v>0</v>
      </c>
      <c r="I1084" s="1">
        <f>J1084+K1084</f>
        <v>44164</v>
      </c>
      <c r="J1084" s="1">
        <f>J1085</f>
        <v>44164</v>
      </c>
      <c r="K1084" s="1">
        <f>K1085</f>
        <v>0</v>
      </c>
    </row>
    <row r="1085" spans="1:11" ht="99" x14ac:dyDescent="0.2">
      <c r="A1085" s="7" t="s">
        <v>56</v>
      </c>
      <c r="B1085" s="2"/>
      <c r="C1085" s="2" t="s">
        <v>195</v>
      </c>
      <c r="D1085" s="2" t="s">
        <v>199</v>
      </c>
      <c r="E1085" s="2"/>
      <c r="F1085" s="3">
        <f t="shared" si="184"/>
        <v>43008</v>
      </c>
      <c r="G1085" s="3">
        <f>G1086+G1087+G1088</f>
        <v>43008</v>
      </c>
      <c r="H1085" s="3">
        <f>H1086+H1087+H1088</f>
        <v>0</v>
      </c>
      <c r="I1085" s="3">
        <f t="shared" ref="I1085:I1095" si="185">J1085+K1085</f>
        <v>44164</v>
      </c>
      <c r="J1085" s="3">
        <f>J1086+J1087+J1088</f>
        <v>44164</v>
      </c>
      <c r="K1085" s="3">
        <f>K1086+K1087+K1088</f>
        <v>0</v>
      </c>
    </row>
    <row r="1086" spans="1:11" ht="210.75" customHeight="1" x14ac:dyDescent="0.2">
      <c r="A1086" s="7" t="s">
        <v>19</v>
      </c>
      <c r="B1086" s="2"/>
      <c r="C1086" s="2" t="s">
        <v>195</v>
      </c>
      <c r="D1086" s="2" t="s">
        <v>199</v>
      </c>
      <c r="E1086" s="2" t="s">
        <v>12</v>
      </c>
      <c r="F1086" s="3">
        <f t="shared" si="184"/>
        <v>35671</v>
      </c>
      <c r="G1086" s="3">
        <v>35671</v>
      </c>
      <c r="H1086" s="3"/>
      <c r="I1086" s="3">
        <f t="shared" si="185"/>
        <v>37070</v>
      </c>
      <c r="J1086" s="3">
        <v>37070</v>
      </c>
      <c r="K1086" s="3"/>
    </row>
    <row r="1087" spans="1:11" ht="93" customHeight="1" x14ac:dyDescent="0.2">
      <c r="A1087" s="2" t="s">
        <v>20</v>
      </c>
      <c r="B1087" s="2"/>
      <c r="C1087" s="2" t="s">
        <v>195</v>
      </c>
      <c r="D1087" s="2" t="s">
        <v>199</v>
      </c>
      <c r="E1087" s="2" t="s">
        <v>13</v>
      </c>
      <c r="F1087" s="3">
        <f t="shared" si="184"/>
        <v>7127</v>
      </c>
      <c r="G1087" s="3">
        <v>7127</v>
      </c>
      <c r="H1087" s="3"/>
      <c r="I1087" s="3">
        <f t="shared" si="185"/>
        <v>6882</v>
      </c>
      <c r="J1087" s="3">
        <v>6882</v>
      </c>
      <c r="K1087" s="3"/>
    </row>
    <row r="1088" spans="1:11" ht="42.75" customHeight="1" x14ac:dyDescent="0.2">
      <c r="A1088" s="2" t="s">
        <v>16</v>
      </c>
      <c r="B1088" s="2"/>
      <c r="C1088" s="2" t="s">
        <v>195</v>
      </c>
      <c r="D1088" s="2" t="s">
        <v>199</v>
      </c>
      <c r="E1088" s="2" t="s">
        <v>15</v>
      </c>
      <c r="F1088" s="3">
        <f t="shared" si="184"/>
        <v>210</v>
      </c>
      <c r="G1088" s="3">
        <v>210</v>
      </c>
      <c r="H1088" s="3"/>
      <c r="I1088" s="3">
        <f t="shared" si="185"/>
        <v>212</v>
      </c>
      <c r="J1088" s="3">
        <v>212</v>
      </c>
      <c r="K1088" s="3"/>
    </row>
    <row r="1089" spans="1:11" ht="60" customHeight="1" x14ac:dyDescent="0.2">
      <c r="A1089" s="5" t="s">
        <v>900</v>
      </c>
      <c r="B1089" s="5"/>
      <c r="C1089" s="5" t="s">
        <v>899</v>
      </c>
      <c r="D1089" s="5"/>
      <c r="E1089" s="5"/>
      <c r="F1089" s="1">
        <f t="shared" ref="F1089:F1095" si="186">G1089+H1089</f>
        <v>10860</v>
      </c>
      <c r="G1089" s="1">
        <f t="shared" ref="G1089:K1092" si="187">G1090</f>
        <v>10860</v>
      </c>
      <c r="H1089" s="1">
        <f t="shared" si="187"/>
        <v>0</v>
      </c>
      <c r="I1089" s="1">
        <f t="shared" si="185"/>
        <v>11491</v>
      </c>
      <c r="J1089" s="1">
        <f t="shared" si="187"/>
        <v>11491</v>
      </c>
      <c r="K1089" s="1">
        <f t="shared" si="187"/>
        <v>0</v>
      </c>
    </row>
    <row r="1090" spans="1:11" ht="168.75" customHeight="1" x14ac:dyDescent="0.2">
      <c r="A1090" s="6" t="s">
        <v>18</v>
      </c>
      <c r="B1090" s="5"/>
      <c r="C1090" s="5" t="s">
        <v>899</v>
      </c>
      <c r="D1090" s="5" t="s">
        <v>87</v>
      </c>
      <c r="E1090" s="2"/>
      <c r="F1090" s="1">
        <f t="shared" si="186"/>
        <v>10860</v>
      </c>
      <c r="G1090" s="1">
        <f t="shared" si="187"/>
        <v>10860</v>
      </c>
      <c r="H1090" s="1">
        <f t="shared" si="187"/>
        <v>0</v>
      </c>
      <c r="I1090" s="1">
        <f t="shared" si="185"/>
        <v>11491</v>
      </c>
      <c r="J1090" s="1">
        <f t="shared" si="187"/>
        <v>11491</v>
      </c>
      <c r="K1090" s="1">
        <f t="shared" si="187"/>
        <v>0</v>
      </c>
    </row>
    <row r="1091" spans="1:11" ht="246" customHeight="1" x14ac:dyDescent="0.2">
      <c r="A1091" s="6" t="s">
        <v>474</v>
      </c>
      <c r="B1091" s="5"/>
      <c r="C1091" s="5" t="s">
        <v>899</v>
      </c>
      <c r="D1091" s="5" t="s">
        <v>196</v>
      </c>
      <c r="E1091" s="2"/>
      <c r="F1091" s="1">
        <f t="shared" si="186"/>
        <v>10860</v>
      </c>
      <c r="G1091" s="1">
        <f t="shared" si="187"/>
        <v>10860</v>
      </c>
      <c r="H1091" s="1">
        <f t="shared" si="187"/>
        <v>0</v>
      </c>
      <c r="I1091" s="1">
        <f t="shared" si="185"/>
        <v>11491</v>
      </c>
      <c r="J1091" s="1">
        <f t="shared" si="187"/>
        <v>11491</v>
      </c>
      <c r="K1091" s="1">
        <f t="shared" si="187"/>
        <v>0</v>
      </c>
    </row>
    <row r="1092" spans="1:11" ht="348" customHeight="1" x14ac:dyDescent="0.2">
      <c r="A1092" s="6" t="s">
        <v>197</v>
      </c>
      <c r="B1092" s="5"/>
      <c r="C1092" s="5" t="s">
        <v>899</v>
      </c>
      <c r="D1092" s="5" t="s">
        <v>198</v>
      </c>
      <c r="E1092" s="2"/>
      <c r="F1092" s="1">
        <f t="shared" si="186"/>
        <v>10860</v>
      </c>
      <c r="G1092" s="1">
        <f t="shared" si="187"/>
        <v>10860</v>
      </c>
      <c r="H1092" s="1">
        <f t="shared" si="187"/>
        <v>0</v>
      </c>
      <c r="I1092" s="1">
        <f t="shared" si="185"/>
        <v>11491</v>
      </c>
      <c r="J1092" s="1">
        <f t="shared" si="187"/>
        <v>11491</v>
      </c>
      <c r="K1092" s="1">
        <f t="shared" si="187"/>
        <v>0</v>
      </c>
    </row>
    <row r="1093" spans="1:11" ht="112.5" customHeight="1" x14ac:dyDescent="0.2">
      <c r="A1093" s="7" t="s">
        <v>56</v>
      </c>
      <c r="B1093" s="2"/>
      <c r="C1093" s="2" t="s">
        <v>899</v>
      </c>
      <c r="D1093" s="2" t="s">
        <v>199</v>
      </c>
      <c r="E1093" s="2"/>
      <c r="F1093" s="3">
        <f t="shared" si="186"/>
        <v>10860</v>
      </c>
      <c r="G1093" s="3">
        <f>G1094+G1095</f>
        <v>10860</v>
      </c>
      <c r="H1093" s="3">
        <f>H1094+H1095</f>
        <v>0</v>
      </c>
      <c r="I1093" s="3">
        <f t="shared" si="185"/>
        <v>11491</v>
      </c>
      <c r="J1093" s="3">
        <f>J1094+J1095</f>
        <v>11491</v>
      </c>
      <c r="K1093" s="3">
        <f>K1094+K1095</f>
        <v>0</v>
      </c>
    </row>
    <row r="1094" spans="1:11" ht="206.25" customHeight="1" x14ac:dyDescent="0.2">
      <c r="A1094" s="7" t="s">
        <v>19</v>
      </c>
      <c r="B1094" s="2"/>
      <c r="C1094" s="2" t="s">
        <v>899</v>
      </c>
      <c r="D1094" s="2" t="s">
        <v>199</v>
      </c>
      <c r="E1094" s="2" t="s">
        <v>12</v>
      </c>
      <c r="F1094" s="3">
        <f t="shared" si="186"/>
        <v>9427</v>
      </c>
      <c r="G1094" s="3">
        <v>9427</v>
      </c>
      <c r="H1094" s="3"/>
      <c r="I1094" s="3">
        <f t="shared" si="185"/>
        <v>9840</v>
      </c>
      <c r="J1094" s="3">
        <v>9840</v>
      </c>
      <c r="K1094" s="3"/>
    </row>
    <row r="1095" spans="1:11" ht="93" customHeight="1" x14ac:dyDescent="0.2">
      <c r="A1095" s="2" t="s">
        <v>20</v>
      </c>
      <c r="B1095" s="2"/>
      <c r="C1095" s="2" t="s">
        <v>899</v>
      </c>
      <c r="D1095" s="2" t="s">
        <v>199</v>
      </c>
      <c r="E1095" s="2" t="s">
        <v>13</v>
      </c>
      <c r="F1095" s="3">
        <f t="shared" si="186"/>
        <v>1433</v>
      </c>
      <c r="G1095" s="3">
        <v>1433</v>
      </c>
      <c r="H1095" s="3"/>
      <c r="I1095" s="3">
        <f t="shared" si="185"/>
        <v>1651</v>
      </c>
      <c r="J1095" s="3">
        <v>1651</v>
      </c>
      <c r="K1095" s="3"/>
    </row>
    <row r="1096" spans="1:11" ht="107.25" customHeight="1" x14ac:dyDescent="0.2">
      <c r="A1096" s="40" t="s">
        <v>951</v>
      </c>
      <c r="B1096" s="41"/>
      <c r="C1096" s="40" t="s">
        <v>953</v>
      </c>
      <c r="D1096" s="40"/>
      <c r="E1096" s="41"/>
      <c r="F1096" s="48">
        <f t="shared" ref="F1096:F1101" si="188">G1096+H1096</f>
        <v>300</v>
      </c>
      <c r="G1096" s="48">
        <f>G1097</f>
        <v>300</v>
      </c>
      <c r="H1096" s="48">
        <v>0</v>
      </c>
      <c r="I1096" s="48">
        <f t="shared" ref="I1096:I1101" si="189">J1096+K1096</f>
        <v>305</v>
      </c>
      <c r="J1096" s="48">
        <f>J1097</f>
        <v>305</v>
      </c>
      <c r="K1096" s="48">
        <f>K1097</f>
        <v>0</v>
      </c>
    </row>
    <row r="1097" spans="1:11" ht="165" customHeight="1" x14ac:dyDescent="0.2">
      <c r="A1097" s="6" t="s">
        <v>18</v>
      </c>
      <c r="B1097" s="2"/>
      <c r="C1097" s="5" t="s">
        <v>953</v>
      </c>
      <c r="D1097" s="5" t="s">
        <v>87</v>
      </c>
      <c r="E1097" s="2"/>
      <c r="F1097" s="1">
        <f t="shared" si="188"/>
        <v>300</v>
      </c>
      <c r="G1097" s="1">
        <f>G1098</f>
        <v>300</v>
      </c>
      <c r="H1097" s="1">
        <v>0</v>
      </c>
      <c r="I1097" s="1">
        <f t="shared" si="189"/>
        <v>305</v>
      </c>
      <c r="J1097" s="1">
        <f t="shared" ref="J1097:K1100" si="190">J1098</f>
        <v>305</v>
      </c>
      <c r="K1097" s="3">
        <f t="shared" si="190"/>
        <v>0</v>
      </c>
    </row>
    <row r="1098" spans="1:11" ht="194.25" customHeight="1" x14ac:dyDescent="0.2">
      <c r="A1098" s="6" t="s">
        <v>473</v>
      </c>
      <c r="B1098" s="2"/>
      <c r="C1098" s="5" t="s">
        <v>953</v>
      </c>
      <c r="D1098" s="5" t="s">
        <v>143</v>
      </c>
      <c r="E1098" s="2"/>
      <c r="F1098" s="1">
        <f t="shared" si="188"/>
        <v>300</v>
      </c>
      <c r="G1098" s="1">
        <f>G1099</f>
        <v>300</v>
      </c>
      <c r="H1098" s="1">
        <v>0</v>
      </c>
      <c r="I1098" s="1">
        <f t="shared" si="189"/>
        <v>305</v>
      </c>
      <c r="J1098" s="1">
        <f t="shared" si="190"/>
        <v>305</v>
      </c>
      <c r="K1098" s="3">
        <f t="shared" si="190"/>
        <v>0</v>
      </c>
    </row>
    <row r="1099" spans="1:11" ht="409.5" x14ac:dyDescent="0.2">
      <c r="A1099" s="50" t="s">
        <v>952</v>
      </c>
      <c r="B1099" s="2"/>
      <c r="C1099" s="5" t="s">
        <v>953</v>
      </c>
      <c r="D1099" s="5" t="s">
        <v>954</v>
      </c>
      <c r="E1099" s="5"/>
      <c r="F1099" s="1">
        <f t="shared" si="188"/>
        <v>300</v>
      </c>
      <c r="G1099" s="3">
        <f>G1100</f>
        <v>300</v>
      </c>
      <c r="H1099" s="3">
        <v>0</v>
      </c>
      <c r="I1099" s="1">
        <f t="shared" si="189"/>
        <v>305</v>
      </c>
      <c r="J1099" s="3">
        <f t="shared" si="190"/>
        <v>305</v>
      </c>
      <c r="K1099" s="3">
        <f t="shared" si="190"/>
        <v>0</v>
      </c>
    </row>
    <row r="1100" spans="1:11" ht="99" x14ac:dyDescent="0.2">
      <c r="A1100" s="7" t="s">
        <v>56</v>
      </c>
      <c r="B1100" s="2"/>
      <c r="C1100" s="2" t="s">
        <v>953</v>
      </c>
      <c r="D1100" s="2" t="s">
        <v>955</v>
      </c>
      <c r="E1100" s="2"/>
      <c r="F1100" s="3">
        <f t="shared" si="188"/>
        <v>300</v>
      </c>
      <c r="G1100" s="3">
        <f>G1101</f>
        <v>300</v>
      </c>
      <c r="H1100" s="3">
        <v>0</v>
      </c>
      <c r="I1100" s="3">
        <f t="shared" si="189"/>
        <v>305</v>
      </c>
      <c r="J1100" s="3">
        <f t="shared" si="190"/>
        <v>305</v>
      </c>
      <c r="K1100" s="3">
        <f t="shared" si="190"/>
        <v>0</v>
      </c>
    </row>
    <row r="1101" spans="1:11" ht="93" customHeight="1" x14ac:dyDescent="0.2">
      <c r="A1101" s="2" t="s">
        <v>20</v>
      </c>
      <c r="B1101" s="2"/>
      <c r="C1101" s="2" t="s">
        <v>953</v>
      </c>
      <c r="D1101" s="2" t="s">
        <v>955</v>
      </c>
      <c r="E1101" s="2" t="s">
        <v>13</v>
      </c>
      <c r="F1101" s="3">
        <f t="shared" si="188"/>
        <v>300</v>
      </c>
      <c r="G1101" s="3">
        <v>300</v>
      </c>
      <c r="H1101" s="3"/>
      <c r="I1101" s="3">
        <f t="shared" si="189"/>
        <v>305</v>
      </c>
      <c r="J1101" s="3">
        <v>305</v>
      </c>
      <c r="K1101" s="3"/>
    </row>
    <row r="1102" spans="1:11" ht="123" customHeight="1" x14ac:dyDescent="0.2">
      <c r="A1102" s="5" t="s">
        <v>391</v>
      </c>
      <c r="B1102" s="5" t="s">
        <v>392</v>
      </c>
      <c r="C1102" s="5"/>
      <c r="D1102" s="5"/>
      <c r="E1102" s="5"/>
      <c r="F1102" s="1">
        <f>SUM(G1102:H1102)</f>
        <v>3523</v>
      </c>
      <c r="G1102" s="10">
        <f>G1103+G1116</f>
        <v>3523</v>
      </c>
      <c r="H1102" s="10">
        <f>H1103+H1116</f>
        <v>0</v>
      </c>
      <c r="I1102" s="1">
        <f>SUM(J1102:K1102)</f>
        <v>3534</v>
      </c>
      <c r="J1102" s="10">
        <f>J1103+J1116</f>
        <v>3534</v>
      </c>
      <c r="K1102" s="10">
        <f>K1103+K1116</f>
        <v>0</v>
      </c>
    </row>
    <row r="1103" spans="1:11" ht="42.75" customHeight="1" x14ac:dyDescent="0.2">
      <c r="A1103" s="5" t="s">
        <v>1097</v>
      </c>
      <c r="B1103" s="5"/>
      <c r="C1103" s="5" t="s">
        <v>242</v>
      </c>
      <c r="D1103" s="5"/>
      <c r="E1103" s="5"/>
      <c r="F1103" s="1">
        <f>SUM(G1103:H1103)</f>
        <v>2805</v>
      </c>
      <c r="G1103" s="10">
        <f>SUM(G1104,G1111)</f>
        <v>2805</v>
      </c>
      <c r="H1103" s="10">
        <f>SUM(H1104,H1111)</f>
        <v>0</v>
      </c>
      <c r="I1103" s="1">
        <f>SUM(J1103:K1103)</f>
        <v>2813</v>
      </c>
      <c r="J1103" s="10">
        <f>SUM(J1104,J1111)</f>
        <v>2813</v>
      </c>
      <c r="K1103" s="10">
        <f>SUM(K1104,K1111)</f>
        <v>0</v>
      </c>
    </row>
    <row r="1104" spans="1:11" ht="193.5" customHeight="1" x14ac:dyDescent="0.2">
      <c r="A1104" s="5" t="s">
        <v>253</v>
      </c>
      <c r="B1104" s="5"/>
      <c r="C1104" s="5" t="s">
        <v>254</v>
      </c>
      <c r="D1104" s="5"/>
      <c r="E1104" s="5"/>
      <c r="F1104" s="1">
        <f>SUM(G1104:H1104)</f>
        <v>2526</v>
      </c>
      <c r="G1104" s="10">
        <f>SUM(G1107)</f>
        <v>2526</v>
      </c>
      <c r="H1104" s="10">
        <f>SUM(H1107)</f>
        <v>0</v>
      </c>
      <c r="I1104" s="1">
        <f>SUM(J1104:K1104)</f>
        <v>2530</v>
      </c>
      <c r="J1104" s="10">
        <f>SUM(J1107)</f>
        <v>2530</v>
      </c>
      <c r="K1104" s="10">
        <f>SUM(K1107)</f>
        <v>0</v>
      </c>
    </row>
    <row r="1105" spans="1:11" ht="38.25" customHeight="1" x14ac:dyDescent="0.2">
      <c r="A1105" s="6" t="s">
        <v>171</v>
      </c>
      <c r="B1105" s="5"/>
      <c r="C1105" s="5" t="s">
        <v>254</v>
      </c>
      <c r="D1105" s="5" t="s">
        <v>172</v>
      </c>
      <c r="E1105" s="5"/>
      <c r="F1105" s="1">
        <f>G1105+H1105</f>
        <v>2526</v>
      </c>
      <c r="G1105" s="10">
        <f>G1106</f>
        <v>2526</v>
      </c>
      <c r="H1105" s="10">
        <f>H1106</f>
        <v>0</v>
      </c>
      <c r="I1105" s="1">
        <f>J1105+K1105</f>
        <v>2530</v>
      </c>
      <c r="J1105" s="10">
        <f>J1106</f>
        <v>2530</v>
      </c>
      <c r="K1105" s="10">
        <f>K1106</f>
        <v>0</v>
      </c>
    </row>
    <row r="1106" spans="1:11" ht="125.25" customHeight="1" x14ac:dyDescent="0.2">
      <c r="A1106" s="6" t="s">
        <v>173</v>
      </c>
      <c r="B1106" s="5"/>
      <c r="C1106" s="5" t="s">
        <v>254</v>
      </c>
      <c r="D1106" s="5" t="s">
        <v>174</v>
      </c>
      <c r="E1106" s="5"/>
      <c r="F1106" s="1">
        <f>G1106+H1106</f>
        <v>2526</v>
      </c>
      <c r="G1106" s="10">
        <f>G1107</f>
        <v>2526</v>
      </c>
      <c r="H1106" s="10">
        <f>H1107</f>
        <v>0</v>
      </c>
      <c r="I1106" s="1">
        <f>J1106+K1106</f>
        <v>2530</v>
      </c>
      <c r="J1106" s="10">
        <f>J1107</f>
        <v>2530</v>
      </c>
      <c r="K1106" s="10">
        <f>K1107</f>
        <v>0</v>
      </c>
    </row>
    <row r="1107" spans="1:11" ht="72" customHeight="1" x14ac:dyDescent="0.2">
      <c r="A1107" s="2" t="s">
        <v>393</v>
      </c>
      <c r="B1107" s="2"/>
      <c r="C1107" s="2" t="s">
        <v>254</v>
      </c>
      <c r="D1107" s="2" t="s">
        <v>175</v>
      </c>
      <c r="E1107" s="2"/>
      <c r="F1107" s="3">
        <f>SUM(G1107:H1107)</f>
        <v>2526</v>
      </c>
      <c r="G1107" s="35">
        <f>SUM(G1108:G1110)</f>
        <v>2526</v>
      </c>
      <c r="H1107" s="35">
        <f>SUM(H1108:H1110)</f>
        <v>0</v>
      </c>
      <c r="I1107" s="3">
        <f>SUM(J1107:K1107)</f>
        <v>2530</v>
      </c>
      <c r="J1107" s="35">
        <f>SUM(J1108:J1110)</f>
        <v>2530</v>
      </c>
      <c r="K1107" s="35">
        <f>SUM(K1108:K1110)</f>
        <v>0</v>
      </c>
    </row>
    <row r="1108" spans="1:11" ht="214.5" customHeight="1" x14ac:dyDescent="0.2">
      <c r="A1108" s="7" t="s">
        <v>19</v>
      </c>
      <c r="B1108" s="2"/>
      <c r="C1108" s="2" t="s">
        <v>254</v>
      </c>
      <c r="D1108" s="2" t="s">
        <v>175</v>
      </c>
      <c r="E1108" s="2" t="s">
        <v>12</v>
      </c>
      <c r="F1108" s="3">
        <f>SUM(G1108:H1108)</f>
        <v>2174</v>
      </c>
      <c r="G1108" s="35">
        <v>2174</v>
      </c>
      <c r="H1108" s="35"/>
      <c r="I1108" s="3">
        <f>SUM(J1108:K1108)</f>
        <v>2198</v>
      </c>
      <c r="J1108" s="35">
        <v>2198</v>
      </c>
      <c r="K1108" s="35"/>
    </row>
    <row r="1109" spans="1:11" ht="80.25" customHeight="1" x14ac:dyDescent="0.2">
      <c r="A1109" s="2" t="s">
        <v>20</v>
      </c>
      <c r="B1109" s="2"/>
      <c r="C1109" s="2" t="s">
        <v>254</v>
      </c>
      <c r="D1109" s="2" t="s">
        <v>175</v>
      </c>
      <c r="E1109" s="2" t="s">
        <v>13</v>
      </c>
      <c r="F1109" s="3">
        <f>SUM(G1109:H1109)</f>
        <v>304</v>
      </c>
      <c r="G1109" s="35">
        <v>304</v>
      </c>
      <c r="H1109" s="35"/>
      <c r="I1109" s="3">
        <f>SUM(J1109:K1109)</f>
        <v>284</v>
      </c>
      <c r="J1109" s="35">
        <v>284</v>
      </c>
      <c r="K1109" s="35"/>
    </row>
    <row r="1110" spans="1:11" ht="38.25" customHeight="1" x14ac:dyDescent="0.2">
      <c r="A1110" s="2" t="s">
        <v>16</v>
      </c>
      <c r="B1110" s="2"/>
      <c r="C1110" s="2" t="s">
        <v>254</v>
      </c>
      <c r="D1110" s="2" t="s">
        <v>175</v>
      </c>
      <c r="E1110" s="2" t="s">
        <v>15</v>
      </c>
      <c r="F1110" s="3">
        <f>SUM(G1110:H1110)</f>
        <v>48</v>
      </c>
      <c r="G1110" s="35">
        <v>48</v>
      </c>
      <c r="H1110" s="35"/>
      <c r="I1110" s="3">
        <f>SUM(J1110:K1110)</f>
        <v>48</v>
      </c>
      <c r="J1110" s="35">
        <v>48</v>
      </c>
      <c r="K1110" s="35"/>
    </row>
    <row r="1111" spans="1:11" ht="58.5" customHeight="1" x14ac:dyDescent="0.2">
      <c r="A1111" s="5" t="s">
        <v>1080</v>
      </c>
      <c r="B1111" s="5"/>
      <c r="C1111" s="5" t="s">
        <v>243</v>
      </c>
      <c r="D1111" s="5"/>
      <c r="E1111" s="5"/>
      <c r="F1111" s="1">
        <f>SUM(G1111:H1111)</f>
        <v>279</v>
      </c>
      <c r="G1111" s="10">
        <f>SUM(G1114)</f>
        <v>279</v>
      </c>
      <c r="H1111" s="10">
        <f>SUM(H1114)</f>
        <v>0</v>
      </c>
      <c r="I1111" s="1">
        <f>SUM(J1111:K1111)</f>
        <v>283</v>
      </c>
      <c r="J1111" s="10">
        <f>SUM(J1114)</f>
        <v>283</v>
      </c>
      <c r="K1111" s="10">
        <f>SUM(K1114)</f>
        <v>0</v>
      </c>
    </row>
    <row r="1112" spans="1:11" ht="33" x14ac:dyDescent="0.2">
      <c r="A1112" s="6" t="s">
        <v>171</v>
      </c>
      <c r="B1112" s="5"/>
      <c r="C1112" s="5" t="s">
        <v>243</v>
      </c>
      <c r="D1112" s="5" t="s">
        <v>172</v>
      </c>
      <c r="E1112" s="5"/>
      <c r="F1112" s="1">
        <f>G1112+H1112</f>
        <v>279</v>
      </c>
      <c r="G1112" s="10">
        <f>G1113</f>
        <v>279</v>
      </c>
      <c r="H1112" s="10">
        <f>H1113</f>
        <v>0</v>
      </c>
      <c r="I1112" s="1">
        <f>J1112+K1112</f>
        <v>283</v>
      </c>
      <c r="J1112" s="10">
        <f>J1113</f>
        <v>283</v>
      </c>
      <c r="K1112" s="10">
        <f>K1113</f>
        <v>0</v>
      </c>
    </row>
    <row r="1113" spans="1:11" ht="120.75" customHeight="1" x14ac:dyDescent="0.2">
      <c r="A1113" s="6" t="s">
        <v>173</v>
      </c>
      <c r="B1113" s="5"/>
      <c r="C1113" s="5" t="s">
        <v>243</v>
      </c>
      <c r="D1113" s="5" t="s">
        <v>174</v>
      </c>
      <c r="E1113" s="5"/>
      <c r="F1113" s="1">
        <f>G1113+H1113</f>
        <v>279</v>
      </c>
      <c r="G1113" s="10">
        <f>G1114</f>
        <v>279</v>
      </c>
      <c r="H1113" s="10">
        <f>H1114</f>
        <v>0</v>
      </c>
      <c r="I1113" s="1">
        <f>J1113+K1113</f>
        <v>283</v>
      </c>
      <c r="J1113" s="10">
        <f>J1114</f>
        <v>283</v>
      </c>
      <c r="K1113" s="10">
        <f>K1114</f>
        <v>0</v>
      </c>
    </row>
    <row r="1114" spans="1:11" ht="107.25" customHeight="1" x14ac:dyDescent="0.2">
      <c r="A1114" s="2" t="s">
        <v>41</v>
      </c>
      <c r="B1114" s="2"/>
      <c r="C1114" s="2" t="s">
        <v>243</v>
      </c>
      <c r="D1114" s="2" t="s">
        <v>189</v>
      </c>
      <c r="E1114" s="2"/>
      <c r="F1114" s="3">
        <f t="shared" ref="F1114:F1158" si="191">SUM(G1114:H1114)</f>
        <v>279</v>
      </c>
      <c r="G1114" s="35">
        <f>SUM(G1115)</f>
        <v>279</v>
      </c>
      <c r="H1114" s="35">
        <f>SUM(H1115)</f>
        <v>0</v>
      </c>
      <c r="I1114" s="3">
        <f t="shared" ref="I1114:I1130" si="192">SUM(J1114:K1114)</f>
        <v>283</v>
      </c>
      <c r="J1114" s="35">
        <f>SUM(J1115)</f>
        <v>283</v>
      </c>
      <c r="K1114" s="35">
        <f>SUM(K1115)</f>
        <v>0</v>
      </c>
    </row>
    <row r="1115" spans="1:11" ht="222" customHeight="1" x14ac:dyDescent="0.2">
      <c r="A1115" s="7" t="s">
        <v>19</v>
      </c>
      <c r="B1115" s="2"/>
      <c r="C1115" s="2" t="s">
        <v>243</v>
      </c>
      <c r="D1115" s="2" t="s">
        <v>189</v>
      </c>
      <c r="E1115" s="2" t="s">
        <v>12</v>
      </c>
      <c r="F1115" s="3">
        <f t="shared" si="191"/>
        <v>279</v>
      </c>
      <c r="G1115" s="35">
        <v>279</v>
      </c>
      <c r="H1115" s="35"/>
      <c r="I1115" s="3">
        <f t="shared" si="192"/>
        <v>283</v>
      </c>
      <c r="J1115" s="35">
        <v>283</v>
      </c>
      <c r="K1115" s="35"/>
    </row>
    <row r="1116" spans="1:11" ht="49.5" x14ac:dyDescent="0.2">
      <c r="A1116" s="5" t="s">
        <v>176</v>
      </c>
      <c r="B1116" s="1"/>
      <c r="C1116" s="1" t="s">
        <v>177</v>
      </c>
      <c r="D1116" s="1"/>
      <c r="E1116" s="3"/>
      <c r="F1116" s="1">
        <f t="shared" si="191"/>
        <v>718</v>
      </c>
      <c r="G1116" s="10">
        <f>G1117</f>
        <v>718</v>
      </c>
      <c r="H1116" s="10">
        <f>H1117</f>
        <v>0</v>
      </c>
      <c r="I1116" s="1">
        <f t="shared" si="192"/>
        <v>721</v>
      </c>
      <c r="J1116" s="10">
        <f>J1117</f>
        <v>721</v>
      </c>
      <c r="K1116" s="10">
        <f>K1117</f>
        <v>0</v>
      </c>
    </row>
    <row r="1117" spans="1:11" ht="24" customHeight="1" x14ac:dyDescent="0.2">
      <c r="A1117" s="22" t="s">
        <v>300</v>
      </c>
      <c r="B1117" s="1"/>
      <c r="C1117" s="1" t="s">
        <v>301</v>
      </c>
      <c r="D1117" s="1"/>
      <c r="E1117" s="1"/>
      <c r="F1117" s="1">
        <f t="shared" si="191"/>
        <v>718</v>
      </c>
      <c r="G1117" s="10">
        <f>G1123+G1118</f>
        <v>718</v>
      </c>
      <c r="H1117" s="10">
        <f t="shared" ref="H1117:J1117" si="193">H1123+H1118</f>
        <v>0</v>
      </c>
      <c r="I1117" s="10">
        <f>SUM(J1117:K1117)</f>
        <v>721</v>
      </c>
      <c r="J1117" s="10">
        <f t="shared" si="193"/>
        <v>721</v>
      </c>
      <c r="K1117" s="10">
        <f>K1126</f>
        <v>0</v>
      </c>
    </row>
    <row r="1118" spans="1:11" ht="239.25" customHeight="1" x14ac:dyDescent="0.2">
      <c r="A1118" s="39" t="s">
        <v>270</v>
      </c>
      <c r="B1118" s="40"/>
      <c r="C1118" s="40" t="s">
        <v>301</v>
      </c>
      <c r="D1118" s="40" t="s">
        <v>271</v>
      </c>
      <c r="E1118" s="40"/>
      <c r="F1118" s="1">
        <f>G1118+H1118</f>
        <v>177</v>
      </c>
      <c r="G1118" s="10">
        <f>G1119</f>
        <v>177</v>
      </c>
      <c r="H1118" s="10">
        <f>H1119</f>
        <v>0</v>
      </c>
      <c r="I1118" s="1">
        <f>J1118+K1118</f>
        <v>183</v>
      </c>
      <c r="J1118" s="10">
        <f>J1119</f>
        <v>183</v>
      </c>
      <c r="K1118" s="10">
        <f>K1119</f>
        <v>0</v>
      </c>
    </row>
    <row r="1119" spans="1:11" ht="112.5" customHeight="1" x14ac:dyDescent="0.2">
      <c r="A1119" s="39" t="s">
        <v>1029</v>
      </c>
      <c r="B1119" s="40"/>
      <c r="C1119" s="40" t="s">
        <v>301</v>
      </c>
      <c r="D1119" s="40" t="s">
        <v>1030</v>
      </c>
      <c r="E1119" s="40"/>
      <c r="F1119" s="1">
        <f>G1119+H1119</f>
        <v>177</v>
      </c>
      <c r="G1119" s="10">
        <f>G1120</f>
        <v>177</v>
      </c>
      <c r="H1119" s="10">
        <f>H1120</f>
        <v>0</v>
      </c>
      <c r="I1119" s="1">
        <f>J1119+K1119</f>
        <v>183</v>
      </c>
      <c r="J1119" s="10">
        <f>J1120</f>
        <v>183</v>
      </c>
      <c r="K1119" s="10">
        <f>K1120</f>
        <v>0</v>
      </c>
    </row>
    <row r="1120" spans="1:11" ht="161.25" customHeight="1" x14ac:dyDescent="0.2">
      <c r="A1120" s="39" t="s">
        <v>1031</v>
      </c>
      <c r="B1120" s="40"/>
      <c r="C1120" s="40" t="s">
        <v>301</v>
      </c>
      <c r="D1120" s="40" t="s">
        <v>1032</v>
      </c>
      <c r="E1120" s="40"/>
      <c r="F1120" s="3">
        <f t="shared" ref="F1120:F1122" si="194">SUM(G1120:H1120)</f>
        <v>177</v>
      </c>
      <c r="G1120" s="35">
        <f>SUM(G1121)</f>
        <v>177</v>
      </c>
      <c r="H1120" s="35">
        <f>SUM(H1121)</f>
        <v>0</v>
      </c>
      <c r="I1120" s="3">
        <f t="shared" ref="I1120:I1122" si="195">SUM(J1120:K1120)</f>
        <v>183</v>
      </c>
      <c r="J1120" s="35">
        <f>SUM(J1121)</f>
        <v>183</v>
      </c>
      <c r="K1120" s="35">
        <f>SUM(K1121)</f>
        <v>0</v>
      </c>
    </row>
    <row r="1121" spans="1:11" ht="54.75" customHeight="1" x14ac:dyDescent="0.2">
      <c r="A1121" s="47" t="s">
        <v>364</v>
      </c>
      <c r="B1121" s="40"/>
      <c r="C1121" s="41" t="s">
        <v>301</v>
      </c>
      <c r="D1121" s="41" t="s">
        <v>1033</v>
      </c>
      <c r="E1121" s="45"/>
      <c r="F1121" s="3">
        <f t="shared" si="194"/>
        <v>177</v>
      </c>
      <c r="G1121" s="35">
        <f>SUM(G1122)</f>
        <v>177</v>
      </c>
      <c r="H1121" s="35">
        <f>SUM(H1122)</f>
        <v>0</v>
      </c>
      <c r="I1121" s="3">
        <f t="shared" si="195"/>
        <v>183</v>
      </c>
      <c r="J1121" s="35">
        <f>SUM(J1122)</f>
        <v>183</v>
      </c>
      <c r="K1121" s="35">
        <f>SUM(K1122)</f>
        <v>0</v>
      </c>
    </row>
    <row r="1122" spans="1:11" ht="211.5" customHeight="1" x14ac:dyDescent="0.2">
      <c r="A1122" s="42" t="s">
        <v>19</v>
      </c>
      <c r="B1122" s="45"/>
      <c r="C1122" s="45" t="s">
        <v>301</v>
      </c>
      <c r="D1122" s="41" t="s">
        <v>1033</v>
      </c>
      <c r="E1122" s="45">
        <v>100</v>
      </c>
      <c r="F1122" s="3">
        <f t="shared" si="194"/>
        <v>177</v>
      </c>
      <c r="G1122" s="35">
        <v>177</v>
      </c>
      <c r="H1122" s="10"/>
      <c r="I1122" s="3">
        <f t="shared" si="195"/>
        <v>183</v>
      </c>
      <c r="J1122" s="35">
        <v>183</v>
      </c>
      <c r="K1122" s="10"/>
    </row>
    <row r="1123" spans="1:11" ht="132" customHeight="1" x14ac:dyDescent="0.2">
      <c r="A1123" s="8" t="s">
        <v>302</v>
      </c>
      <c r="B1123" s="5"/>
      <c r="C1123" s="5" t="s">
        <v>301</v>
      </c>
      <c r="D1123" s="5" t="s">
        <v>293</v>
      </c>
      <c r="E1123" s="5"/>
      <c r="F1123" s="1">
        <f t="shared" si="191"/>
        <v>541</v>
      </c>
      <c r="G1123" s="10">
        <f>G1124</f>
        <v>541</v>
      </c>
      <c r="H1123" s="10">
        <f>H1124</f>
        <v>0</v>
      </c>
      <c r="I1123" s="1">
        <f t="shared" si="192"/>
        <v>538</v>
      </c>
      <c r="J1123" s="10">
        <f>J1124</f>
        <v>538</v>
      </c>
      <c r="K1123" s="10">
        <f>K1124</f>
        <v>0</v>
      </c>
    </row>
    <row r="1124" spans="1:11" ht="113.25" customHeight="1" x14ac:dyDescent="0.2">
      <c r="A1124" s="8" t="s">
        <v>303</v>
      </c>
      <c r="B1124" s="5"/>
      <c r="C1124" s="5" t="s">
        <v>301</v>
      </c>
      <c r="D1124" s="5" t="s">
        <v>295</v>
      </c>
      <c r="E1124" s="5"/>
      <c r="F1124" s="1">
        <f t="shared" si="191"/>
        <v>541</v>
      </c>
      <c r="G1124" s="10">
        <f>G1125</f>
        <v>541</v>
      </c>
      <c r="H1124" s="10">
        <f>H1126</f>
        <v>0</v>
      </c>
      <c r="I1124" s="1">
        <f t="shared" si="192"/>
        <v>538</v>
      </c>
      <c r="J1124" s="10">
        <f>J1125</f>
        <v>538</v>
      </c>
      <c r="K1124" s="10">
        <f>K1126</f>
        <v>0</v>
      </c>
    </row>
    <row r="1125" spans="1:11" ht="156" customHeight="1" x14ac:dyDescent="0.2">
      <c r="A1125" s="8" t="s">
        <v>304</v>
      </c>
      <c r="B1125" s="5"/>
      <c r="C1125" s="5" t="s">
        <v>301</v>
      </c>
      <c r="D1125" s="5" t="s">
        <v>305</v>
      </c>
      <c r="E1125" s="5"/>
      <c r="F1125" s="1">
        <f t="shared" si="191"/>
        <v>541</v>
      </c>
      <c r="G1125" s="10">
        <f>G1126</f>
        <v>541</v>
      </c>
      <c r="H1125" s="10">
        <f>H1126</f>
        <v>0</v>
      </c>
      <c r="I1125" s="1">
        <f t="shared" si="192"/>
        <v>538</v>
      </c>
      <c r="J1125" s="10">
        <f>J1126</f>
        <v>538</v>
      </c>
      <c r="K1125" s="10">
        <f>K1126</f>
        <v>0</v>
      </c>
    </row>
    <row r="1126" spans="1:11" ht="50.25" customHeight="1" x14ac:dyDescent="0.2">
      <c r="A1126" s="19" t="s">
        <v>364</v>
      </c>
      <c r="B1126" s="5"/>
      <c r="C1126" s="2" t="s">
        <v>301</v>
      </c>
      <c r="D1126" s="2" t="s">
        <v>307</v>
      </c>
      <c r="E1126" s="2"/>
      <c r="F1126" s="3">
        <f t="shared" si="191"/>
        <v>541</v>
      </c>
      <c r="G1126" s="35">
        <f>G1127+G1128+G1129</f>
        <v>541</v>
      </c>
      <c r="H1126" s="35">
        <f>H1127+H1128+H1129</f>
        <v>0</v>
      </c>
      <c r="I1126" s="3">
        <f t="shared" si="192"/>
        <v>538</v>
      </c>
      <c r="J1126" s="35">
        <f>J1127+J1128+J1129</f>
        <v>538</v>
      </c>
      <c r="K1126" s="35">
        <f>K1127+K1128+K1129</f>
        <v>0</v>
      </c>
    </row>
    <row r="1127" spans="1:11" ht="208.5" customHeight="1" x14ac:dyDescent="0.2">
      <c r="A1127" s="7" t="s">
        <v>19</v>
      </c>
      <c r="B1127" s="3"/>
      <c r="C1127" s="3" t="s">
        <v>301</v>
      </c>
      <c r="D1127" s="2" t="s">
        <v>307</v>
      </c>
      <c r="E1127" s="3" t="s">
        <v>12</v>
      </c>
      <c r="F1127" s="3">
        <f t="shared" si="191"/>
        <v>408</v>
      </c>
      <c r="G1127" s="35">
        <v>408</v>
      </c>
      <c r="H1127" s="35"/>
      <c r="I1127" s="3">
        <f t="shared" si="192"/>
        <v>414</v>
      </c>
      <c r="J1127" s="35">
        <v>414</v>
      </c>
      <c r="K1127" s="35"/>
    </row>
    <row r="1128" spans="1:11" ht="81" customHeight="1" x14ac:dyDescent="0.2">
      <c r="A1128" s="2" t="s">
        <v>20</v>
      </c>
      <c r="B1128" s="3"/>
      <c r="C1128" s="3" t="s">
        <v>301</v>
      </c>
      <c r="D1128" s="2" t="s">
        <v>307</v>
      </c>
      <c r="E1128" s="3" t="s">
        <v>13</v>
      </c>
      <c r="F1128" s="3">
        <f t="shared" si="191"/>
        <v>129</v>
      </c>
      <c r="G1128" s="35">
        <v>129</v>
      </c>
      <c r="H1128" s="35"/>
      <c r="I1128" s="3">
        <f t="shared" si="192"/>
        <v>120</v>
      </c>
      <c r="J1128" s="35">
        <v>120</v>
      </c>
      <c r="K1128" s="35"/>
    </row>
    <row r="1129" spans="1:11" ht="45" customHeight="1" x14ac:dyDescent="0.2">
      <c r="A1129" s="2" t="s">
        <v>16</v>
      </c>
      <c r="B1129" s="3"/>
      <c r="C1129" s="3" t="s">
        <v>301</v>
      </c>
      <c r="D1129" s="2" t="s">
        <v>307</v>
      </c>
      <c r="E1129" s="3" t="s">
        <v>15</v>
      </c>
      <c r="F1129" s="3">
        <f t="shared" si="191"/>
        <v>4</v>
      </c>
      <c r="G1129" s="35">
        <v>4</v>
      </c>
      <c r="H1129" s="35"/>
      <c r="I1129" s="3">
        <f t="shared" si="192"/>
        <v>4</v>
      </c>
      <c r="J1129" s="35">
        <v>4</v>
      </c>
      <c r="K1129" s="35"/>
    </row>
    <row r="1130" spans="1:11" ht="125.25" customHeight="1" x14ac:dyDescent="0.2">
      <c r="A1130" s="5" t="s">
        <v>394</v>
      </c>
      <c r="B1130" s="5" t="s">
        <v>395</v>
      </c>
      <c r="C1130" s="5"/>
      <c r="D1130" s="5"/>
      <c r="E1130" s="5"/>
      <c r="F1130" s="1">
        <f>SUM(G1130:H1130)</f>
        <v>6509</v>
      </c>
      <c r="G1130" s="10">
        <f>G1131+G1145</f>
        <v>6509</v>
      </c>
      <c r="H1130" s="10">
        <f>H1131+H1145</f>
        <v>0</v>
      </c>
      <c r="I1130" s="1">
        <f t="shared" si="192"/>
        <v>6544</v>
      </c>
      <c r="J1130" s="10">
        <f>J1131+J1145</f>
        <v>6544</v>
      </c>
      <c r="K1130" s="10">
        <f>K1131+K1145</f>
        <v>0</v>
      </c>
    </row>
    <row r="1131" spans="1:11" ht="38.25" customHeight="1" x14ac:dyDescent="0.2">
      <c r="A1131" s="5" t="s">
        <v>1097</v>
      </c>
      <c r="B1131" s="5"/>
      <c r="C1131" s="5" t="s">
        <v>242</v>
      </c>
      <c r="D1131" s="5"/>
      <c r="E1131" s="5"/>
      <c r="F1131" s="1">
        <f t="shared" si="191"/>
        <v>4778</v>
      </c>
      <c r="G1131" s="10">
        <f>G1132+G1139</f>
        <v>4778</v>
      </c>
      <c r="H1131" s="10">
        <f>H1132+H1139</f>
        <v>0</v>
      </c>
      <c r="I1131" s="1">
        <f t="shared" ref="I1131:I1158" si="196">SUM(J1131:K1131)</f>
        <v>4787</v>
      </c>
      <c r="J1131" s="10">
        <f>J1132+J1139</f>
        <v>4787</v>
      </c>
      <c r="K1131" s="10">
        <f>K1132+K1139</f>
        <v>0</v>
      </c>
    </row>
    <row r="1132" spans="1:11" ht="195.75" customHeight="1" x14ac:dyDescent="0.2">
      <c r="A1132" s="5" t="s">
        <v>253</v>
      </c>
      <c r="B1132" s="5"/>
      <c r="C1132" s="5" t="s">
        <v>254</v>
      </c>
      <c r="D1132" s="5"/>
      <c r="E1132" s="5"/>
      <c r="F1132" s="1">
        <f t="shared" si="191"/>
        <v>3639</v>
      </c>
      <c r="G1132" s="10">
        <f t="shared" ref="G1132:K1134" si="197">G1133</f>
        <v>3639</v>
      </c>
      <c r="H1132" s="10">
        <f t="shared" si="197"/>
        <v>0</v>
      </c>
      <c r="I1132" s="1">
        <f t="shared" si="196"/>
        <v>3636</v>
      </c>
      <c r="J1132" s="10">
        <f t="shared" si="197"/>
        <v>3636</v>
      </c>
      <c r="K1132" s="10">
        <f t="shared" si="197"/>
        <v>0</v>
      </c>
    </row>
    <row r="1133" spans="1:11" ht="34.5" customHeight="1" x14ac:dyDescent="0.2">
      <c r="A1133" s="6" t="s">
        <v>171</v>
      </c>
      <c r="B1133" s="5"/>
      <c r="C1133" s="5" t="s">
        <v>254</v>
      </c>
      <c r="D1133" s="5" t="s">
        <v>172</v>
      </c>
      <c r="E1133" s="5"/>
      <c r="F1133" s="1">
        <f t="shared" si="191"/>
        <v>3639</v>
      </c>
      <c r="G1133" s="10">
        <f t="shared" si="197"/>
        <v>3639</v>
      </c>
      <c r="H1133" s="10">
        <f t="shared" si="197"/>
        <v>0</v>
      </c>
      <c r="I1133" s="1">
        <f t="shared" si="196"/>
        <v>3636</v>
      </c>
      <c r="J1133" s="10">
        <f t="shared" si="197"/>
        <v>3636</v>
      </c>
      <c r="K1133" s="10">
        <f t="shared" si="197"/>
        <v>0</v>
      </c>
    </row>
    <row r="1134" spans="1:11" ht="130.5" customHeight="1" x14ac:dyDescent="0.2">
      <c r="A1134" s="6" t="s">
        <v>173</v>
      </c>
      <c r="B1134" s="5"/>
      <c r="C1134" s="5" t="s">
        <v>254</v>
      </c>
      <c r="D1134" s="5" t="s">
        <v>174</v>
      </c>
      <c r="E1134" s="5"/>
      <c r="F1134" s="1">
        <f t="shared" si="191"/>
        <v>3639</v>
      </c>
      <c r="G1134" s="10">
        <f t="shared" si="197"/>
        <v>3639</v>
      </c>
      <c r="H1134" s="10">
        <f t="shared" si="197"/>
        <v>0</v>
      </c>
      <c r="I1134" s="1">
        <f t="shared" si="196"/>
        <v>3636</v>
      </c>
      <c r="J1134" s="10">
        <f t="shared" si="197"/>
        <v>3636</v>
      </c>
      <c r="K1134" s="10">
        <f t="shared" si="197"/>
        <v>0</v>
      </c>
    </row>
    <row r="1135" spans="1:11" ht="78" customHeight="1" x14ac:dyDescent="0.2">
      <c r="A1135" s="2" t="s">
        <v>393</v>
      </c>
      <c r="B1135" s="2"/>
      <c r="C1135" s="2" t="s">
        <v>254</v>
      </c>
      <c r="D1135" s="2" t="s">
        <v>175</v>
      </c>
      <c r="E1135" s="2"/>
      <c r="F1135" s="3">
        <f t="shared" si="191"/>
        <v>3639</v>
      </c>
      <c r="G1135" s="35">
        <f>SUM(G1136:G1138)</f>
        <v>3639</v>
      </c>
      <c r="H1135" s="35">
        <f>SUM(H1136:H1138)</f>
        <v>0</v>
      </c>
      <c r="I1135" s="3">
        <f t="shared" si="196"/>
        <v>3636</v>
      </c>
      <c r="J1135" s="35">
        <f>SUM(J1136:J1138)</f>
        <v>3636</v>
      </c>
      <c r="K1135" s="35">
        <f>SUM(K1136:K1138)</f>
        <v>0</v>
      </c>
    </row>
    <row r="1136" spans="1:11" ht="208.5" customHeight="1" x14ac:dyDescent="0.2">
      <c r="A1136" s="7" t="s">
        <v>19</v>
      </c>
      <c r="B1136" s="2"/>
      <c r="C1136" s="2" t="s">
        <v>254</v>
      </c>
      <c r="D1136" s="2" t="s">
        <v>175</v>
      </c>
      <c r="E1136" s="2" t="s">
        <v>12</v>
      </c>
      <c r="F1136" s="3">
        <f t="shared" si="191"/>
        <v>3046</v>
      </c>
      <c r="G1136" s="35">
        <v>3046</v>
      </c>
      <c r="H1136" s="35"/>
      <c r="I1136" s="3">
        <f t="shared" si="196"/>
        <v>3076</v>
      </c>
      <c r="J1136" s="35">
        <v>3076</v>
      </c>
      <c r="K1136" s="35"/>
    </row>
    <row r="1137" spans="1:11" ht="93" customHeight="1" x14ac:dyDescent="0.2">
      <c r="A1137" s="2" t="s">
        <v>20</v>
      </c>
      <c r="B1137" s="2"/>
      <c r="C1137" s="2" t="s">
        <v>254</v>
      </c>
      <c r="D1137" s="2" t="s">
        <v>175</v>
      </c>
      <c r="E1137" s="2" t="s">
        <v>13</v>
      </c>
      <c r="F1137" s="3">
        <f t="shared" si="191"/>
        <v>553</v>
      </c>
      <c r="G1137" s="35">
        <f>553</f>
        <v>553</v>
      </c>
      <c r="H1137" s="35"/>
      <c r="I1137" s="3">
        <f t="shared" si="196"/>
        <v>520</v>
      </c>
      <c r="J1137" s="35">
        <v>520</v>
      </c>
      <c r="K1137" s="35"/>
    </row>
    <row r="1138" spans="1:11" ht="33" x14ac:dyDescent="0.2">
      <c r="A1138" s="2" t="s">
        <v>16</v>
      </c>
      <c r="B1138" s="2"/>
      <c r="C1138" s="2" t="s">
        <v>254</v>
      </c>
      <c r="D1138" s="2" t="s">
        <v>175</v>
      </c>
      <c r="E1138" s="2" t="s">
        <v>15</v>
      </c>
      <c r="F1138" s="3">
        <f t="shared" si="191"/>
        <v>40</v>
      </c>
      <c r="G1138" s="35">
        <v>40</v>
      </c>
      <c r="H1138" s="35"/>
      <c r="I1138" s="3">
        <f t="shared" si="196"/>
        <v>40</v>
      </c>
      <c r="J1138" s="35">
        <v>40</v>
      </c>
      <c r="K1138" s="35"/>
    </row>
    <row r="1139" spans="1:11" ht="49.5" x14ac:dyDescent="0.2">
      <c r="A1139" s="5" t="s">
        <v>1080</v>
      </c>
      <c r="B1139" s="5"/>
      <c r="C1139" s="5" t="s">
        <v>243</v>
      </c>
      <c r="D1139" s="5"/>
      <c r="E1139" s="5"/>
      <c r="F1139" s="1">
        <f t="shared" si="191"/>
        <v>1139</v>
      </c>
      <c r="G1139" s="10">
        <f t="shared" ref="G1139:K1141" si="198">G1140</f>
        <v>1139</v>
      </c>
      <c r="H1139" s="10" t="str">
        <f t="shared" si="198"/>
        <v>0</v>
      </c>
      <c r="I1139" s="1">
        <f t="shared" si="196"/>
        <v>1151</v>
      </c>
      <c r="J1139" s="10">
        <f t="shared" si="198"/>
        <v>1151</v>
      </c>
      <c r="K1139" s="10" t="str">
        <f t="shared" si="198"/>
        <v>0</v>
      </c>
    </row>
    <row r="1140" spans="1:11" ht="33" x14ac:dyDescent="0.2">
      <c r="A1140" s="6" t="s">
        <v>171</v>
      </c>
      <c r="B1140" s="5"/>
      <c r="C1140" s="5" t="s">
        <v>243</v>
      </c>
      <c r="D1140" s="5" t="s">
        <v>172</v>
      </c>
      <c r="E1140" s="5"/>
      <c r="F1140" s="1">
        <f t="shared" si="191"/>
        <v>1139</v>
      </c>
      <c r="G1140" s="10">
        <f t="shared" si="198"/>
        <v>1139</v>
      </c>
      <c r="H1140" s="10" t="str">
        <f t="shared" si="198"/>
        <v>0</v>
      </c>
      <c r="I1140" s="1">
        <f t="shared" si="196"/>
        <v>1151</v>
      </c>
      <c r="J1140" s="10">
        <f t="shared" si="198"/>
        <v>1151</v>
      </c>
      <c r="K1140" s="10" t="str">
        <f t="shared" si="198"/>
        <v>0</v>
      </c>
    </row>
    <row r="1141" spans="1:11" ht="129" customHeight="1" x14ac:dyDescent="0.2">
      <c r="A1141" s="6" t="s">
        <v>173</v>
      </c>
      <c r="B1141" s="5"/>
      <c r="C1141" s="5" t="s">
        <v>243</v>
      </c>
      <c r="D1141" s="5" t="s">
        <v>174</v>
      </c>
      <c r="E1141" s="5"/>
      <c r="F1141" s="1">
        <f t="shared" si="191"/>
        <v>1139</v>
      </c>
      <c r="G1141" s="10">
        <f t="shared" si="198"/>
        <v>1139</v>
      </c>
      <c r="H1141" s="10" t="str">
        <f t="shared" si="198"/>
        <v>0</v>
      </c>
      <c r="I1141" s="1">
        <f t="shared" si="196"/>
        <v>1151</v>
      </c>
      <c r="J1141" s="10">
        <f t="shared" si="198"/>
        <v>1151</v>
      </c>
      <c r="K1141" s="10" t="str">
        <f t="shared" si="198"/>
        <v>0</v>
      </c>
    </row>
    <row r="1142" spans="1:11" ht="109.5" customHeight="1" x14ac:dyDescent="0.2">
      <c r="A1142" s="2" t="s">
        <v>41</v>
      </c>
      <c r="B1142" s="2"/>
      <c r="C1142" s="2" t="s">
        <v>243</v>
      </c>
      <c r="D1142" s="2" t="s">
        <v>189</v>
      </c>
      <c r="E1142" s="2"/>
      <c r="F1142" s="3">
        <f t="shared" si="191"/>
        <v>1139</v>
      </c>
      <c r="G1142" s="35">
        <f>G1143+G1144</f>
        <v>1139</v>
      </c>
      <c r="H1142" s="35" t="s">
        <v>316</v>
      </c>
      <c r="I1142" s="3">
        <f t="shared" si="196"/>
        <v>1151</v>
      </c>
      <c r="J1142" s="35">
        <f>J1143+J1144</f>
        <v>1151</v>
      </c>
      <c r="K1142" s="35" t="s">
        <v>316</v>
      </c>
    </row>
    <row r="1143" spans="1:11" ht="212.25" customHeight="1" x14ac:dyDescent="0.2">
      <c r="A1143" s="7" t="s">
        <v>19</v>
      </c>
      <c r="B1143" s="2"/>
      <c r="C1143" s="2" t="s">
        <v>243</v>
      </c>
      <c r="D1143" s="2" t="s">
        <v>189</v>
      </c>
      <c r="E1143" s="2" t="s">
        <v>12</v>
      </c>
      <c r="F1143" s="3">
        <f t="shared" si="191"/>
        <v>1134</v>
      </c>
      <c r="G1143" s="35">
        <v>1134</v>
      </c>
      <c r="H1143" s="35"/>
      <c r="I1143" s="3">
        <f t="shared" si="196"/>
        <v>1146</v>
      </c>
      <c r="J1143" s="35">
        <v>1146</v>
      </c>
      <c r="K1143" s="35"/>
    </row>
    <row r="1144" spans="1:11" ht="78" customHeight="1" x14ac:dyDescent="0.2">
      <c r="A1144" s="2" t="s">
        <v>20</v>
      </c>
      <c r="B1144" s="2"/>
      <c r="C1144" s="2" t="s">
        <v>243</v>
      </c>
      <c r="D1144" s="2" t="s">
        <v>189</v>
      </c>
      <c r="E1144" s="2" t="s">
        <v>13</v>
      </c>
      <c r="F1144" s="3">
        <f t="shared" si="191"/>
        <v>5</v>
      </c>
      <c r="G1144" s="35">
        <v>5</v>
      </c>
      <c r="H1144" s="35"/>
      <c r="I1144" s="3">
        <f t="shared" si="196"/>
        <v>5</v>
      </c>
      <c r="J1144" s="35">
        <v>5</v>
      </c>
      <c r="K1144" s="35"/>
    </row>
    <row r="1145" spans="1:11" ht="62.25" customHeight="1" x14ac:dyDescent="0.2">
      <c r="A1145" s="5" t="s">
        <v>176</v>
      </c>
      <c r="B1145" s="1"/>
      <c r="C1145" s="1" t="s">
        <v>177</v>
      </c>
      <c r="D1145" s="1"/>
      <c r="E1145" s="3"/>
      <c r="F1145" s="1">
        <f t="shared" si="191"/>
        <v>1731</v>
      </c>
      <c r="G1145" s="10">
        <f>G1146</f>
        <v>1731</v>
      </c>
      <c r="H1145" s="10">
        <f>H1146</f>
        <v>0</v>
      </c>
      <c r="I1145" s="1">
        <f t="shared" si="196"/>
        <v>1757</v>
      </c>
      <c r="J1145" s="10">
        <f>J1146</f>
        <v>1757</v>
      </c>
      <c r="K1145" s="10">
        <f>K1146</f>
        <v>0</v>
      </c>
    </row>
    <row r="1146" spans="1:11" ht="27" customHeight="1" x14ac:dyDescent="0.2">
      <c r="A1146" s="22" t="s">
        <v>300</v>
      </c>
      <c r="B1146" s="1"/>
      <c r="C1146" s="1" t="s">
        <v>301</v>
      </c>
      <c r="D1146" s="1"/>
      <c r="E1146" s="1"/>
      <c r="F1146" s="1">
        <f t="shared" ref="F1146" si="199">SUM(G1146:H1146)</f>
        <v>1731</v>
      </c>
      <c r="G1146" s="10">
        <f>G1152+G1147</f>
        <v>1731</v>
      </c>
      <c r="H1146" s="10">
        <f t="shared" ref="H1146" si="200">H1152+H1147</f>
        <v>0</v>
      </c>
      <c r="I1146" s="10">
        <f>SUM(J1146:K1146)</f>
        <v>1757</v>
      </c>
      <c r="J1146" s="10">
        <f t="shared" ref="J1146" si="201">J1152+J1147</f>
        <v>1757</v>
      </c>
      <c r="K1146" s="10">
        <f>K1155</f>
        <v>0</v>
      </c>
    </row>
    <row r="1147" spans="1:11" ht="235.5" customHeight="1" x14ac:dyDescent="0.2">
      <c r="A1147" s="39" t="s">
        <v>270</v>
      </c>
      <c r="B1147" s="40"/>
      <c r="C1147" s="40" t="s">
        <v>301</v>
      </c>
      <c r="D1147" s="40" t="s">
        <v>271</v>
      </c>
      <c r="E1147" s="40"/>
      <c r="F1147" s="1">
        <f>G1147+H1147</f>
        <v>528</v>
      </c>
      <c r="G1147" s="10">
        <f>G1148</f>
        <v>528</v>
      </c>
      <c r="H1147" s="10">
        <f>H1148</f>
        <v>0</v>
      </c>
      <c r="I1147" s="1">
        <f>J1147+K1147</f>
        <v>548</v>
      </c>
      <c r="J1147" s="10">
        <f>J1148</f>
        <v>548</v>
      </c>
      <c r="K1147" s="10">
        <f>K1148</f>
        <v>0</v>
      </c>
    </row>
    <row r="1148" spans="1:11" ht="119.25" customHeight="1" x14ac:dyDescent="0.2">
      <c r="A1148" s="39" t="s">
        <v>1029</v>
      </c>
      <c r="B1148" s="40"/>
      <c r="C1148" s="40" t="s">
        <v>301</v>
      </c>
      <c r="D1148" s="40" t="s">
        <v>1030</v>
      </c>
      <c r="E1148" s="40"/>
      <c r="F1148" s="1">
        <f>G1148+H1148</f>
        <v>528</v>
      </c>
      <c r="G1148" s="10">
        <f>G1149</f>
        <v>528</v>
      </c>
      <c r="H1148" s="10">
        <f>H1149</f>
        <v>0</v>
      </c>
      <c r="I1148" s="1">
        <f>J1148+K1148</f>
        <v>548</v>
      </c>
      <c r="J1148" s="10">
        <f>J1149</f>
        <v>548</v>
      </c>
      <c r="K1148" s="10">
        <f>K1149</f>
        <v>0</v>
      </c>
    </row>
    <row r="1149" spans="1:11" ht="158.25" customHeight="1" x14ac:dyDescent="0.2">
      <c r="A1149" s="39" t="s">
        <v>1031</v>
      </c>
      <c r="B1149" s="40"/>
      <c r="C1149" s="40" t="s">
        <v>301</v>
      </c>
      <c r="D1149" s="40" t="s">
        <v>1032</v>
      </c>
      <c r="E1149" s="40"/>
      <c r="F1149" s="3">
        <f t="shared" ref="F1149:F1151" si="202">SUM(G1149:H1149)</f>
        <v>528</v>
      </c>
      <c r="G1149" s="35">
        <f>SUM(G1150)</f>
        <v>528</v>
      </c>
      <c r="H1149" s="35">
        <f>SUM(H1150)</f>
        <v>0</v>
      </c>
      <c r="I1149" s="3">
        <f t="shared" ref="I1149:I1151" si="203">SUM(J1149:K1149)</f>
        <v>548</v>
      </c>
      <c r="J1149" s="35">
        <f>SUM(J1150)</f>
        <v>548</v>
      </c>
      <c r="K1149" s="35">
        <f>SUM(K1150)</f>
        <v>0</v>
      </c>
    </row>
    <row r="1150" spans="1:11" ht="49.5" x14ac:dyDescent="0.2">
      <c r="A1150" s="47" t="s">
        <v>364</v>
      </c>
      <c r="B1150" s="40"/>
      <c r="C1150" s="41" t="s">
        <v>301</v>
      </c>
      <c r="D1150" s="41" t="s">
        <v>1033</v>
      </c>
      <c r="E1150" s="45"/>
      <c r="F1150" s="3">
        <f t="shared" si="202"/>
        <v>528</v>
      </c>
      <c r="G1150" s="35">
        <f>SUM(G1151)</f>
        <v>528</v>
      </c>
      <c r="H1150" s="35">
        <f>SUM(H1151)</f>
        <v>0</v>
      </c>
      <c r="I1150" s="3">
        <f t="shared" si="203"/>
        <v>548</v>
      </c>
      <c r="J1150" s="35">
        <f>SUM(J1151)</f>
        <v>548</v>
      </c>
      <c r="K1150" s="35">
        <f>SUM(K1151)</f>
        <v>0</v>
      </c>
    </row>
    <row r="1151" spans="1:11" ht="213.75" customHeight="1" x14ac:dyDescent="0.2">
      <c r="A1151" s="42" t="s">
        <v>19</v>
      </c>
      <c r="B1151" s="45"/>
      <c r="C1151" s="45" t="s">
        <v>301</v>
      </c>
      <c r="D1151" s="41" t="s">
        <v>1033</v>
      </c>
      <c r="E1151" s="45">
        <v>100</v>
      </c>
      <c r="F1151" s="3">
        <f t="shared" si="202"/>
        <v>528</v>
      </c>
      <c r="G1151" s="35">
        <v>528</v>
      </c>
      <c r="H1151" s="10"/>
      <c r="I1151" s="3">
        <f t="shared" si="203"/>
        <v>548</v>
      </c>
      <c r="J1151" s="35">
        <v>548</v>
      </c>
      <c r="K1151" s="10"/>
    </row>
    <row r="1152" spans="1:11" ht="123.75" customHeight="1" x14ac:dyDescent="0.2">
      <c r="A1152" s="8" t="s">
        <v>302</v>
      </c>
      <c r="B1152" s="5"/>
      <c r="C1152" s="5" t="s">
        <v>301</v>
      </c>
      <c r="D1152" s="5" t="s">
        <v>293</v>
      </c>
      <c r="E1152" s="5"/>
      <c r="F1152" s="1">
        <f t="shared" si="191"/>
        <v>1203</v>
      </c>
      <c r="G1152" s="10">
        <f t="shared" ref="G1152:K1154" si="204">G1153</f>
        <v>1203</v>
      </c>
      <c r="H1152" s="10">
        <f t="shared" si="204"/>
        <v>0</v>
      </c>
      <c r="I1152" s="1">
        <f t="shared" si="196"/>
        <v>1209</v>
      </c>
      <c r="J1152" s="10">
        <f t="shared" si="204"/>
        <v>1209</v>
      </c>
      <c r="K1152" s="10">
        <f t="shared" si="204"/>
        <v>0</v>
      </c>
    </row>
    <row r="1153" spans="1:11" ht="112.5" customHeight="1" x14ac:dyDescent="0.2">
      <c r="A1153" s="8" t="s">
        <v>303</v>
      </c>
      <c r="B1153" s="5"/>
      <c r="C1153" s="5" t="s">
        <v>301</v>
      </c>
      <c r="D1153" s="5" t="s">
        <v>295</v>
      </c>
      <c r="E1153" s="5"/>
      <c r="F1153" s="1">
        <f t="shared" si="191"/>
        <v>1203</v>
      </c>
      <c r="G1153" s="10">
        <f t="shared" si="204"/>
        <v>1203</v>
      </c>
      <c r="H1153" s="10">
        <f t="shared" si="204"/>
        <v>0</v>
      </c>
      <c r="I1153" s="1">
        <f t="shared" si="196"/>
        <v>1209</v>
      </c>
      <c r="J1153" s="10">
        <f t="shared" si="204"/>
        <v>1209</v>
      </c>
      <c r="K1153" s="10">
        <f t="shared" si="204"/>
        <v>0</v>
      </c>
    </row>
    <row r="1154" spans="1:11" ht="159" customHeight="1" x14ac:dyDescent="0.2">
      <c r="A1154" s="8" t="s">
        <v>304</v>
      </c>
      <c r="B1154" s="5"/>
      <c r="C1154" s="5" t="s">
        <v>301</v>
      </c>
      <c r="D1154" s="5" t="s">
        <v>305</v>
      </c>
      <c r="E1154" s="5"/>
      <c r="F1154" s="1">
        <f t="shared" si="191"/>
        <v>1203</v>
      </c>
      <c r="G1154" s="10">
        <f t="shared" si="204"/>
        <v>1203</v>
      </c>
      <c r="H1154" s="10">
        <f t="shared" si="204"/>
        <v>0</v>
      </c>
      <c r="I1154" s="1">
        <f t="shared" si="196"/>
        <v>1209</v>
      </c>
      <c r="J1154" s="10">
        <f t="shared" si="204"/>
        <v>1209</v>
      </c>
      <c r="K1154" s="10">
        <f t="shared" si="204"/>
        <v>0</v>
      </c>
    </row>
    <row r="1155" spans="1:11" ht="55.5" customHeight="1" x14ac:dyDescent="0.2">
      <c r="A1155" s="19" t="s">
        <v>364</v>
      </c>
      <c r="B1155" s="5"/>
      <c r="C1155" s="2" t="s">
        <v>301</v>
      </c>
      <c r="D1155" s="2" t="s">
        <v>307</v>
      </c>
      <c r="E1155" s="2"/>
      <c r="F1155" s="3">
        <f t="shared" si="191"/>
        <v>1203</v>
      </c>
      <c r="G1155" s="35">
        <f>SUM(G1156:G1158)</f>
        <v>1203</v>
      </c>
      <c r="H1155" s="35">
        <f>SUM(H1156:H1158)</f>
        <v>0</v>
      </c>
      <c r="I1155" s="3">
        <f t="shared" si="196"/>
        <v>1209</v>
      </c>
      <c r="J1155" s="35">
        <f>SUM(J1156:J1158)</f>
        <v>1209</v>
      </c>
      <c r="K1155" s="35">
        <f>SUM(K1156:K1158)</f>
        <v>0</v>
      </c>
    </row>
    <row r="1156" spans="1:11" ht="203.25" customHeight="1" x14ac:dyDescent="0.2">
      <c r="A1156" s="7" t="s">
        <v>19</v>
      </c>
      <c r="B1156" s="3"/>
      <c r="C1156" s="3" t="s">
        <v>301</v>
      </c>
      <c r="D1156" s="2">
        <v>1220225100</v>
      </c>
      <c r="E1156" s="3" t="s">
        <v>12</v>
      </c>
      <c r="F1156" s="3">
        <f t="shared" si="191"/>
        <v>1014</v>
      </c>
      <c r="G1156" s="35">
        <v>1014</v>
      </c>
      <c r="H1156" s="35"/>
      <c r="I1156" s="3">
        <f t="shared" si="196"/>
        <v>1025</v>
      </c>
      <c r="J1156" s="35">
        <v>1025</v>
      </c>
      <c r="K1156" s="35"/>
    </row>
    <row r="1157" spans="1:11" ht="93" customHeight="1" x14ac:dyDescent="0.2">
      <c r="A1157" s="2" t="s">
        <v>20</v>
      </c>
      <c r="B1157" s="3"/>
      <c r="C1157" s="3" t="s">
        <v>301</v>
      </c>
      <c r="D1157" s="2">
        <v>1220225100</v>
      </c>
      <c r="E1157" s="3" t="s">
        <v>13</v>
      </c>
      <c r="F1157" s="3">
        <f t="shared" si="191"/>
        <v>149</v>
      </c>
      <c r="G1157" s="35">
        <v>149</v>
      </c>
      <c r="H1157" s="35"/>
      <c r="I1157" s="3">
        <f t="shared" si="196"/>
        <v>144</v>
      </c>
      <c r="J1157" s="35">
        <v>144</v>
      </c>
      <c r="K1157" s="35"/>
    </row>
    <row r="1158" spans="1:11" ht="33" x14ac:dyDescent="0.2">
      <c r="A1158" s="2" t="s">
        <v>16</v>
      </c>
      <c r="B1158" s="3"/>
      <c r="C1158" s="3" t="s">
        <v>301</v>
      </c>
      <c r="D1158" s="2">
        <v>1220225100</v>
      </c>
      <c r="E1158" s="3" t="s">
        <v>15</v>
      </c>
      <c r="F1158" s="3">
        <f t="shared" si="191"/>
        <v>40</v>
      </c>
      <c r="G1158" s="35">
        <v>40</v>
      </c>
      <c r="H1158" s="35"/>
      <c r="I1158" s="3">
        <f t="shared" si="196"/>
        <v>40</v>
      </c>
      <c r="J1158" s="35">
        <v>40</v>
      </c>
      <c r="K1158" s="35"/>
    </row>
    <row r="1159" spans="1:11" ht="120.75" customHeight="1" x14ac:dyDescent="0.2">
      <c r="A1159" s="5" t="s">
        <v>396</v>
      </c>
      <c r="B1159" s="5" t="s">
        <v>397</v>
      </c>
      <c r="C1159" s="5"/>
      <c r="D1159" s="5"/>
      <c r="E1159" s="5"/>
      <c r="F1159" s="1">
        <f>SUM(G1159:H1159)</f>
        <v>4352</v>
      </c>
      <c r="G1159" s="10">
        <f>SUM(G1160,G1173)</f>
        <v>4352</v>
      </c>
      <c r="H1159" s="10">
        <f>SUM(H1160,H1173)</f>
        <v>0</v>
      </c>
      <c r="I1159" s="1">
        <f>SUM(J1159:K1159)</f>
        <v>4363</v>
      </c>
      <c r="J1159" s="10">
        <f>SUM(J1160,J1173)</f>
        <v>4363</v>
      </c>
      <c r="K1159" s="10">
        <f>SUM(K1160,K1173)</f>
        <v>0</v>
      </c>
    </row>
    <row r="1160" spans="1:11" ht="36" customHeight="1" x14ac:dyDescent="0.2">
      <c r="A1160" s="5" t="s">
        <v>1097</v>
      </c>
      <c r="B1160" s="5"/>
      <c r="C1160" s="5" t="s">
        <v>242</v>
      </c>
      <c r="D1160" s="5"/>
      <c r="E1160" s="5"/>
      <c r="F1160" s="1">
        <f t="shared" ref="F1160:F1187" si="205">SUM(G1160:H1160)</f>
        <v>3220</v>
      </c>
      <c r="G1160" s="10">
        <f>G1161+G1168</f>
        <v>3220</v>
      </c>
      <c r="H1160" s="10">
        <f>H1161+H1168</f>
        <v>0</v>
      </c>
      <c r="I1160" s="1">
        <f t="shared" ref="I1160:I1187" si="206">SUM(J1160:K1160)</f>
        <v>3231</v>
      </c>
      <c r="J1160" s="10">
        <f>J1161+J1168</f>
        <v>3231</v>
      </c>
      <c r="K1160" s="10">
        <f>K1161+K1168</f>
        <v>0</v>
      </c>
    </row>
    <row r="1161" spans="1:11" ht="192" customHeight="1" x14ac:dyDescent="0.2">
      <c r="A1161" s="5" t="s">
        <v>253</v>
      </c>
      <c r="B1161" s="5"/>
      <c r="C1161" s="5" t="s">
        <v>254</v>
      </c>
      <c r="D1161" s="5"/>
      <c r="E1161" s="5"/>
      <c r="F1161" s="1">
        <f t="shared" si="205"/>
        <v>2640</v>
      </c>
      <c r="G1161" s="10">
        <f t="shared" ref="G1161:K1163" si="207">G1162</f>
        <v>2640</v>
      </c>
      <c r="H1161" s="10">
        <f t="shared" si="207"/>
        <v>0</v>
      </c>
      <c r="I1161" s="1">
        <f t="shared" si="206"/>
        <v>2648</v>
      </c>
      <c r="J1161" s="10">
        <f t="shared" si="207"/>
        <v>2648</v>
      </c>
      <c r="K1161" s="10">
        <f t="shared" si="207"/>
        <v>0</v>
      </c>
    </row>
    <row r="1162" spans="1:11" ht="38.25" customHeight="1" x14ac:dyDescent="0.2">
      <c r="A1162" s="6" t="s">
        <v>171</v>
      </c>
      <c r="B1162" s="5"/>
      <c r="C1162" s="5" t="s">
        <v>254</v>
      </c>
      <c r="D1162" s="5" t="s">
        <v>172</v>
      </c>
      <c r="E1162" s="5"/>
      <c r="F1162" s="1">
        <f t="shared" si="205"/>
        <v>2640</v>
      </c>
      <c r="G1162" s="10">
        <f t="shared" si="207"/>
        <v>2640</v>
      </c>
      <c r="H1162" s="10">
        <f t="shared" si="207"/>
        <v>0</v>
      </c>
      <c r="I1162" s="1">
        <f t="shared" si="206"/>
        <v>2648</v>
      </c>
      <c r="J1162" s="10">
        <f t="shared" si="207"/>
        <v>2648</v>
      </c>
      <c r="K1162" s="10">
        <f t="shared" si="207"/>
        <v>0</v>
      </c>
    </row>
    <row r="1163" spans="1:11" ht="125.25" customHeight="1" x14ac:dyDescent="0.2">
      <c r="A1163" s="6" t="s">
        <v>173</v>
      </c>
      <c r="B1163" s="5"/>
      <c r="C1163" s="5" t="s">
        <v>254</v>
      </c>
      <c r="D1163" s="5" t="s">
        <v>174</v>
      </c>
      <c r="E1163" s="5"/>
      <c r="F1163" s="1">
        <f t="shared" si="205"/>
        <v>2640</v>
      </c>
      <c r="G1163" s="10">
        <f t="shared" si="207"/>
        <v>2640</v>
      </c>
      <c r="H1163" s="10">
        <f t="shared" si="207"/>
        <v>0</v>
      </c>
      <c r="I1163" s="1">
        <f t="shared" si="206"/>
        <v>2648</v>
      </c>
      <c r="J1163" s="10">
        <f t="shared" si="207"/>
        <v>2648</v>
      </c>
      <c r="K1163" s="10">
        <f t="shared" si="207"/>
        <v>0</v>
      </c>
    </row>
    <row r="1164" spans="1:11" ht="78" customHeight="1" x14ac:dyDescent="0.2">
      <c r="A1164" s="2" t="s">
        <v>393</v>
      </c>
      <c r="B1164" s="2"/>
      <c r="C1164" s="2" t="s">
        <v>254</v>
      </c>
      <c r="D1164" s="2" t="s">
        <v>175</v>
      </c>
      <c r="E1164" s="2"/>
      <c r="F1164" s="3">
        <f t="shared" si="205"/>
        <v>2640</v>
      </c>
      <c r="G1164" s="35">
        <f>SUM(G1165:G1167)</f>
        <v>2640</v>
      </c>
      <c r="H1164" s="35">
        <f>SUM(H1165:H1167)</f>
        <v>0</v>
      </c>
      <c r="I1164" s="3">
        <f t="shared" si="206"/>
        <v>2648</v>
      </c>
      <c r="J1164" s="35">
        <f>SUM(J1165:J1167)</f>
        <v>2648</v>
      </c>
      <c r="K1164" s="35">
        <f>SUM(K1165:K1167)</f>
        <v>0</v>
      </c>
    </row>
    <row r="1165" spans="1:11" ht="210" customHeight="1" x14ac:dyDescent="0.2">
      <c r="A1165" s="7" t="s">
        <v>19</v>
      </c>
      <c r="B1165" s="2"/>
      <c r="C1165" s="2" t="s">
        <v>254</v>
      </c>
      <c r="D1165" s="2" t="s">
        <v>175</v>
      </c>
      <c r="E1165" s="2" t="s">
        <v>12</v>
      </c>
      <c r="F1165" s="3">
        <f t="shared" si="205"/>
        <v>2267</v>
      </c>
      <c r="G1165" s="35">
        <v>2267</v>
      </c>
      <c r="H1165" s="35"/>
      <c r="I1165" s="3">
        <f t="shared" si="206"/>
        <v>2288</v>
      </c>
      <c r="J1165" s="35">
        <v>2288</v>
      </c>
      <c r="K1165" s="35"/>
    </row>
    <row r="1166" spans="1:11" ht="93" customHeight="1" x14ac:dyDescent="0.2">
      <c r="A1166" s="2" t="s">
        <v>20</v>
      </c>
      <c r="B1166" s="2"/>
      <c r="C1166" s="2" t="s">
        <v>254</v>
      </c>
      <c r="D1166" s="2" t="s">
        <v>175</v>
      </c>
      <c r="E1166" s="2" t="s">
        <v>13</v>
      </c>
      <c r="F1166" s="3">
        <f t="shared" si="205"/>
        <v>367</v>
      </c>
      <c r="G1166" s="35">
        <v>367</v>
      </c>
      <c r="H1166" s="35"/>
      <c r="I1166" s="3">
        <f t="shared" si="206"/>
        <v>354</v>
      </c>
      <c r="J1166" s="35">
        <v>354</v>
      </c>
      <c r="K1166" s="35"/>
    </row>
    <row r="1167" spans="1:11" ht="33" x14ac:dyDescent="0.2">
      <c r="A1167" s="2" t="s">
        <v>16</v>
      </c>
      <c r="B1167" s="2"/>
      <c r="C1167" s="2" t="s">
        <v>254</v>
      </c>
      <c r="D1167" s="2" t="s">
        <v>175</v>
      </c>
      <c r="E1167" s="2" t="s">
        <v>15</v>
      </c>
      <c r="F1167" s="3">
        <f t="shared" si="205"/>
        <v>6</v>
      </c>
      <c r="G1167" s="35">
        <v>6</v>
      </c>
      <c r="H1167" s="35"/>
      <c r="I1167" s="3">
        <f t="shared" si="206"/>
        <v>6</v>
      </c>
      <c r="J1167" s="35">
        <v>6</v>
      </c>
      <c r="K1167" s="35"/>
    </row>
    <row r="1168" spans="1:11" ht="55.5" customHeight="1" x14ac:dyDescent="0.2">
      <c r="A1168" s="5" t="s">
        <v>1080</v>
      </c>
      <c r="B1168" s="5"/>
      <c r="C1168" s="5" t="s">
        <v>243</v>
      </c>
      <c r="D1168" s="5"/>
      <c r="E1168" s="5"/>
      <c r="F1168" s="1">
        <f t="shared" si="205"/>
        <v>580</v>
      </c>
      <c r="G1168" s="10">
        <f t="shared" ref="G1168:K1170" si="208">G1169</f>
        <v>580</v>
      </c>
      <c r="H1168" s="10">
        <f t="shared" si="208"/>
        <v>0</v>
      </c>
      <c r="I1168" s="1">
        <f t="shared" si="206"/>
        <v>583</v>
      </c>
      <c r="J1168" s="10">
        <f t="shared" si="208"/>
        <v>583</v>
      </c>
      <c r="K1168" s="10">
        <f t="shared" si="208"/>
        <v>0</v>
      </c>
    </row>
    <row r="1169" spans="1:11" ht="33" x14ac:dyDescent="0.2">
      <c r="A1169" s="6" t="s">
        <v>171</v>
      </c>
      <c r="B1169" s="5"/>
      <c r="C1169" s="5" t="s">
        <v>243</v>
      </c>
      <c r="D1169" s="5" t="s">
        <v>172</v>
      </c>
      <c r="E1169" s="5"/>
      <c r="F1169" s="1">
        <f t="shared" si="205"/>
        <v>580</v>
      </c>
      <c r="G1169" s="10">
        <f t="shared" si="208"/>
        <v>580</v>
      </c>
      <c r="H1169" s="10">
        <f t="shared" si="208"/>
        <v>0</v>
      </c>
      <c r="I1169" s="1">
        <f t="shared" si="206"/>
        <v>583</v>
      </c>
      <c r="J1169" s="10">
        <f t="shared" si="208"/>
        <v>583</v>
      </c>
      <c r="K1169" s="10">
        <f t="shared" si="208"/>
        <v>0</v>
      </c>
    </row>
    <row r="1170" spans="1:11" ht="120" customHeight="1" x14ac:dyDescent="0.2">
      <c r="A1170" s="6" t="s">
        <v>173</v>
      </c>
      <c r="B1170" s="5"/>
      <c r="C1170" s="5" t="s">
        <v>243</v>
      </c>
      <c r="D1170" s="5" t="s">
        <v>174</v>
      </c>
      <c r="E1170" s="5"/>
      <c r="F1170" s="1">
        <f t="shared" si="205"/>
        <v>580</v>
      </c>
      <c r="G1170" s="10">
        <f t="shared" si="208"/>
        <v>580</v>
      </c>
      <c r="H1170" s="10">
        <f t="shared" si="208"/>
        <v>0</v>
      </c>
      <c r="I1170" s="1">
        <f t="shared" si="206"/>
        <v>583</v>
      </c>
      <c r="J1170" s="10">
        <f t="shared" si="208"/>
        <v>583</v>
      </c>
      <c r="K1170" s="10">
        <f t="shared" si="208"/>
        <v>0</v>
      </c>
    </row>
    <row r="1171" spans="1:11" ht="105" customHeight="1" x14ac:dyDescent="0.2">
      <c r="A1171" s="2" t="s">
        <v>41</v>
      </c>
      <c r="B1171" s="2"/>
      <c r="C1171" s="2" t="s">
        <v>243</v>
      </c>
      <c r="D1171" s="2" t="s">
        <v>189</v>
      </c>
      <c r="E1171" s="2"/>
      <c r="F1171" s="3">
        <f t="shared" si="205"/>
        <v>580</v>
      </c>
      <c r="G1171" s="35">
        <f>G1172</f>
        <v>580</v>
      </c>
      <c r="H1171" s="35">
        <f>H1172</f>
        <v>0</v>
      </c>
      <c r="I1171" s="3">
        <f t="shared" si="206"/>
        <v>583</v>
      </c>
      <c r="J1171" s="35">
        <f>J1172</f>
        <v>583</v>
      </c>
      <c r="K1171" s="35">
        <f>K1172</f>
        <v>0</v>
      </c>
    </row>
    <row r="1172" spans="1:11" ht="204" customHeight="1" x14ac:dyDescent="0.2">
      <c r="A1172" s="7" t="s">
        <v>19</v>
      </c>
      <c r="B1172" s="2"/>
      <c r="C1172" s="2" t="s">
        <v>243</v>
      </c>
      <c r="D1172" s="2" t="s">
        <v>189</v>
      </c>
      <c r="E1172" s="2" t="s">
        <v>12</v>
      </c>
      <c r="F1172" s="3">
        <f t="shared" si="205"/>
        <v>580</v>
      </c>
      <c r="G1172" s="35">
        <v>580</v>
      </c>
      <c r="H1172" s="35"/>
      <c r="I1172" s="3">
        <f t="shared" si="206"/>
        <v>583</v>
      </c>
      <c r="J1172" s="35">
        <v>583</v>
      </c>
      <c r="K1172" s="35"/>
    </row>
    <row r="1173" spans="1:11" ht="54.75" customHeight="1" x14ac:dyDescent="0.2">
      <c r="A1173" s="5" t="s">
        <v>176</v>
      </c>
      <c r="B1173" s="1"/>
      <c r="C1173" s="1" t="s">
        <v>177</v>
      </c>
      <c r="D1173" s="1"/>
      <c r="E1173" s="3"/>
      <c r="F1173" s="1">
        <f t="shared" si="205"/>
        <v>1132</v>
      </c>
      <c r="G1173" s="10">
        <f>G1174</f>
        <v>1132</v>
      </c>
      <c r="H1173" s="10">
        <f>H1174</f>
        <v>0</v>
      </c>
      <c r="I1173" s="1">
        <f t="shared" si="206"/>
        <v>1132</v>
      </c>
      <c r="J1173" s="10">
        <f>J1174</f>
        <v>1132</v>
      </c>
      <c r="K1173" s="10">
        <f>K1174</f>
        <v>0</v>
      </c>
    </row>
    <row r="1174" spans="1:11" ht="21" customHeight="1" x14ac:dyDescent="0.2">
      <c r="A1174" s="22" t="s">
        <v>300</v>
      </c>
      <c r="B1174" s="1"/>
      <c r="C1174" s="1" t="s">
        <v>301</v>
      </c>
      <c r="D1174" s="1"/>
      <c r="E1174" s="1"/>
      <c r="F1174" s="1">
        <f t="shared" ref="F1174" si="209">SUM(G1174:H1174)</f>
        <v>1132</v>
      </c>
      <c r="G1174" s="10">
        <f>G1180+G1175</f>
        <v>1132</v>
      </c>
      <c r="H1174" s="10">
        <f t="shared" ref="H1174" si="210">H1180+H1175</f>
        <v>0</v>
      </c>
      <c r="I1174" s="10">
        <f>SUM(J1174:K1174)</f>
        <v>1132</v>
      </c>
      <c r="J1174" s="10">
        <f t="shared" ref="J1174" si="211">J1180+J1175</f>
        <v>1132</v>
      </c>
      <c r="K1174" s="10">
        <f>K1183</f>
        <v>0</v>
      </c>
    </row>
    <row r="1175" spans="1:11" ht="237.75" customHeight="1" x14ac:dyDescent="0.2">
      <c r="A1175" s="39" t="s">
        <v>270</v>
      </c>
      <c r="B1175" s="40"/>
      <c r="C1175" s="40" t="s">
        <v>301</v>
      </c>
      <c r="D1175" s="40" t="s">
        <v>271</v>
      </c>
      <c r="E1175" s="40"/>
      <c r="F1175" s="1">
        <f>G1175+H1175</f>
        <v>177</v>
      </c>
      <c r="G1175" s="10">
        <f>G1176</f>
        <v>177</v>
      </c>
      <c r="H1175" s="10">
        <f>H1176</f>
        <v>0</v>
      </c>
      <c r="I1175" s="1">
        <f>J1175+K1175</f>
        <v>183</v>
      </c>
      <c r="J1175" s="10">
        <f>J1176</f>
        <v>183</v>
      </c>
      <c r="K1175" s="10">
        <f>K1176</f>
        <v>0</v>
      </c>
    </row>
    <row r="1176" spans="1:11" ht="111.75" customHeight="1" x14ac:dyDescent="0.2">
      <c r="A1176" s="39" t="s">
        <v>1029</v>
      </c>
      <c r="B1176" s="40"/>
      <c r="C1176" s="40" t="s">
        <v>301</v>
      </c>
      <c r="D1176" s="40" t="s">
        <v>1030</v>
      </c>
      <c r="E1176" s="40"/>
      <c r="F1176" s="1">
        <f>G1176+H1176</f>
        <v>177</v>
      </c>
      <c r="G1176" s="10">
        <f>G1177</f>
        <v>177</v>
      </c>
      <c r="H1176" s="10">
        <f>H1177</f>
        <v>0</v>
      </c>
      <c r="I1176" s="1">
        <f>J1176+K1176</f>
        <v>183</v>
      </c>
      <c r="J1176" s="10">
        <f>J1177</f>
        <v>183</v>
      </c>
      <c r="K1176" s="10">
        <f>K1177</f>
        <v>0</v>
      </c>
    </row>
    <row r="1177" spans="1:11" ht="160.5" customHeight="1" x14ac:dyDescent="0.2">
      <c r="A1177" s="39" t="s">
        <v>1031</v>
      </c>
      <c r="B1177" s="40"/>
      <c r="C1177" s="40" t="s">
        <v>301</v>
      </c>
      <c r="D1177" s="40" t="s">
        <v>1032</v>
      </c>
      <c r="E1177" s="40"/>
      <c r="F1177" s="3">
        <f t="shared" ref="F1177:F1179" si="212">SUM(G1177:H1177)</f>
        <v>177</v>
      </c>
      <c r="G1177" s="35">
        <f>SUM(G1178)</f>
        <v>177</v>
      </c>
      <c r="H1177" s="35">
        <f>SUM(H1178)</f>
        <v>0</v>
      </c>
      <c r="I1177" s="3">
        <f t="shared" ref="I1177:I1179" si="213">SUM(J1177:K1177)</f>
        <v>183</v>
      </c>
      <c r="J1177" s="35">
        <f>SUM(J1178)</f>
        <v>183</v>
      </c>
      <c r="K1177" s="35">
        <f>SUM(K1178)</f>
        <v>0</v>
      </c>
    </row>
    <row r="1178" spans="1:11" ht="53.25" customHeight="1" x14ac:dyDescent="0.2">
      <c r="A1178" s="47" t="s">
        <v>364</v>
      </c>
      <c r="B1178" s="40"/>
      <c r="C1178" s="41" t="s">
        <v>301</v>
      </c>
      <c r="D1178" s="41" t="s">
        <v>1033</v>
      </c>
      <c r="E1178" s="45"/>
      <c r="F1178" s="3">
        <f t="shared" si="212"/>
        <v>177</v>
      </c>
      <c r="G1178" s="35">
        <f>SUM(G1179)</f>
        <v>177</v>
      </c>
      <c r="H1178" s="35">
        <f>SUM(H1179)</f>
        <v>0</v>
      </c>
      <c r="I1178" s="3">
        <f t="shared" si="213"/>
        <v>183</v>
      </c>
      <c r="J1178" s="35">
        <f>SUM(J1179)</f>
        <v>183</v>
      </c>
      <c r="K1178" s="35">
        <f>SUM(K1179)</f>
        <v>0</v>
      </c>
    </row>
    <row r="1179" spans="1:11" ht="208.5" customHeight="1" x14ac:dyDescent="0.2">
      <c r="A1179" s="42" t="s">
        <v>19</v>
      </c>
      <c r="B1179" s="45"/>
      <c r="C1179" s="45" t="s">
        <v>301</v>
      </c>
      <c r="D1179" s="41" t="s">
        <v>1033</v>
      </c>
      <c r="E1179" s="45">
        <v>100</v>
      </c>
      <c r="F1179" s="3">
        <f t="shared" si="212"/>
        <v>177</v>
      </c>
      <c r="G1179" s="35">
        <v>177</v>
      </c>
      <c r="H1179" s="10"/>
      <c r="I1179" s="3">
        <f t="shared" si="213"/>
        <v>183</v>
      </c>
      <c r="J1179" s="35">
        <v>183</v>
      </c>
      <c r="K1179" s="10"/>
    </row>
    <row r="1180" spans="1:11" ht="125.25" customHeight="1" x14ac:dyDescent="0.2">
      <c r="A1180" s="8" t="s">
        <v>302</v>
      </c>
      <c r="B1180" s="5"/>
      <c r="C1180" s="5" t="s">
        <v>301</v>
      </c>
      <c r="D1180" s="5" t="s">
        <v>293</v>
      </c>
      <c r="E1180" s="5"/>
      <c r="F1180" s="1">
        <f t="shared" si="205"/>
        <v>955</v>
      </c>
      <c r="G1180" s="10">
        <f t="shared" ref="G1180:K1182" si="214">G1181</f>
        <v>955</v>
      </c>
      <c r="H1180" s="10">
        <f t="shared" si="214"/>
        <v>0</v>
      </c>
      <c r="I1180" s="1">
        <f t="shared" si="206"/>
        <v>949</v>
      </c>
      <c r="J1180" s="10">
        <f t="shared" si="214"/>
        <v>949</v>
      </c>
      <c r="K1180" s="10">
        <f t="shared" si="214"/>
        <v>0</v>
      </c>
    </row>
    <row r="1181" spans="1:11" ht="109.5" customHeight="1" x14ac:dyDescent="0.2">
      <c r="A1181" s="8" t="s">
        <v>303</v>
      </c>
      <c r="B1181" s="5"/>
      <c r="C1181" s="5" t="s">
        <v>301</v>
      </c>
      <c r="D1181" s="5" t="s">
        <v>295</v>
      </c>
      <c r="E1181" s="5"/>
      <c r="F1181" s="1">
        <f t="shared" si="205"/>
        <v>955</v>
      </c>
      <c r="G1181" s="10">
        <f t="shared" si="214"/>
        <v>955</v>
      </c>
      <c r="H1181" s="10">
        <f t="shared" si="214"/>
        <v>0</v>
      </c>
      <c r="I1181" s="1">
        <f t="shared" si="206"/>
        <v>949</v>
      </c>
      <c r="J1181" s="10">
        <f t="shared" si="214"/>
        <v>949</v>
      </c>
      <c r="K1181" s="10">
        <f t="shared" si="214"/>
        <v>0</v>
      </c>
    </row>
    <row r="1182" spans="1:11" ht="162" customHeight="1" x14ac:dyDescent="0.2">
      <c r="A1182" s="8" t="s">
        <v>304</v>
      </c>
      <c r="B1182" s="5"/>
      <c r="C1182" s="5" t="s">
        <v>301</v>
      </c>
      <c r="D1182" s="5" t="s">
        <v>305</v>
      </c>
      <c r="E1182" s="5"/>
      <c r="F1182" s="1">
        <f t="shared" si="205"/>
        <v>955</v>
      </c>
      <c r="G1182" s="10">
        <f t="shared" si="214"/>
        <v>955</v>
      </c>
      <c r="H1182" s="10">
        <f t="shared" si="214"/>
        <v>0</v>
      </c>
      <c r="I1182" s="1">
        <f t="shared" si="206"/>
        <v>949</v>
      </c>
      <c r="J1182" s="10">
        <f t="shared" si="214"/>
        <v>949</v>
      </c>
      <c r="K1182" s="10">
        <f t="shared" si="214"/>
        <v>0</v>
      </c>
    </row>
    <row r="1183" spans="1:11" ht="54.75" customHeight="1" x14ac:dyDescent="0.2">
      <c r="A1183" s="19" t="s">
        <v>364</v>
      </c>
      <c r="B1183" s="5"/>
      <c r="C1183" s="2" t="s">
        <v>301</v>
      </c>
      <c r="D1183" s="2" t="s">
        <v>307</v>
      </c>
      <c r="E1183" s="2"/>
      <c r="F1183" s="3">
        <f t="shared" si="205"/>
        <v>955</v>
      </c>
      <c r="G1183" s="10">
        <f>SUM(G1184:G1186)</f>
        <v>955</v>
      </c>
      <c r="H1183" s="10">
        <f>SUM(H1184:H1186)</f>
        <v>0</v>
      </c>
      <c r="I1183" s="3">
        <f t="shared" si="206"/>
        <v>949</v>
      </c>
      <c r="J1183" s="10">
        <f>SUM(J1184:J1186)</f>
        <v>949</v>
      </c>
      <c r="K1183" s="10">
        <f>SUM(K1184:K1186)</f>
        <v>0</v>
      </c>
    </row>
    <row r="1184" spans="1:11" ht="204.75" customHeight="1" x14ac:dyDescent="0.2">
      <c r="A1184" s="7" t="s">
        <v>19</v>
      </c>
      <c r="B1184" s="3"/>
      <c r="C1184" s="3" t="s">
        <v>301</v>
      </c>
      <c r="D1184" s="2" t="s">
        <v>307</v>
      </c>
      <c r="E1184" s="3" t="s">
        <v>12</v>
      </c>
      <c r="F1184" s="3">
        <f t="shared" si="205"/>
        <v>773</v>
      </c>
      <c r="G1184" s="35">
        <v>773</v>
      </c>
      <c r="H1184" s="35"/>
      <c r="I1184" s="3">
        <f t="shared" si="206"/>
        <v>781</v>
      </c>
      <c r="J1184" s="35">
        <v>781</v>
      </c>
      <c r="K1184" s="35"/>
    </row>
    <row r="1185" spans="1:11" ht="81.75" customHeight="1" x14ac:dyDescent="0.2">
      <c r="A1185" s="2" t="s">
        <v>20</v>
      </c>
      <c r="B1185" s="3"/>
      <c r="C1185" s="3" t="s">
        <v>301</v>
      </c>
      <c r="D1185" s="2">
        <v>1220225100</v>
      </c>
      <c r="E1185" s="3" t="s">
        <v>13</v>
      </c>
      <c r="F1185" s="3">
        <f t="shared" si="205"/>
        <v>176</v>
      </c>
      <c r="G1185" s="35">
        <v>176</v>
      </c>
      <c r="H1185" s="35"/>
      <c r="I1185" s="3">
        <f t="shared" si="206"/>
        <v>162</v>
      </c>
      <c r="J1185" s="35">
        <v>162</v>
      </c>
      <c r="K1185" s="35"/>
    </row>
    <row r="1186" spans="1:11" ht="40.5" customHeight="1" x14ac:dyDescent="0.2">
      <c r="A1186" s="2" t="s">
        <v>16</v>
      </c>
      <c r="B1186" s="3"/>
      <c r="C1186" s="3" t="s">
        <v>301</v>
      </c>
      <c r="D1186" s="2">
        <v>1220225100</v>
      </c>
      <c r="E1186" s="3" t="s">
        <v>15</v>
      </c>
      <c r="F1186" s="3">
        <f t="shared" si="205"/>
        <v>6</v>
      </c>
      <c r="G1186" s="35">
        <v>6</v>
      </c>
      <c r="H1186" s="35"/>
      <c r="I1186" s="3">
        <f t="shared" si="206"/>
        <v>6</v>
      </c>
      <c r="J1186" s="35">
        <v>6</v>
      </c>
      <c r="K1186" s="35"/>
    </row>
    <row r="1187" spans="1:11" ht="120.75" customHeight="1" x14ac:dyDescent="0.2">
      <c r="A1187" s="5" t="s">
        <v>398</v>
      </c>
      <c r="B1187" s="5" t="s">
        <v>399</v>
      </c>
      <c r="C1187" s="5"/>
      <c r="D1187" s="5"/>
      <c r="E1187" s="5"/>
      <c r="F1187" s="1">
        <f t="shared" si="205"/>
        <v>3625</v>
      </c>
      <c r="G1187" s="10">
        <f>G1188+G1201</f>
        <v>3625</v>
      </c>
      <c r="H1187" s="10">
        <f>H1188+H1201</f>
        <v>0</v>
      </c>
      <c r="I1187" s="1">
        <f t="shared" si="206"/>
        <v>3627</v>
      </c>
      <c r="J1187" s="10">
        <f>J1188+J1201</f>
        <v>3627</v>
      </c>
      <c r="K1187" s="10">
        <f>K1188+K1201</f>
        <v>0</v>
      </c>
    </row>
    <row r="1188" spans="1:11" ht="46.5" customHeight="1" x14ac:dyDescent="0.2">
      <c r="A1188" s="5" t="s">
        <v>1097</v>
      </c>
      <c r="B1188" s="5"/>
      <c r="C1188" s="5" t="s">
        <v>242</v>
      </c>
      <c r="D1188" s="5"/>
      <c r="E1188" s="5"/>
      <c r="F1188" s="1">
        <f>SUM(G1188:H1188)</f>
        <v>2922</v>
      </c>
      <c r="G1188" s="10">
        <f>SUM(G1189,G1196)</f>
        <v>2922</v>
      </c>
      <c r="H1188" s="10">
        <f>SUM(H1189,H1196)</f>
        <v>0</v>
      </c>
      <c r="I1188" s="1">
        <f>SUM(J1188:K1188)</f>
        <v>2925</v>
      </c>
      <c r="J1188" s="10">
        <f>SUM(J1189,J1196)</f>
        <v>2925</v>
      </c>
      <c r="K1188" s="10">
        <f>SUM(K1189,K1196)</f>
        <v>0</v>
      </c>
    </row>
    <row r="1189" spans="1:11" ht="194.25" customHeight="1" x14ac:dyDescent="0.2">
      <c r="A1189" s="5" t="s">
        <v>253</v>
      </c>
      <c r="B1189" s="5"/>
      <c r="C1189" s="5" t="s">
        <v>254</v>
      </c>
      <c r="D1189" s="5"/>
      <c r="E1189" s="5"/>
      <c r="F1189" s="1">
        <f>SUM(G1189:H1189)</f>
        <v>2666</v>
      </c>
      <c r="G1189" s="10">
        <f>SUM(G1192)</f>
        <v>2666</v>
      </c>
      <c r="H1189" s="10">
        <f>SUM(H1192)</f>
        <v>0</v>
      </c>
      <c r="I1189" s="1">
        <f>SUM(J1189:K1189)</f>
        <v>2664</v>
      </c>
      <c r="J1189" s="10">
        <f>SUM(J1192)</f>
        <v>2664</v>
      </c>
      <c r="K1189" s="10">
        <f>SUM(K1192)</f>
        <v>0</v>
      </c>
    </row>
    <row r="1190" spans="1:11" ht="45.75" customHeight="1" x14ac:dyDescent="0.2">
      <c r="A1190" s="6" t="s">
        <v>171</v>
      </c>
      <c r="B1190" s="5"/>
      <c r="C1190" s="5" t="s">
        <v>254</v>
      </c>
      <c r="D1190" s="5" t="s">
        <v>172</v>
      </c>
      <c r="E1190" s="5"/>
      <c r="F1190" s="1">
        <f>G1190+H1190</f>
        <v>2666</v>
      </c>
      <c r="G1190" s="10">
        <f>G1191</f>
        <v>2666</v>
      </c>
      <c r="H1190" s="10">
        <f>H1191</f>
        <v>0</v>
      </c>
      <c r="I1190" s="1">
        <f>J1190+K1190</f>
        <v>2664</v>
      </c>
      <c r="J1190" s="10">
        <f>J1191</f>
        <v>2664</v>
      </c>
      <c r="K1190" s="10">
        <f>K1191</f>
        <v>0</v>
      </c>
    </row>
    <row r="1191" spans="1:11" ht="124.5" customHeight="1" x14ac:dyDescent="0.2">
      <c r="A1191" s="6" t="s">
        <v>173</v>
      </c>
      <c r="B1191" s="5"/>
      <c r="C1191" s="5" t="s">
        <v>254</v>
      </c>
      <c r="D1191" s="5" t="s">
        <v>174</v>
      </c>
      <c r="E1191" s="5"/>
      <c r="F1191" s="1">
        <f>G1191+H1191</f>
        <v>2666</v>
      </c>
      <c r="G1191" s="10">
        <f>G1192</f>
        <v>2666</v>
      </c>
      <c r="H1191" s="10">
        <f>H1192</f>
        <v>0</v>
      </c>
      <c r="I1191" s="1">
        <f>J1191+K1191</f>
        <v>2664</v>
      </c>
      <c r="J1191" s="10">
        <f>J1192</f>
        <v>2664</v>
      </c>
      <c r="K1191" s="10">
        <f>K1192</f>
        <v>0</v>
      </c>
    </row>
    <row r="1192" spans="1:11" ht="75" customHeight="1" x14ac:dyDescent="0.2">
      <c r="A1192" s="2" t="s">
        <v>393</v>
      </c>
      <c r="B1192" s="2"/>
      <c r="C1192" s="2" t="s">
        <v>254</v>
      </c>
      <c r="D1192" s="2" t="s">
        <v>175</v>
      </c>
      <c r="E1192" s="2"/>
      <c r="F1192" s="3">
        <f>SUM(G1192:H1192)</f>
        <v>2666</v>
      </c>
      <c r="G1192" s="35">
        <f>SUM(G1193:G1195)</f>
        <v>2666</v>
      </c>
      <c r="H1192" s="35">
        <f>SUM(H1193:H1195)</f>
        <v>0</v>
      </c>
      <c r="I1192" s="3">
        <f>SUM(J1192:K1192)</f>
        <v>2664</v>
      </c>
      <c r="J1192" s="35">
        <f>SUM(J1193:J1195)</f>
        <v>2664</v>
      </c>
      <c r="K1192" s="35">
        <f>SUM(K1193:K1195)</f>
        <v>0</v>
      </c>
    </row>
    <row r="1193" spans="1:11" ht="213.75" customHeight="1" x14ac:dyDescent="0.2">
      <c r="A1193" s="7" t="s">
        <v>19</v>
      </c>
      <c r="B1193" s="2"/>
      <c r="C1193" s="2" t="s">
        <v>254</v>
      </c>
      <c r="D1193" s="2" t="s">
        <v>175</v>
      </c>
      <c r="E1193" s="2" t="s">
        <v>12</v>
      </c>
      <c r="F1193" s="3">
        <f>SUM(G1193:H1193)</f>
        <v>2268</v>
      </c>
      <c r="G1193" s="35">
        <v>2268</v>
      </c>
      <c r="H1193" s="35"/>
      <c r="I1193" s="3">
        <f>SUM(J1193:K1193)</f>
        <v>2291</v>
      </c>
      <c r="J1193" s="35">
        <v>2291</v>
      </c>
      <c r="K1193" s="35"/>
    </row>
    <row r="1194" spans="1:11" ht="93" customHeight="1" x14ac:dyDescent="0.2">
      <c r="A1194" s="2" t="s">
        <v>20</v>
      </c>
      <c r="B1194" s="2"/>
      <c r="C1194" s="2" t="s">
        <v>254</v>
      </c>
      <c r="D1194" s="2" t="s">
        <v>175</v>
      </c>
      <c r="E1194" s="2" t="s">
        <v>13</v>
      </c>
      <c r="F1194" s="3">
        <f>SUM(G1194:H1194)</f>
        <v>387</v>
      </c>
      <c r="G1194" s="35">
        <v>387</v>
      </c>
      <c r="H1194" s="35"/>
      <c r="I1194" s="3">
        <f>SUM(J1194:K1194)</f>
        <v>362</v>
      </c>
      <c r="J1194" s="35">
        <v>362</v>
      </c>
      <c r="K1194" s="35"/>
    </row>
    <row r="1195" spans="1:11" ht="33" x14ac:dyDescent="0.2">
      <c r="A1195" s="2" t="s">
        <v>16</v>
      </c>
      <c r="B1195" s="2"/>
      <c r="C1195" s="2" t="s">
        <v>254</v>
      </c>
      <c r="D1195" s="2" t="s">
        <v>175</v>
      </c>
      <c r="E1195" s="2" t="s">
        <v>15</v>
      </c>
      <c r="F1195" s="3">
        <f>SUM(G1195:H1195)</f>
        <v>11</v>
      </c>
      <c r="G1195" s="35">
        <v>11</v>
      </c>
      <c r="H1195" s="35"/>
      <c r="I1195" s="3">
        <f>SUM(J1195:K1195)</f>
        <v>11</v>
      </c>
      <c r="J1195" s="35">
        <v>11</v>
      </c>
      <c r="K1195" s="35"/>
    </row>
    <row r="1196" spans="1:11" ht="49.5" x14ac:dyDescent="0.2">
      <c r="A1196" s="5" t="s">
        <v>1080</v>
      </c>
      <c r="B1196" s="5"/>
      <c r="C1196" s="5" t="s">
        <v>243</v>
      </c>
      <c r="D1196" s="5"/>
      <c r="E1196" s="5"/>
      <c r="F1196" s="1">
        <f>SUM(G1196:H1196)</f>
        <v>256</v>
      </c>
      <c r="G1196" s="10">
        <f>SUM(G1199)</f>
        <v>256</v>
      </c>
      <c r="H1196" s="10">
        <f>SUM(H1199)</f>
        <v>0</v>
      </c>
      <c r="I1196" s="1">
        <f>SUM(J1196:K1196)</f>
        <v>261</v>
      </c>
      <c r="J1196" s="10">
        <f>SUM(J1199)</f>
        <v>261</v>
      </c>
      <c r="K1196" s="10">
        <f>SUM(K1199)</f>
        <v>0</v>
      </c>
    </row>
    <row r="1197" spans="1:11" ht="33" x14ac:dyDescent="0.2">
      <c r="A1197" s="6" t="s">
        <v>171</v>
      </c>
      <c r="B1197" s="5"/>
      <c r="C1197" s="5" t="s">
        <v>243</v>
      </c>
      <c r="D1197" s="5" t="s">
        <v>172</v>
      </c>
      <c r="E1197" s="5"/>
      <c r="F1197" s="1">
        <f>G1197+H1197</f>
        <v>256</v>
      </c>
      <c r="G1197" s="10">
        <f>G1198</f>
        <v>256</v>
      </c>
      <c r="H1197" s="10">
        <f>H1198</f>
        <v>0</v>
      </c>
      <c r="I1197" s="1">
        <f>J1197+K1197</f>
        <v>261</v>
      </c>
      <c r="J1197" s="10">
        <f>J1198</f>
        <v>261</v>
      </c>
      <c r="K1197" s="10">
        <f>K1198</f>
        <v>0</v>
      </c>
    </row>
    <row r="1198" spans="1:11" ht="126" customHeight="1" x14ac:dyDescent="0.2">
      <c r="A1198" s="6" t="s">
        <v>173</v>
      </c>
      <c r="B1198" s="5"/>
      <c r="C1198" s="5" t="s">
        <v>243</v>
      </c>
      <c r="D1198" s="5" t="s">
        <v>174</v>
      </c>
      <c r="E1198" s="5"/>
      <c r="F1198" s="1">
        <f>G1198+H1198</f>
        <v>256</v>
      </c>
      <c r="G1198" s="10">
        <f>G1199</f>
        <v>256</v>
      </c>
      <c r="H1198" s="10">
        <f>H1199</f>
        <v>0</v>
      </c>
      <c r="I1198" s="1">
        <f>J1198+K1198</f>
        <v>261</v>
      </c>
      <c r="J1198" s="10">
        <f>J1199</f>
        <v>261</v>
      </c>
      <c r="K1198" s="10">
        <f>K1199</f>
        <v>0</v>
      </c>
    </row>
    <row r="1199" spans="1:11" ht="111.75" customHeight="1" x14ac:dyDescent="0.2">
      <c r="A1199" s="2" t="s">
        <v>41</v>
      </c>
      <c r="B1199" s="2"/>
      <c r="C1199" s="2" t="s">
        <v>243</v>
      </c>
      <c r="D1199" s="2" t="s">
        <v>189</v>
      </c>
      <c r="E1199" s="2"/>
      <c r="F1199" s="3">
        <f t="shared" ref="F1199:F1214" si="215">SUM(G1199:H1199)</f>
        <v>256</v>
      </c>
      <c r="G1199" s="35">
        <f>SUM(G1200)</f>
        <v>256</v>
      </c>
      <c r="H1199" s="35">
        <f>SUM(H1200)</f>
        <v>0</v>
      </c>
      <c r="I1199" s="3">
        <f t="shared" ref="I1199:I1214" si="216">SUM(J1199:K1199)</f>
        <v>261</v>
      </c>
      <c r="J1199" s="35">
        <f>SUM(J1200)</f>
        <v>261</v>
      </c>
      <c r="K1199" s="35">
        <f>SUM(K1200)</f>
        <v>0</v>
      </c>
    </row>
    <row r="1200" spans="1:11" ht="206.25" customHeight="1" x14ac:dyDescent="0.2">
      <c r="A1200" s="7" t="s">
        <v>19</v>
      </c>
      <c r="B1200" s="2"/>
      <c r="C1200" s="2" t="s">
        <v>243</v>
      </c>
      <c r="D1200" s="2" t="s">
        <v>189</v>
      </c>
      <c r="E1200" s="2" t="s">
        <v>12</v>
      </c>
      <c r="F1200" s="3">
        <f t="shared" si="215"/>
        <v>256</v>
      </c>
      <c r="G1200" s="35">
        <v>256</v>
      </c>
      <c r="H1200" s="35"/>
      <c r="I1200" s="3">
        <f t="shared" si="216"/>
        <v>261</v>
      </c>
      <c r="J1200" s="35">
        <v>261</v>
      </c>
      <c r="K1200" s="35"/>
    </row>
    <row r="1201" spans="1:11" ht="49.5" x14ac:dyDescent="0.2">
      <c r="A1201" s="5" t="s">
        <v>176</v>
      </c>
      <c r="B1201" s="1"/>
      <c r="C1201" s="1" t="s">
        <v>177</v>
      </c>
      <c r="D1201" s="1"/>
      <c r="E1201" s="3"/>
      <c r="F1201" s="1">
        <f t="shared" si="215"/>
        <v>703</v>
      </c>
      <c r="G1201" s="10">
        <f>G1202</f>
        <v>703</v>
      </c>
      <c r="H1201" s="10">
        <f>H1202</f>
        <v>0</v>
      </c>
      <c r="I1201" s="1">
        <f t="shared" si="216"/>
        <v>702</v>
      </c>
      <c r="J1201" s="10">
        <f>J1202</f>
        <v>702</v>
      </c>
      <c r="K1201" s="10">
        <f>K1202</f>
        <v>0</v>
      </c>
    </row>
    <row r="1202" spans="1:11" ht="19.5" customHeight="1" x14ac:dyDescent="0.2">
      <c r="A1202" s="22" t="s">
        <v>300</v>
      </c>
      <c r="B1202" s="1"/>
      <c r="C1202" s="1" t="s">
        <v>301</v>
      </c>
      <c r="D1202" s="1"/>
      <c r="E1202" s="1"/>
      <c r="F1202" s="1">
        <f t="shared" si="215"/>
        <v>703</v>
      </c>
      <c r="G1202" s="10">
        <f>G1208+G1203</f>
        <v>703</v>
      </c>
      <c r="H1202" s="10">
        <f t="shared" ref="H1202" si="217">H1208+H1203</f>
        <v>0</v>
      </c>
      <c r="I1202" s="10">
        <f>SUM(J1202:K1202)</f>
        <v>702</v>
      </c>
      <c r="J1202" s="10">
        <f t="shared" ref="J1202" si="218">J1208+J1203</f>
        <v>702</v>
      </c>
      <c r="K1202" s="10">
        <f>K1211</f>
        <v>0</v>
      </c>
    </row>
    <row r="1203" spans="1:11" ht="240" customHeight="1" x14ac:dyDescent="0.2">
      <c r="A1203" s="39" t="s">
        <v>270</v>
      </c>
      <c r="B1203" s="40"/>
      <c r="C1203" s="40" t="s">
        <v>301</v>
      </c>
      <c r="D1203" s="40" t="s">
        <v>271</v>
      </c>
      <c r="E1203" s="40"/>
      <c r="F1203" s="1">
        <f>G1203+H1203</f>
        <v>177</v>
      </c>
      <c r="G1203" s="10">
        <f>G1204</f>
        <v>177</v>
      </c>
      <c r="H1203" s="10">
        <f>H1204</f>
        <v>0</v>
      </c>
      <c r="I1203" s="1">
        <f>J1203+K1203</f>
        <v>183</v>
      </c>
      <c r="J1203" s="10">
        <f>J1204</f>
        <v>183</v>
      </c>
      <c r="K1203" s="10">
        <f>K1204</f>
        <v>0</v>
      </c>
    </row>
    <row r="1204" spans="1:11" ht="115.5" x14ac:dyDescent="0.2">
      <c r="A1204" s="39" t="s">
        <v>1029</v>
      </c>
      <c r="B1204" s="40"/>
      <c r="C1204" s="40" t="s">
        <v>301</v>
      </c>
      <c r="D1204" s="40" t="s">
        <v>1030</v>
      </c>
      <c r="E1204" s="40"/>
      <c r="F1204" s="1">
        <f>G1204+H1204</f>
        <v>177</v>
      </c>
      <c r="G1204" s="10">
        <f>G1205</f>
        <v>177</v>
      </c>
      <c r="H1204" s="10">
        <f>H1205</f>
        <v>0</v>
      </c>
      <c r="I1204" s="1">
        <f>J1204+K1204</f>
        <v>183</v>
      </c>
      <c r="J1204" s="10">
        <f>J1205</f>
        <v>183</v>
      </c>
      <c r="K1204" s="10">
        <f>K1205</f>
        <v>0</v>
      </c>
    </row>
    <row r="1205" spans="1:11" ht="165" x14ac:dyDescent="0.2">
      <c r="A1205" s="39" t="s">
        <v>1031</v>
      </c>
      <c r="B1205" s="40"/>
      <c r="C1205" s="40" t="s">
        <v>301</v>
      </c>
      <c r="D1205" s="40" t="s">
        <v>1032</v>
      </c>
      <c r="E1205" s="40"/>
      <c r="F1205" s="3">
        <f t="shared" ref="F1205:F1207" si="219">SUM(G1205:H1205)</f>
        <v>177</v>
      </c>
      <c r="G1205" s="35">
        <f>SUM(G1206)</f>
        <v>177</v>
      </c>
      <c r="H1205" s="35">
        <f>SUM(H1206)</f>
        <v>0</v>
      </c>
      <c r="I1205" s="3">
        <f t="shared" ref="I1205:I1207" si="220">SUM(J1205:K1205)</f>
        <v>183</v>
      </c>
      <c r="J1205" s="35">
        <f>SUM(J1206)</f>
        <v>183</v>
      </c>
      <c r="K1205" s="35">
        <f>SUM(K1206)</f>
        <v>0</v>
      </c>
    </row>
    <row r="1206" spans="1:11" ht="49.5" x14ac:dyDescent="0.2">
      <c r="A1206" s="47" t="s">
        <v>364</v>
      </c>
      <c r="B1206" s="40"/>
      <c r="C1206" s="41" t="s">
        <v>301</v>
      </c>
      <c r="D1206" s="41" t="s">
        <v>1033</v>
      </c>
      <c r="E1206" s="45"/>
      <c r="F1206" s="3">
        <f t="shared" si="219"/>
        <v>177</v>
      </c>
      <c r="G1206" s="35">
        <f>SUM(G1207)</f>
        <v>177</v>
      </c>
      <c r="H1206" s="35">
        <f>SUM(H1207)</f>
        <v>0</v>
      </c>
      <c r="I1206" s="3">
        <f t="shared" si="220"/>
        <v>183</v>
      </c>
      <c r="J1206" s="35">
        <f>SUM(J1207)</f>
        <v>183</v>
      </c>
      <c r="K1206" s="35">
        <f>SUM(K1207)</f>
        <v>0</v>
      </c>
    </row>
    <row r="1207" spans="1:11" ht="217.5" customHeight="1" x14ac:dyDescent="0.2">
      <c r="A1207" s="42" t="s">
        <v>19</v>
      </c>
      <c r="B1207" s="45"/>
      <c r="C1207" s="45" t="s">
        <v>301</v>
      </c>
      <c r="D1207" s="41" t="s">
        <v>1033</v>
      </c>
      <c r="E1207" s="45">
        <v>100</v>
      </c>
      <c r="F1207" s="3">
        <f t="shared" si="219"/>
        <v>177</v>
      </c>
      <c r="G1207" s="35">
        <v>177</v>
      </c>
      <c r="H1207" s="10"/>
      <c r="I1207" s="3">
        <f t="shared" si="220"/>
        <v>183</v>
      </c>
      <c r="J1207" s="35">
        <v>183</v>
      </c>
      <c r="K1207" s="10"/>
    </row>
    <row r="1208" spans="1:11" ht="128.25" customHeight="1" x14ac:dyDescent="0.2">
      <c r="A1208" s="8" t="s">
        <v>302</v>
      </c>
      <c r="B1208" s="5"/>
      <c r="C1208" s="5" t="s">
        <v>301</v>
      </c>
      <c r="D1208" s="5" t="s">
        <v>293</v>
      </c>
      <c r="E1208" s="5"/>
      <c r="F1208" s="1">
        <f t="shared" si="215"/>
        <v>526</v>
      </c>
      <c r="G1208" s="10">
        <f>G1209</f>
        <v>526</v>
      </c>
      <c r="H1208" s="10">
        <f>H1209</f>
        <v>0</v>
      </c>
      <c r="I1208" s="1">
        <f t="shared" si="216"/>
        <v>519</v>
      </c>
      <c r="J1208" s="10">
        <f>J1209</f>
        <v>519</v>
      </c>
      <c r="K1208" s="10">
        <f>K1209</f>
        <v>0</v>
      </c>
    </row>
    <row r="1209" spans="1:11" ht="107.25" customHeight="1" x14ac:dyDescent="0.2">
      <c r="A1209" s="8" t="s">
        <v>303</v>
      </c>
      <c r="B1209" s="5"/>
      <c r="C1209" s="5" t="s">
        <v>301</v>
      </c>
      <c r="D1209" s="5" t="s">
        <v>295</v>
      </c>
      <c r="E1209" s="5"/>
      <c r="F1209" s="1">
        <f t="shared" si="215"/>
        <v>526</v>
      </c>
      <c r="G1209" s="10">
        <f>G1210</f>
        <v>526</v>
      </c>
      <c r="H1209" s="10">
        <f>H1211</f>
        <v>0</v>
      </c>
      <c r="I1209" s="1">
        <f t="shared" si="216"/>
        <v>519</v>
      </c>
      <c r="J1209" s="10">
        <f>J1210</f>
        <v>519</v>
      </c>
      <c r="K1209" s="10">
        <f>K1211</f>
        <v>0</v>
      </c>
    </row>
    <row r="1210" spans="1:11" ht="154.5" customHeight="1" x14ac:dyDescent="0.2">
      <c r="A1210" s="8" t="s">
        <v>304</v>
      </c>
      <c r="B1210" s="5"/>
      <c r="C1210" s="5" t="s">
        <v>301</v>
      </c>
      <c r="D1210" s="5" t="s">
        <v>305</v>
      </c>
      <c r="E1210" s="5"/>
      <c r="F1210" s="1">
        <f t="shared" si="215"/>
        <v>526</v>
      </c>
      <c r="G1210" s="10">
        <f>G1211</f>
        <v>526</v>
      </c>
      <c r="H1210" s="10">
        <f>H1211</f>
        <v>0</v>
      </c>
      <c r="I1210" s="1">
        <f t="shared" si="216"/>
        <v>519</v>
      </c>
      <c r="J1210" s="10">
        <f>J1211</f>
        <v>519</v>
      </c>
      <c r="K1210" s="10">
        <f>K1211</f>
        <v>0</v>
      </c>
    </row>
    <row r="1211" spans="1:11" ht="54" customHeight="1" x14ac:dyDescent="0.2">
      <c r="A1211" s="19" t="s">
        <v>364</v>
      </c>
      <c r="B1211" s="5"/>
      <c r="C1211" s="2" t="s">
        <v>301</v>
      </c>
      <c r="D1211" s="2" t="s">
        <v>307</v>
      </c>
      <c r="E1211" s="2"/>
      <c r="F1211" s="3">
        <f t="shared" si="215"/>
        <v>526</v>
      </c>
      <c r="G1211" s="35">
        <f>G1212+G1213+G1214</f>
        <v>526</v>
      </c>
      <c r="H1211" s="35">
        <f>H1212+H1213+H1214</f>
        <v>0</v>
      </c>
      <c r="I1211" s="3">
        <f t="shared" si="216"/>
        <v>519</v>
      </c>
      <c r="J1211" s="35">
        <f>J1212+J1213+J1214</f>
        <v>519</v>
      </c>
      <c r="K1211" s="35">
        <f>K1212+K1213+K1214</f>
        <v>0</v>
      </c>
    </row>
    <row r="1212" spans="1:11" ht="207" customHeight="1" x14ac:dyDescent="0.2">
      <c r="A1212" s="7" t="s">
        <v>19</v>
      </c>
      <c r="B1212" s="3"/>
      <c r="C1212" s="3" t="s">
        <v>301</v>
      </c>
      <c r="D1212" s="2" t="s">
        <v>307</v>
      </c>
      <c r="E1212" s="3" t="s">
        <v>12</v>
      </c>
      <c r="F1212" s="3">
        <f t="shared" si="215"/>
        <v>408</v>
      </c>
      <c r="G1212" s="35">
        <v>408</v>
      </c>
      <c r="H1212" s="35"/>
      <c r="I1212" s="3">
        <f t="shared" si="216"/>
        <v>413</v>
      </c>
      <c r="J1212" s="35">
        <v>413</v>
      </c>
      <c r="K1212" s="35"/>
    </row>
    <row r="1213" spans="1:11" ht="93" customHeight="1" x14ac:dyDescent="0.2">
      <c r="A1213" s="2" t="s">
        <v>20</v>
      </c>
      <c r="B1213" s="3"/>
      <c r="C1213" s="3" t="s">
        <v>301</v>
      </c>
      <c r="D1213" s="2" t="s">
        <v>307</v>
      </c>
      <c r="E1213" s="3" t="s">
        <v>13</v>
      </c>
      <c r="F1213" s="3">
        <f t="shared" si="215"/>
        <v>114</v>
      </c>
      <c r="G1213" s="35">
        <v>114</v>
      </c>
      <c r="H1213" s="35"/>
      <c r="I1213" s="3">
        <f t="shared" si="216"/>
        <v>102</v>
      </c>
      <c r="J1213" s="35">
        <v>102</v>
      </c>
      <c r="K1213" s="35"/>
    </row>
    <row r="1214" spans="1:11" ht="42.75" customHeight="1" x14ac:dyDescent="0.2">
      <c r="A1214" s="2" t="s">
        <v>16</v>
      </c>
      <c r="B1214" s="3"/>
      <c r="C1214" s="3" t="s">
        <v>301</v>
      </c>
      <c r="D1214" s="2" t="s">
        <v>307</v>
      </c>
      <c r="E1214" s="3" t="s">
        <v>15</v>
      </c>
      <c r="F1214" s="3">
        <f t="shared" si="215"/>
        <v>4</v>
      </c>
      <c r="G1214" s="35">
        <v>4</v>
      </c>
      <c r="H1214" s="35"/>
      <c r="I1214" s="3">
        <f t="shared" si="216"/>
        <v>4</v>
      </c>
      <c r="J1214" s="35">
        <v>4</v>
      </c>
      <c r="K1214" s="35"/>
    </row>
    <row r="1215" spans="1:11" ht="123" customHeight="1" x14ac:dyDescent="0.2">
      <c r="A1215" s="5" t="s">
        <v>400</v>
      </c>
      <c r="B1215" s="5" t="s">
        <v>401</v>
      </c>
      <c r="C1215" s="5"/>
      <c r="D1215" s="5"/>
      <c r="E1215" s="5"/>
      <c r="F1215" s="1">
        <f>SUM(G1215:H1215)</f>
        <v>3069</v>
      </c>
      <c r="G1215" s="10">
        <f>SUM(G1216,G1229)</f>
        <v>3069</v>
      </c>
      <c r="H1215" s="10">
        <f>SUM(H1216,H1229)</f>
        <v>0</v>
      </c>
      <c r="I1215" s="1">
        <f>SUM(J1215:K1215)</f>
        <v>3085</v>
      </c>
      <c r="J1215" s="10">
        <f>SUM(J1216,J1229)</f>
        <v>3085</v>
      </c>
      <c r="K1215" s="10">
        <f>SUM(K1216,K1229)</f>
        <v>0</v>
      </c>
    </row>
    <row r="1216" spans="1:11" ht="45" customHeight="1" x14ac:dyDescent="0.2">
      <c r="A1216" s="5" t="s">
        <v>1097</v>
      </c>
      <c r="B1216" s="5"/>
      <c r="C1216" s="5" t="s">
        <v>242</v>
      </c>
      <c r="D1216" s="5"/>
      <c r="E1216" s="5"/>
      <c r="F1216" s="1">
        <f t="shared" ref="F1216:F1242" si="221">SUM(G1216:H1216)</f>
        <v>2419</v>
      </c>
      <c r="G1216" s="10">
        <f>G1217+G1224</f>
        <v>2419</v>
      </c>
      <c r="H1216" s="10">
        <f>H1217+H1224</f>
        <v>0</v>
      </c>
      <c r="I1216" s="1">
        <f t="shared" ref="I1216:I1242" si="222">SUM(J1216:K1216)</f>
        <v>2428</v>
      </c>
      <c r="J1216" s="10">
        <f>J1217+J1224</f>
        <v>2428</v>
      </c>
      <c r="K1216" s="10">
        <f>K1217+K1224</f>
        <v>0</v>
      </c>
    </row>
    <row r="1217" spans="1:11" ht="195" customHeight="1" x14ac:dyDescent="0.2">
      <c r="A1217" s="5" t="s">
        <v>253</v>
      </c>
      <c r="B1217" s="5"/>
      <c r="C1217" s="5" t="s">
        <v>254</v>
      </c>
      <c r="D1217" s="5"/>
      <c r="E1217" s="5"/>
      <c r="F1217" s="1">
        <f t="shared" si="221"/>
        <v>2174</v>
      </c>
      <c r="G1217" s="10">
        <f t="shared" ref="G1217:K1219" si="223">G1218</f>
        <v>2174</v>
      </c>
      <c r="H1217" s="10">
        <f t="shared" si="223"/>
        <v>0</v>
      </c>
      <c r="I1217" s="1">
        <f t="shared" si="222"/>
        <v>2175</v>
      </c>
      <c r="J1217" s="10">
        <f t="shared" si="223"/>
        <v>2175</v>
      </c>
      <c r="K1217" s="10">
        <f t="shared" si="223"/>
        <v>0</v>
      </c>
    </row>
    <row r="1218" spans="1:11" ht="33" x14ac:dyDescent="0.2">
      <c r="A1218" s="6" t="s">
        <v>171</v>
      </c>
      <c r="B1218" s="5"/>
      <c r="C1218" s="5" t="s">
        <v>254</v>
      </c>
      <c r="D1218" s="5" t="s">
        <v>172</v>
      </c>
      <c r="E1218" s="5"/>
      <c r="F1218" s="1">
        <f t="shared" si="221"/>
        <v>2174</v>
      </c>
      <c r="G1218" s="10">
        <f t="shared" si="223"/>
        <v>2174</v>
      </c>
      <c r="H1218" s="10">
        <f t="shared" si="223"/>
        <v>0</v>
      </c>
      <c r="I1218" s="1">
        <f t="shared" si="222"/>
        <v>2175</v>
      </c>
      <c r="J1218" s="10">
        <f t="shared" si="223"/>
        <v>2175</v>
      </c>
      <c r="K1218" s="10">
        <f t="shared" si="223"/>
        <v>0</v>
      </c>
    </row>
    <row r="1219" spans="1:11" ht="132" customHeight="1" x14ac:dyDescent="0.2">
      <c r="A1219" s="6" t="s">
        <v>173</v>
      </c>
      <c r="B1219" s="5"/>
      <c r="C1219" s="5" t="s">
        <v>254</v>
      </c>
      <c r="D1219" s="5" t="s">
        <v>174</v>
      </c>
      <c r="E1219" s="5"/>
      <c r="F1219" s="1">
        <f t="shared" si="221"/>
        <v>2174</v>
      </c>
      <c r="G1219" s="10">
        <f t="shared" si="223"/>
        <v>2174</v>
      </c>
      <c r="H1219" s="10">
        <f t="shared" si="223"/>
        <v>0</v>
      </c>
      <c r="I1219" s="1">
        <f t="shared" si="222"/>
        <v>2175</v>
      </c>
      <c r="J1219" s="10">
        <f t="shared" si="223"/>
        <v>2175</v>
      </c>
      <c r="K1219" s="10">
        <f t="shared" si="223"/>
        <v>0</v>
      </c>
    </row>
    <row r="1220" spans="1:11" ht="70.5" customHeight="1" x14ac:dyDescent="0.2">
      <c r="A1220" s="2" t="s">
        <v>393</v>
      </c>
      <c r="B1220" s="2"/>
      <c r="C1220" s="2" t="s">
        <v>254</v>
      </c>
      <c r="D1220" s="2" t="s">
        <v>175</v>
      </c>
      <c r="E1220" s="2"/>
      <c r="F1220" s="3">
        <f t="shared" si="221"/>
        <v>2174</v>
      </c>
      <c r="G1220" s="35">
        <f>SUM(G1221:G1223)</f>
        <v>2174</v>
      </c>
      <c r="H1220" s="35">
        <f>SUM(H1221:H1223)</f>
        <v>0</v>
      </c>
      <c r="I1220" s="3">
        <f t="shared" si="222"/>
        <v>2175</v>
      </c>
      <c r="J1220" s="35">
        <f>SUM(J1221:J1223)</f>
        <v>2175</v>
      </c>
      <c r="K1220" s="35">
        <f>SUM(K1221:K1223)</f>
        <v>0</v>
      </c>
    </row>
    <row r="1221" spans="1:11" ht="210.75" customHeight="1" x14ac:dyDescent="0.2">
      <c r="A1221" s="7" t="s">
        <v>19</v>
      </c>
      <c r="B1221" s="2"/>
      <c r="C1221" s="2" t="s">
        <v>254</v>
      </c>
      <c r="D1221" s="2" t="s">
        <v>175</v>
      </c>
      <c r="E1221" s="2" t="s">
        <v>12</v>
      </c>
      <c r="F1221" s="3">
        <f t="shared" si="221"/>
        <v>1802</v>
      </c>
      <c r="G1221" s="35">
        <v>1802</v>
      </c>
      <c r="H1221" s="35"/>
      <c r="I1221" s="3">
        <f t="shared" si="222"/>
        <v>1870</v>
      </c>
      <c r="J1221" s="35">
        <v>1870</v>
      </c>
      <c r="K1221" s="35"/>
    </row>
    <row r="1222" spans="1:11" ht="93" customHeight="1" x14ac:dyDescent="0.2">
      <c r="A1222" s="2" t="s">
        <v>20</v>
      </c>
      <c r="B1222" s="2"/>
      <c r="C1222" s="2" t="s">
        <v>254</v>
      </c>
      <c r="D1222" s="2" t="s">
        <v>175</v>
      </c>
      <c r="E1222" s="2" t="s">
        <v>13</v>
      </c>
      <c r="F1222" s="3">
        <f t="shared" si="221"/>
        <v>342</v>
      </c>
      <c r="G1222" s="35">
        <v>342</v>
      </c>
      <c r="H1222" s="35"/>
      <c r="I1222" s="3">
        <f t="shared" si="222"/>
        <v>275</v>
      </c>
      <c r="J1222" s="35">
        <v>275</v>
      </c>
      <c r="K1222" s="35"/>
    </row>
    <row r="1223" spans="1:11" ht="33" x14ac:dyDescent="0.2">
      <c r="A1223" s="2" t="s">
        <v>16</v>
      </c>
      <c r="B1223" s="2"/>
      <c r="C1223" s="2" t="s">
        <v>254</v>
      </c>
      <c r="D1223" s="2" t="s">
        <v>175</v>
      </c>
      <c r="E1223" s="2" t="s">
        <v>15</v>
      </c>
      <c r="F1223" s="3">
        <f t="shared" si="221"/>
        <v>30</v>
      </c>
      <c r="G1223" s="35">
        <v>30</v>
      </c>
      <c r="H1223" s="35"/>
      <c r="I1223" s="3">
        <f t="shared" si="222"/>
        <v>30</v>
      </c>
      <c r="J1223" s="35">
        <v>30</v>
      </c>
      <c r="K1223" s="35"/>
    </row>
    <row r="1224" spans="1:11" ht="49.5" x14ac:dyDescent="0.2">
      <c r="A1224" s="5" t="s">
        <v>1080</v>
      </c>
      <c r="B1224" s="5"/>
      <c r="C1224" s="5" t="s">
        <v>243</v>
      </c>
      <c r="D1224" s="5"/>
      <c r="E1224" s="5"/>
      <c r="F1224" s="1">
        <f t="shared" si="221"/>
        <v>245</v>
      </c>
      <c r="G1224" s="10">
        <f t="shared" ref="G1224:K1226" si="224">G1225</f>
        <v>245</v>
      </c>
      <c r="H1224" s="10" t="str">
        <f t="shared" si="224"/>
        <v>0</v>
      </c>
      <c r="I1224" s="1">
        <f t="shared" si="222"/>
        <v>253</v>
      </c>
      <c r="J1224" s="10">
        <f t="shared" si="224"/>
        <v>253</v>
      </c>
      <c r="K1224" s="10" t="str">
        <f t="shared" si="224"/>
        <v>0</v>
      </c>
    </row>
    <row r="1225" spans="1:11" ht="33" x14ac:dyDescent="0.2">
      <c r="A1225" s="6" t="s">
        <v>171</v>
      </c>
      <c r="B1225" s="5"/>
      <c r="C1225" s="5" t="s">
        <v>243</v>
      </c>
      <c r="D1225" s="5" t="s">
        <v>172</v>
      </c>
      <c r="E1225" s="5"/>
      <c r="F1225" s="1">
        <f t="shared" si="221"/>
        <v>245</v>
      </c>
      <c r="G1225" s="10">
        <f t="shared" si="224"/>
        <v>245</v>
      </c>
      <c r="H1225" s="10" t="str">
        <f t="shared" si="224"/>
        <v>0</v>
      </c>
      <c r="I1225" s="1">
        <f t="shared" si="222"/>
        <v>253</v>
      </c>
      <c r="J1225" s="10">
        <f t="shared" si="224"/>
        <v>253</v>
      </c>
      <c r="K1225" s="10" t="str">
        <f t="shared" si="224"/>
        <v>0</v>
      </c>
    </row>
    <row r="1226" spans="1:11" ht="115.5" x14ac:dyDescent="0.2">
      <c r="A1226" s="6" t="s">
        <v>173</v>
      </c>
      <c r="B1226" s="5"/>
      <c r="C1226" s="5" t="s">
        <v>243</v>
      </c>
      <c r="D1226" s="5" t="s">
        <v>174</v>
      </c>
      <c r="E1226" s="5"/>
      <c r="F1226" s="1">
        <f t="shared" si="221"/>
        <v>245</v>
      </c>
      <c r="G1226" s="10">
        <f t="shared" si="224"/>
        <v>245</v>
      </c>
      <c r="H1226" s="10" t="str">
        <f t="shared" si="224"/>
        <v>0</v>
      </c>
      <c r="I1226" s="1">
        <f t="shared" si="222"/>
        <v>253</v>
      </c>
      <c r="J1226" s="10">
        <f t="shared" si="224"/>
        <v>253</v>
      </c>
      <c r="K1226" s="10" t="str">
        <f t="shared" si="224"/>
        <v>0</v>
      </c>
    </row>
    <row r="1227" spans="1:11" ht="107.25" customHeight="1" x14ac:dyDescent="0.2">
      <c r="A1227" s="2" t="s">
        <v>41</v>
      </c>
      <c r="B1227" s="2"/>
      <c r="C1227" s="2" t="s">
        <v>243</v>
      </c>
      <c r="D1227" s="2" t="s">
        <v>189</v>
      </c>
      <c r="E1227" s="2"/>
      <c r="F1227" s="3">
        <f t="shared" si="221"/>
        <v>245</v>
      </c>
      <c r="G1227" s="35">
        <f>G1228</f>
        <v>245</v>
      </c>
      <c r="H1227" s="35" t="s">
        <v>316</v>
      </c>
      <c r="I1227" s="3">
        <f t="shared" si="222"/>
        <v>253</v>
      </c>
      <c r="J1227" s="35">
        <f>J1228</f>
        <v>253</v>
      </c>
      <c r="K1227" s="35" t="s">
        <v>316</v>
      </c>
    </row>
    <row r="1228" spans="1:11" ht="213" customHeight="1" x14ac:dyDescent="0.2">
      <c r="A1228" s="7" t="s">
        <v>19</v>
      </c>
      <c r="B1228" s="2"/>
      <c r="C1228" s="2" t="s">
        <v>243</v>
      </c>
      <c r="D1228" s="2" t="s">
        <v>189</v>
      </c>
      <c r="E1228" s="2" t="s">
        <v>12</v>
      </c>
      <c r="F1228" s="3">
        <f t="shared" si="221"/>
        <v>245</v>
      </c>
      <c r="G1228" s="35">
        <v>245</v>
      </c>
      <c r="H1228" s="35"/>
      <c r="I1228" s="3">
        <f t="shared" si="222"/>
        <v>253</v>
      </c>
      <c r="J1228" s="35">
        <v>253</v>
      </c>
      <c r="K1228" s="35"/>
    </row>
    <row r="1229" spans="1:11" ht="49.5" x14ac:dyDescent="0.2">
      <c r="A1229" s="5" t="s">
        <v>176</v>
      </c>
      <c r="B1229" s="1"/>
      <c r="C1229" s="1" t="s">
        <v>177</v>
      </c>
      <c r="D1229" s="1"/>
      <c r="E1229" s="3"/>
      <c r="F1229" s="1">
        <f t="shared" si="221"/>
        <v>650</v>
      </c>
      <c r="G1229" s="10">
        <f>G1230</f>
        <v>650</v>
      </c>
      <c r="H1229" s="10">
        <f>H1230</f>
        <v>0</v>
      </c>
      <c r="I1229" s="1">
        <f t="shared" si="222"/>
        <v>657</v>
      </c>
      <c r="J1229" s="10">
        <f>J1230</f>
        <v>657</v>
      </c>
      <c r="K1229" s="10">
        <f>K1230</f>
        <v>0</v>
      </c>
    </row>
    <row r="1230" spans="1:11" ht="16.5" x14ac:dyDescent="0.2">
      <c r="A1230" s="22" t="s">
        <v>300</v>
      </c>
      <c r="B1230" s="1"/>
      <c r="C1230" s="1" t="s">
        <v>301</v>
      </c>
      <c r="D1230" s="1"/>
      <c r="E1230" s="1"/>
      <c r="F1230" s="1">
        <f t="shared" ref="F1230" si="225">SUM(G1230:H1230)</f>
        <v>650</v>
      </c>
      <c r="G1230" s="10">
        <f>G1236+G1231</f>
        <v>650</v>
      </c>
      <c r="H1230" s="10">
        <f t="shared" ref="H1230" si="226">H1236+H1231</f>
        <v>0</v>
      </c>
      <c r="I1230" s="10">
        <f>SUM(J1230:K1230)</f>
        <v>657</v>
      </c>
      <c r="J1230" s="10">
        <f t="shared" ref="J1230" si="227">J1236+J1231</f>
        <v>657</v>
      </c>
      <c r="K1230" s="10">
        <f>K1239</f>
        <v>0</v>
      </c>
    </row>
    <row r="1231" spans="1:11" ht="247.5" x14ac:dyDescent="0.2">
      <c r="A1231" s="39" t="s">
        <v>270</v>
      </c>
      <c r="B1231" s="40"/>
      <c r="C1231" s="40" t="s">
        <v>301</v>
      </c>
      <c r="D1231" s="40" t="s">
        <v>271</v>
      </c>
      <c r="E1231" s="40"/>
      <c r="F1231" s="1">
        <f>G1231+H1231</f>
        <v>177</v>
      </c>
      <c r="G1231" s="10">
        <f>G1232</f>
        <v>177</v>
      </c>
      <c r="H1231" s="10">
        <f>H1232</f>
        <v>0</v>
      </c>
      <c r="I1231" s="1">
        <f>J1231+K1231</f>
        <v>183</v>
      </c>
      <c r="J1231" s="10">
        <f>J1232</f>
        <v>183</v>
      </c>
      <c r="K1231" s="10">
        <f>K1232</f>
        <v>0</v>
      </c>
    </row>
    <row r="1232" spans="1:11" ht="109.5" customHeight="1" x14ac:dyDescent="0.2">
      <c r="A1232" s="39" t="s">
        <v>1029</v>
      </c>
      <c r="B1232" s="40"/>
      <c r="C1232" s="40" t="s">
        <v>301</v>
      </c>
      <c r="D1232" s="40" t="s">
        <v>1030</v>
      </c>
      <c r="E1232" s="40"/>
      <c r="F1232" s="1">
        <f>G1232+H1232</f>
        <v>177</v>
      </c>
      <c r="G1232" s="10">
        <f>G1233</f>
        <v>177</v>
      </c>
      <c r="H1232" s="10">
        <f>H1233</f>
        <v>0</v>
      </c>
      <c r="I1232" s="1">
        <f>J1232+K1232</f>
        <v>183</v>
      </c>
      <c r="J1232" s="10">
        <f>J1233</f>
        <v>183</v>
      </c>
      <c r="K1232" s="10">
        <f>K1233</f>
        <v>0</v>
      </c>
    </row>
    <row r="1233" spans="1:11" ht="158.25" customHeight="1" x14ac:dyDescent="0.2">
      <c r="A1233" s="39" t="s">
        <v>1031</v>
      </c>
      <c r="B1233" s="40"/>
      <c r="C1233" s="40" t="s">
        <v>301</v>
      </c>
      <c r="D1233" s="40" t="s">
        <v>1032</v>
      </c>
      <c r="E1233" s="40"/>
      <c r="F1233" s="3">
        <f t="shared" ref="F1233:F1235" si="228">SUM(G1233:H1233)</f>
        <v>177</v>
      </c>
      <c r="G1233" s="35">
        <f>SUM(G1234)</f>
        <v>177</v>
      </c>
      <c r="H1233" s="35">
        <f>SUM(H1234)</f>
        <v>0</v>
      </c>
      <c r="I1233" s="3">
        <f t="shared" ref="I1233:I1235" si="229">SUM(J1233:K1233)</f>
        <v>183</v>
      </c>
      <c r="J1233" s="35">
        <f>SUM(J1234)</f>
        <v>183</v>
      </c>
      <c r="K1233" s="35">
        <f>SUM(K1234)</f>
        <v>0</v>
      </c>
    </row>
    <row r="1234" spans="1:11" ht="49.5" x14ac:dyDescent="0.2">
      <c r="A1234" s="47" t="s">
        <v>364</v>
      </c>
      <c r="B1234" s="40"/>
      <c r="C1234" s="41" t="s">
        <v>301</v>
      </c>
      <c r="D1234" s="41" t="s">
        <v>1033</v>
      </c>
      <c r="E1234" s="45"/>
      <c r="F1234" s="3">
        <f t="shared" si="228"/>
        <v>177</v>
      </c>
      <c r="G1234" s="35">
        <f>SUM(G1235)</f>
        <v>177</v>
      </c>
      <c r="H1234" s="35">
        <f>SUM(H1235)</f>
        <v>0</v>
      </c>
      <c r="I1234" s="3">
        <f t="shared" si="229"/>
        <v>183</v>
      </c>
      <c r="J1234" s="35">
        <f>SUM(J1235)</f>
        <v>183</v>
      </c>
      <c r="K1234" s="35">
        <f>SUM(K1235)</f>
        <v>0</v>
      </c>
    </row>
    <row r="1235" spans="1:11" ht="210.75" customHeight="1" x14ac:dyDescent="0.2">
      <c r="A1235" s="42" t="s">
        <v>19</v>
      </c>
      <c r="B1235" s="45"/>
      <c r="C1235" s="45" t="s">
        <v>301</v>
      </c>
      <c r="D1235" s="41" t="s">
        <v>1033</v>
      </c>
      <c r="E1235" s="45">
        <v>100</v>
      </c>
      <c r="F1235" s="3">
        <f t="shared" si="228"/>
        <v>177</v>
      </c>
      <c r="G1235" s="35">
        <v>177</v>
      </c>
      <c r="H1235" s="10"/>
      <c r="I1235" s="3">
        <f t="shared" si="229"/>
        <v>183</v>
      </c>
      <c r="J1235" s="35">
        <v>183</v>
      </c>
      <c r="K1235" s="10"/>
    </row>
    <row r="1236" spans="1:11" ht="131.25" customHeight="1" x14ac:dyDescent="0.2">
      <c r="A1236" s="8" t="s">
        <v>302</v>
      </c>
      <c r="B1236" s="5"/>
      <c r="C1236" s="5" t="s">
        <v>301</v>
      </c>
      <c r="D1236" s="5" t="s">
        <v>293</v>
      </c>
      <c r="E1236" s="5"/>
      <c r="F1236" s="1">
        <f t="shared" si="221"/>
        <v>473</v>
      </c>
      <c r="G1236" s="10">
        <f t="shared" ref="G1236:K1238" si="230">G1237</f>
        <v>473</v>
      </c>
      <c r="H1236" s="10">
        <f t="shared" si="230"/>
        <v>0</v>
      </c>
      <c r="I1236" s="1">
        <f t="shared" si="222"/>
        <v>474</v>
      </c>
      <c r="J1236" s="10">
        <f t="shared" si="230"/>
        <v>474</v>
      </c>
      <c r="K1236" s="10">
        <f t="shared" si="230"/>
        <v>0</v>
      </c>
    </row>
    <row r="1237" spans="1:11" ht="110.25" customHeight="1" x14ac:dyDescent="0.2">
      <c r="A1237" s="8" t="s">
        <v>303</v>
      </c>
      <c r="B1237" s="5"/>
      <c r="C1237" s="5" t="s">
        <v>301</v>
      </c>
      <c r="D1237" s="5" t="s">
        <v>295</v>
      </c>
      <c r="E1237" s="5"/>
      <c r="F1237" s="1">
        <f t="shared" si="221"/>
        <v>473</v>
      </c>
      <c r="G1237" s="10">
        <f t="shared" si="230"/>
        <v>473</v>
      </c>
      <c r="H1237" s="10">
        <f t="shared" si="230"/>
        <v>0</v>
      </c>
      <c r="I1237" s="1">
        <f t="shared" si="222"/>
        <v>474</v>
      </c>
      <c r="J1237" s="10">
        <f t="shared" si="230"/>
        <v>474</v>
      </c>
      <c r="K1237" s="10">
        <f t="shared" si="230"/>
        <v>0</v>
      </c>
    </row>
    <row r="1238" spans="1:11" ht="161.25" customHeight="1" x14ac:dyDescent="0.2">
      <c r="A1238" s="8" t="s">
        <v>304</v>
      </c>
      <c r="B1238" s="5"/>
      <c r="C1238" s="5" t="s">
        <v>301</v>
      </c>
      <c r="D1238" s="5" t="s">
        <v>305</v>
      </c>
      <c r="E1238" s="5"/>
      <c r="F1238" s="1">
        <f t="shared" si="221"/>
        <v>473</v>
      </c>
      <c r="G1238" s="10">
        <f t="shared" si="230"/>
        <v>473</v>
      </c>
      <c r="H1238" s="10">
        <f t="shared" si="230"/>
        <v>0</v>
      </c>
      <c r="I1238" s="1">
        <f t="shared" si="222"/>
        <v>474</v>
      </c>
      <c r="J1238" s="10">
        <f t="shared" si="230"/>
        <v>474</v>
      </c>
      <c r="K1238" s="10">
        <f t="shared" si="230"/>
        <v>0</v>
      </c>
    </row>
    <row r="1239" spans="1:11" ht="48.75" customHeight="1" x14ac:dyDescent="0.2">
      <c r="A1239" s="19" t="s">
        <v>364</v>
      </c>
      <c r="B1239" s="5"/>
      <c r="C1239" s="2" t="s">
        <v>301</v>
      </c>
      <c r="D1239" s="2" t="s">
        <v>307</v>
      </c>
      <c r="E1239" s="2"/>
      <c r="F1239" s="3">
        <f t="shared" si="221"/>
        <v>473</v>
      </c>
      <c r="G1239" s="10">
        <f>SUM(G1240:G1242)</f>
        <v>473</v>
      </c>
      <c r="H1239" s="10">
        <f>SUM(H1240:H1242)</f>
        <v>0</v>
      </c>
      <c r="I1239" s="3">
        <f t="shared" si="222"/>
        <v>474</v>
      </c>
      <c r="J1239" s="10">
        <f>SUM(J1240:J1242)</f>
        <v>474</v>
      </c>
      <c r="K1239" s="10">
        <f>SUM(K1240:K1242)</f>
        <v>0</v>
      </c>
    </row>
    <row r="1240" spans="1:11" ht="213" customHeight="1" x14ac:dyDescent="0.2">
      <c r="A1240" s="7" t="s">
        <v>19</v>
      </c>
      <c r="B1240" s="3"/>
      <c r="C1240" s="3" t="s">
        <v>301</v>
      </c>
      <c r="D1240" s="2" t="s">
        <v>307</v>
      </c>
      <c r="E1240" s="3" t="s">
        <v>12</v>
      </c>
      <c r="F1240" s="3">
        <f t="shared" si="221"/>
        <v>408</v>
      </c>
      <c r="G1240" s="35">
        <v>408</v>
      </c>
      <c r="H1240" s="35"/>
      <c r="I1240" s="3">
        <f t="shared" si="222"/>
        <v>418</v>
      </c>
      <c r="J1240" s="35">
        <v>418</v>
      </c>
      <c r="K1240" s="35"/>
    </row>
    <row r="1241" spans="1:11" ht="93" customHeight="1" x14ac:dyDescent="0.2">
      <c r="A1241" s="2" t="s">
        <v>20</v>
      </c>
      <c r="B1241" s="3"/>
      <c r="C1241" s="3" t="s">
        <v>301</v>
      </c>
      <c r="D1241" s="2">
        <v>1220225100</v>
      </c>
      <c r="E1241" s="3" t="s">
        <v>13</v>
      </c>
      <c r="F1241" s="3">
        <f t="shared" si="221"/>
        <v>61</v>
      </c>
      <c r="G1241" s="35">
        <v>61</v>
      </c>
      <c r="H1241" s="35"/>
      <c r="I1241" s="3">
        <f t="shared" si="222"/>
        <v>52</v>
      </c>
      <c r="J1241" s="35">
        <v>52</v>
      </c>
      <c r="K1241" s="35"/>
    </row>
    <row r="1242" spans="1:11" ht="42.75" customHeight="1" x14ac:dyDescent="0.2">
      <c r="A1242" s="2" t="s">
        <v>16</v>
      </c>
      <c r="B1242" s="3"/>
      <c r="C1242" s="3" t="s">
        <v>301</v>
      </c>
      <c r="D1242" s="2">
        <v>1220225100</v>
      </c>
      <c r="E1242" s="3" t="s">
        <v>15</v>
      </c>
      <c r="F1242" s="3">
        <f t="shared" si="221"/>
        <v>4</v>
      </c>
      <c r="G1242" s="35">
        <v>4</v>
      </c>
      <c r="H1242" s="35"/>
      <c r="I1242" s="3">
        <f t="shared" si="222"/>
        <v>4</v>
      </c>
      <c r="J1242" s="35">
        <v>4</v>
      </c>
      <c r="K1242" s="35"/>
    </row>
    <row r="1243" spans="1:11" ht="120" customHeight="1" x14ac:dyDescent="0.2">
      <c r="A1243" s="5" t="s">
        <v>402</v>
      </c>
      <c r="B1243" s="5" t="s">
        <v>403</v>
      </c>
      <c r="C1243" s="5"/>
      <c r="D1243" s="5"/>
      <c r="E1243" s="5"/>
      <c r="F1243" s="1">
        <f>SUM(G1243:H1243)</f>
        <v>3931</v>
      </c>
      <c r="G1243" s="10">
        <f>SUM(G1244,G1257)</f>
        <v>3931</v>
      </c>
      <c r="H1243" s="10">
        <f>SUM(H1244,H1257)</f>
        <v>0</v>
      </c>
      <c r="I1243" s="1">
        <f>SUM(J1243:K1243)</f>
        <v>3940</v>
      </c>
      <c r="J1243" s="10">
        <f>SUM(J1244,J1257)</f>
        <v>3940</v>
      </c>
      <c r="K1243" s="10">
        <f>SUM(K1244,K1257)</f>
        <v>0</v>
      </c>
    </row>
    <row r="1244" spans="1:11" ht="42" customHeight="1" x14ac:dyDescent="0.2">
      <c r="A1244" s="5" t="s">
        <v>1097</v>
      </c>
      <c r="B1244" s="5"/>
      <c r="C1244" s="5" t="s">
        <v>242</v>
      </c>
      <c r="D1244" s="5"/>
      <c r="E1244" s="5"/>
      <c r="F1244" s="1">
        <f t="shared" ref="F1244:F1270" si="231">SUM(G1244:H1244)</f>
        <v>3212</v>
      </c>
      <c r="G1244" s="10">
        <f>G1245+G1252</f>
        <v>3212</v>
      </c>
      <c r="H1244" s="10">
        <f>H1245+H1252</f>
        <v>0</v>
      </c>
      <c r="I1244" s="1">
        <f t="shared" ref="I1244:I1270" si="232">SUM(J1244:K1244)</f>
        <v>3215</v>
      </c>
      <c r="J1244" s="10">
        <f>J1245+J1252</f>
        <v>3215</v>
      </c>
      <c r="K1244" s="10">
        <f>K1245+K1252</f>
        <v>0</v>
      </c>
    </row>
    <row r="1245" spans="1:11" ht="193.5" customHeight="1" x14ac:dyDescent="0.2">
      <c r="A1245" s="5" t="s">
        <v>253</v>
      </c>
      <c r="B1245" s="5"/>
      <c r="C1245" s="5" t="s">
        <v>254</v>
      </c>
      <c r="D1245" s="5"/>
      <c r="E1245" s="5"/>
      <c r="F1245" s="1">
        <f t="shared" si="231"/>
        <v>2668</v>
      </c>
      <c r="G1245" s="10">
        <f t="shared" ref="G1245:K1247" si="233">G1246</f>
        <v>2668</v>
      </c>
      <c r="H1245" s="10">
        <f t="shared" si="233"/>
        <v>0</v>
      </c>
      <c r="I1245" s="1">
        <f t="shared" si="232"/>
        <v>2665</v>
      </c>
      <c r="J1245" s="10">
        <f t="shared" si="233"/>
        <v>2665</v>
      </c>
      <c r="K1245" s="10">
        <f t="shared" si="233"/>
        <v>0</v>
      </c>
    </row>
    <row r="1246" spans="1:11" ht="39" customHeight="1" x14ac:dyDescent="0.2">
      <c r="A1246" s="6" t="s">
        <v>171</v>
      </c>
      <c r="B1246" s="5"/>
      <c r="C1246" s="5" t="s">
        <v>254</v>
      </c>
      <c r="D1246" s="5" t="s">
        <v>172</v>
      </c>
      <c r="E1246" s="5"/>
      <c r="F1246" s="1">
        <f t="shared" si="231"/>
        <v>2668</v>
      </c>
      <c r="G1246" s="10">
        <f t="shared" si="233"/>
        <v>2668</v>
      </c>
      <c r="H1246" s="10">
        <f t="shared" si="233"/>
        <v>0</v>
      </c>
      <c r="I1246" s="1">
        <f t="shared" si="232"/>
        <v>2665</v>
      </c>
      <c r="J1246" s="10">
        <f t="shared" si="233"/>
        <v>2665</v>
      </c>
      <c r="K1246" s="10">
        <f t="shared" si="233"/>
        <v>0</v>
      </c>
    </row>
    <row r="1247" spans="1:11" ht="120" customHeight="1" x14ac:dyDescent="0.2">
      <c r="A1247" s="6" t="s">
        <v>173</v>
      </c>
      <c r="B1247" s="5"/>
      <c r="C1247" s="5" t="s">
        <v>254</v>
      </c>
      <c r="D1247" s="5" t="s">
        <v>174</v>
      </c>
      <c r="E1247" s="5"/>
      <c r="F1247" s="1">
        <f t="shared" si="231"/>
        <v>2668</v>
      </c>
      <c r="G1247" s="10">
        <f t="shared" si="233"/>
        <v>2668</v>
      </c>
      <c r="H1247" s="10">
        <f t="shared" si="233"/>
        <v>0</v>
      </c>
      <c r="I1247" s="1">
        <f t="shared" si="232"/>
        <v>2665</v>
      </c>
      <c r="J1247" s="10">
        <f t="shared" si="233"/>
        <v>2665</v>
      </c>
      <c r="K1247" s="10">
        <f t="shared" si="233"/>
        <v>0</v>
      </c>
    </row>
    <row r="1248" spans="1:11" ht="72.75" customHeight="1" x14ac:dyDescent="0.2">
      <c r="A1248" s="2" t="s">
        <v>393</v>
      </c>
      <c r="B1248" s="2"/>
      <c r="C1248" s="2" t="s">
        <v>254</v>
      </c>
      <c r="D1248" s="2" t="s">
        <v>175</v>
      </c>
      <c r="E1248" s="2"/>
      <c r="F1248" s="3">
        <f t="shared" si="231"/>
        <v>2668</v>
      </c>
      <c r="G1248" s="35">
        <f>SUM(G1249:G1251)</f>
        <v>2668</v>
      </c>
      <c r="H1248" s="35">
        <f>SUM(H1249:H1251)</f>
        <v>0</v>
      </c>
      <c r="I1248" s="3">
        <f t="shared" si="232"/>
        <v>2665</v>
      </c>
      <c r="J1248" s="35">
        <f>SUM(J1249:J1251)</f>
        <v>2665</v>
      </c>
      <c r="K1248" s="35">
        <f>SUM(K1249:K1251)</f>
        <v>0</v>
      </c>
    </row>
    <row r="1249" spans="1:11" ht="210.75" customHeight="1" x14ac:dyDescent="0.2">
      <c r="A1249" s="7" t="s">
        <v>19</v>
      </c>
      <c r="B1249" s="2"/>
      <c r="C1249" s="2" t="s">
        <v>254</v>
      </c>
      <c r="D1249" s="2" t="s">
        <v>175</v>
      </c>
      <c r="E1249" s="2" t="s">
        <v>12</v>
      </c>
      <c r="F1249" s="3">
        <f t="shared" si="231"/>
        <v>2134</v>
      </c>
      <c r="G1249" s="35">
        <v>2134</v>
      </c>
      <c r="H1249" s="35"/>
      <c r="I1249" s="3">
        <f t="shared" si="232"/>
        <v>2147</v>
      </c>
      <c r="J1249" s="35">
        <v>2147</v>
      </c>
      <c r="K1249" s="35"/>
    </row>
    <row r="1250" spans="1:11" ht="93" customHeight="1" x14ac:dyDescent="0.2">
      <c r="A1250" s="2" t="s">
        <v>20</v>
      </c>
      <c r="B1250" s="2"/>
      <c r="C1250" s="2" t="s">
        <v>254</v>
      </c>
      <c r="D1250" s="2" t="s">
        <v>175</v>
      </c>
      <c r="E1250" s="2" t="s">
        <v>13</v>
      </c>
      <c r="F1250" s="3">
        <f t="shared" si="231"/>
        <v>518</v>
      </c>
      <c r="G1250" s="35">
        <v>518</v>
      </c>
      <c r="H1250" s="35"/>
      <c r="I1250" s="3">
        <f t="shared" si="232"/>
        <v>502</v>
      </c>
      <c r="J1250" s="35">
        <v>502</v>
      </c>
      <c r="K1250" s="35"/>
    </row>
    <row r="1251" spans="1:11" ht="51" customHeight="1" x14ac:dyDescent="0.2">
      <c r="A1251" s="2" t="s">
        <v>16</v>
      </c>
      <c r="B1251" s="2"/>
      <c r="C1251" s="2" t="s">
        <v>254</v>
      </c>
      <c r="D1251" s="2" t="s">
        <v>175</v>
      </c>
      <c r="E1251" s="2" t="s">
        <v>15</v>
      </c>
      <c r="F1251" s="3">
        <f t="shared" si="231"/>
        <v>16</v>
      </c>
      <c r="G1251" s="35">
        <v>16</v>
      </c>
      <c r="H1251" s="35"/>
      <c r="I1251" s="3">
        <f t="shared" si="232"/>
        <v>16</v>
      </c>
      <c r="J1251" s="35">
        <v>16</v>
      </c>
      <c r="K1251" s="35"/>
    </row>
    <row r="1252" spans="1:11" ht="63.75" customHeight="1" x14ac:dyDescent="0.2">
      <c r="A1252" s="5" t="s">
        <v>1080</v>
      </c>
      <c r="B1252" s="5"/>
      <c r="C1252" s="5" t="s">
        <v>243</v>
      </c>
      <c r="D1252" s="5"/>
      <c r="E1252" s="5"/>
      <c r="F1252" s="1">
        <f t="shared" si="231"/>
        <v>544</v>
      </c>
      <c r="G1252" s="10">
        <f t="shared" ref="G1252:K1255" si="234">G1253</f>
        <v>544</v>
      </c>
      <c r="H1252" s="10">
        <f t="shared" si="234"/>
        <v>0</v>
      </c>
      <c r="I1252" s="1">
        <f t="shared" si="232"/>
        <v>550</v>
      </c>
      <c r="J1252" s="10">
        <f t="shared" si="234"/>
        <v>550</v>
      </c>
      <c r="K1252" s="10">
        <f t="shared" si="234"/>
        <v>0</v>
      </c>
    </row>
    <row r="1253" spans="1:11" ht="39" customHeight="1" x14ac:dyDescent="0.2">
      <c r="A1253" s="6" t="s">
        <v>171</v>
      </c>
      <c r="B1253" s="5"/>
      <c r="C1253" s="5" t="s">
        <v>243</v>
      </c>
      <c r="D1253" s="5" t="s">
        <v>172</v>
      </c>
      <c r="E1253" s="5"/>
      <c r="F1253" s="1">
        <f t="shared" si="231"/>
        <v>544</v>
      </c>
      <c r="G1253" s="10">
        <f t="shared" si="234"/>
        <v>544</v>
      </c>
      <c r="H1253" s="10">
        <f t="shared" si="234"/>
        <v>0</v>
      </c>
      <c r="I1253" s="1">
        <f t="shared" si="232"/>
        <v>550</v>
      </c>
      <c r="J1253" s="10">
        <f t="shared" si="234"/>
        <v>550</v>
      </c>
      <c r="K1253" s="10">
        <f t="shared" si="234"/>
        <v>0</v>
      </c>
    </row>
    <row r="1254" spans="1:11" ht="119.25" customHeight="1" x14ac:dyDescent="0.2">
      <c r="A1254" s="6" t="s">
        <v>173</v>
      </c>
      <c r="B1254" s="5"/>
      <c r="C1254" s="5" t="s">
        <v>243</v>
      </c>
      <c r="D1254" s="5" t="s">
        <v>174</v>
      </c>
      <c r="E1254" s="5"/>
      <c r="F1254" s="1">
        <f t="shared" si="231"/>
        <v>544</v>
      </c>
      <c r="G1254" s="10">
        <f t="shared" si="234"/>
        <v>544</v>
      </c>
      <c r="H1254" s="10">
        <f t="shared" si="234"/>
        <v>0</v>
      </c>
      <c r="I1254" s="1">
        <f t="shared" si="232"/>
        <v>550</v>
      </c>
      <c r="J1254" s="10">
        <f t="shared" si="234"/>
        <v>550</v>
      </c>
      <c r="K1254" s="10">
        <f t="shared" si="234"/>
        <v>0</v>
      </c>
    </row>
    <row r="1255" spans="1:11" ht="102.75" customHeight="1" x14ac:dyDescent="0.2">
      <c r="A1255" s="2" t="s">
        <v>41</v>
      </c>
      <c r="B1255" s="2"/>
      <c r="C1255" s="2" t="s">
        <v>243</v>
      </c>
      <c r="D1255" s="2" t="s">
        <v>189</v>
      </c>
      <c r="E1255" s="2"/>
      <c r="F1255" s="3">
        <f t="shared" si="231"/>
        <v>544</v>
      </c>
      <c r="G1255" s="35">
        <f t="shared" si="234"/>
        <v>544</v>
      </c>
      <c r="H1255" s="35">
        <f t="shared" si="234"/>
        <v>0</v>
      </c>
      <c r="I1255" s="3">
        <f t="shared" si="232"/>
        <v>550</v>
      </c>
      <c r="J1255" s="35">
        <f t="shared" si="234"/>
        <v>550</v>
      </c>
      <c r="K1255" s="35">
        <f t="shared" si="234"/>
        <v>0</v>
      </c>
    </row>
    <row r="1256" spans="1:11" ht="207" customHeight="1" x14ac:dyDescent="0.2">
      <c r="A1256" s="7" t="s">
        <v>19</v>
      </c>
      <c r="B1256" s="2"/>
      <c r="C1256" s="2" t="s">
        <v>243</v>
      </c>
      <c r="D1256" s="2" t="s">
        <v>189</v>
      </c>
      <c r="E1256" s="2" t="s">
        <v>12</v>
      </c>
      <c r="F1256" s="3">
        <f t="shared" si="231"/>
        <v>544</v>
      </c>
      <c r="G1256" s="35">
        <v>544</v>
      </c>
      <c r="H1256" s="35"/>
      <c r="I1256" s="3">
        <f t="shared" si="232"/>
        <v>550</v>
      </c>
      <c r="J1256" s="35">
        <v>550</v>
      </c>
      <c r="K1256" s="35"/>
    </row>
    <row r="1257" spans="1:11" ht="49.5" x14ac:dyDescent="0.2">
      <c r="A1257" s="5" t="s">
        <v>176</v>
      </c>
      <c r="B1257" s="1"/>
      <c r="C1257" s="1" t="s">
        <v>177</v>
      </c>
      <c r="D1257" s="1"/>
      <c r="E1257" s="3"/>
      <c r="F1257" s="1">
        <f t="shared" si="231"/>
        <v>719</v>
      </c>
      <c r="G1257" s="10">
        <f>G1258</f>
        <v>719</v>
      </c>
      <c r="H1257" s="10">
        <f>H1258</f>
        <v>0</v>
      </c>
      <c r="I1257" s="1">
        <f t="shared" si="232"/>
        <v>725</v>
      </c>
      <c r="J1257" s="10">
        <f>J1258</f>
        <v>725</v>
      </c>
      <c r="K1257" s="10">
        <f>K1258</f>
        <v>0</v>
      </c>
    </row>
    <row r="1258" spans="1:11" ht="26.25" customHeight="1" x14ac:dyDescent="0.2">
      <c r="A1258" s="22" t="s">
        <v>300</v>
      </c>
      <c r="B1258" s="1"/>
      <c r="C1258" s="1" t="s">
        <v>301</v>
      </c>
      <c r="D1258" s="1"/>
      <c r="E1258" s="1"/>
      <c r="F1258" s="1">
        <f t="shared" ref="F1258" si="235">SUM(G1258:H1258)</f>
        <v>719</v>
      </c>
      <c r="G1258" s="10">
        <f>G1264+G1259</f>
        <v>719</v>
      </c>
      <c r="H1258" s="10">
        <f t="shared" ref="H1258" si="236">H1264+H1259</f>
        <v>0</v>
      </c>
      <c r="I1258" s="10">
        <f>SUM(J1258:K1258)</f>
        <v>725</v>
      </c>
      <c r="J1258" s="10">
        <f t="shared" ref="J1258" si="237">J1264+J1259</f>
        <v>725</v>
      </c>
      <c r="K1258" s="10">
        <f>K1267</f>
        <v>0</v>
      </c>
    </row>
    <row r="1259" spans="1:11" ht="238.5" customHeight="1" x14ac:dyDescent="0.2">
      <c r="A1259" s="39" t="s">
        <v>270</v>
      </c>
      <c r="B1259" s="40"/>
      <c r="C1259" s="40" t="s">
        <v>301</v>
      </c>
      <c r="D1259" s="40" t="s">
        <v>271</v>
      </c>
      <c r="E1259" s="40"/>
      <c r="F1259" s="1">
        <f>G1259+H1259</f>
        <v>177</v>
      </c>
      <c r="G1259" s="10">
        <f>G1260</f>
        <v>177</v>
      </c>
      <c r="H1259" s="10">
        <f>H1260</f>
        <v>0</v>
      </c>
      <c r="I1259" s="1">
        <f>J1259+K1259</f>
        <v>183</v>
      </c>
      <c r="J1259" s="10">
        <f>J1260</f>
        <v>183</v>
      </c>
      <c r="K1259" s="10">
        <f>K1260</f>
        <v>0</v>
      </c>
    </row>
    <row r="1260" spans="1:11" ht="114.75" customHeight="1" x14ac:dyDescent="0.2">
      <c r="A1260" s="39" t="s">
        <v>1029</v>
      </c>
      <c r="B1260" s="40"/>
      <c r="C1260" s="40" t="s">
        <v>301</v>
      </c>
      <c r="D1260" s="40" t="s">
        <v>1030</v>
      </c>
      <c r="E1260" s="40"/>
      <c r="F1260" s="1">
        <f>G1260+H1260</f>
        <v>177</v>
      </c>
      <c r="G1260" s="10">
        <f>G1261</f>
        <v>177</v>
      </c>
      <c r="H1260" s="10">
        <f>H1261</f>
        <v>0</v>
      </c>
      <c r="I1260" s="1">
        <f>J1260+K1260</f>
        <v>183</v>
      </c>
      <c r="J1260" s="10">
        <f>J1261</f>
        <v>183</v>
      </c>
      <c r="K1260" s="10">
        <f>K1261</f>
        <v>0</v>
      </c>
    </row>
    <row r="1261" spans="1:11" ht="161.25" customHeight="1" x14ac:dyDescent="0.2">
      <c r="A1261" s="39" t="s">
        <v>1031</v>
      </c>
      <c r="B1261" s="40"/>
      <c r="C1261" s="40" t="s">
        <v>301</v>
      </c>
      <c r="D1261" s="40" t="s">
        <v>1032</v>
      </c>
      <c r="E1261" s="40"/>
      <c r="F1261" s="3">
        <f t="shared" ref="F1261:F1263" si="238">SUM(G1261:H1261)</f>
        <v>177</v>
      </c>
      <c r="G1261" s="35">
        <f>SUM(G1262)</f>
        <v>177</v>
      </c>
      <c r="H1261" s="35">
        <f>SUM(H1262)</f>
        <v>0</v>
      </c>
      <c r="I1261" s="3">
        <f t="shared" ref="I1261:I1263" si="239">SUM(J1261:K1261)</f>
        <v>183</v>
      </c>
      <c r="J1261" s="35">
        <f>SUM(J1262)</f>
        <v>183</v>
      </c>
      <c r="K1261" s="35">
        <f>SUM(K1262)</f>
        <v>0</v>
      </c>
    </row>
    <row r="1262" spans="1:11" ht="52.5" customHeight="1" x14ac:dyDescent="0.2">
      <c r="A1262" s="47" t="s">
        <v>364</v>
      </c>
      <c r="B1262" s="40"/>
      <c r="C1262" s="41" t="s">
        <v>301</v>
      </c>
      <c r="D1262" s="41" t="s">
        <v>1033</v>
      </c>
      <c r="E1262" s="45"/>
      <c r="F1262" s="3">
        <f t="shared" si="238"/>
        <v>177</v>
      </c>
      <c r="G1262" s="35">
        <f>SUM(G1263)</f>
        <v>177</v>
      </c>
      <c r="H1262" s="35">
        <f>SUM(H1263)</f>
        <v>0</v>
      </c>
      <c r="I1262" s="3">
        <f t="shared" si="239"/>
        <v>183</v>
      </c>
      <c r="J1262" s="35">
        <f>SUM(J1263)</f>
        <v>183</v>
      </c>
      <c r="K1262" s="35">
        <f>SUM(K1263)</f>
        <v>0</v>
      </c>
    </row>
    <row r="1263" spans="1:11" ht="211.5" customHeight="1" x14ac:dyDescent="0.2">
      <c r="A1263" s="42" t="s">
        <v>19</v>
      </c>
      <c r="B1263" s="45"/>
      <c r="C1263" s="45" t="s">
        <v>301</v>
      </c>
      <c r="D1263" s="41" t="s">
        <v>1033</v>
      </c>
      <c r="E1263" s="45">
        <v>100</v>
      </c>
      <c r="F1263" s="3">
        <f t="shared" si="238"/>
        <v>177</v>
      </c>
      <c r="G1263" s="35">
        <v>177</v>
      </c>
      <c r="H1263" s="10"/>
      <c r="I1263" s="3">
        <f t="shared" si="239"/>
        <v>183</v>
      </c>
      <c r="J1263" s="35">
        <v>183</v>
      </c>
      <c r="K1263" s="10"/>
    </row>
    <row r="1264" spans="1:11" ht="129" customHeight="1" x14ac:dyDescent="0.2">
      <c r="A1264" s="8" t="s">
        <v>302</v>
      </c>
      <c r="B1264" s="5"/>
      <c r="C1264" s="5" t="s">
        <v>301</v>
      </c>
      <c r="D1264" s="5" t="s">
        <v>293</v>
      </c>
      <c r="E1264" s="5"/>
      <c r="F1264" s="1">
        <f t="shared" si="231"/>
        <v>542</v>
      </c>
      <c r="G1264" s="10">
        <f t="shared" ref="G1264:K1266" si="240">G1265</f>
        <v>542</v>
      </c>
      <c r="H1264" s="10">
        <f t="shared" si="240"/>
        <v>0</v>
      </c>
      <c r="I1264" s="1">
        <f t="shared" si="232"/>
        <v>542</v>
      </c>
      <c r="J1264" s="10">
        <f t="shared" si="240"/>
        <v>542</v>
      </c>
      <c r="K1264" s="10">
        <f t="shared" si="240"/>
        <v>0</v>
      </c>
    </row>
    <row r="1265" spans="1:11" ht="109.5" customHeight="1" x14ac:dyDescent="0.2">
      <c r="A1265" s="8" t="s">
        <v>303</v>
      </c>
      <c r="B1265" s="5"/>
      <c r="C1265" s="5" t="s">
        <v>301</v>
      </c>
      <c r="D1265" s="5" t="s">
        <v>295</v>
      </c>
      <c r="E1265" s="5"/>
      <c r="F1265" s="1">
        <f t="shared" si="231"/>
        <v>542</v>
      </c>
      <c r="G1265" s="10">
        <f t="shared" si="240"/>
        <v>542</v>
      </c>
      <c r="H1265" s="10">
        <f t="shared" si="240"/>
        <v>0</v>
      </c>
      <c r="I1265" s="1">
        <f t="shared" si="232"/>
        <v>542</v>
      </c>
      <c r="J1265" s="10">
        <f t="shared" si="240"/>
        <v>542</v>
      </c>
      <c r="K1265" s="10">
        <f t="shared" si="240"/>
        <v>0</v>
      </c>
    </row>
    <row r="1266" spans="1:11" ht="164.25" customHeight="1" x14ac:dyDescent="0.2">
      <c r="A1266" s="8" t="s">
        <v>304</v>
      </c>
      <c r="B1266" s="5"/>
      <c r="C1266" s="5" t="s">
        <v>301</v>
      </c>
      <c r="D1266" s="5" t="s">
        <v>305</v>
      </c>
      <c r="E1266" s="5"/>
      <c r="F1266" s="1">
        <f t="shared" si="231"/>
        <v>542</v>
      </c>
      <c r="G1266" s="10">
        <f t="shared" si="240"/>
        <v>542</v>
      </c>
      <c r="H1266" s="10">
        <f t="shared" si="240"/>
        <v>0</v>
      </c>
      <c r="I1266" s="1">
        <f t="shared" si="232"/>
        <v>542</v>
      </c>
      <c r="J1266" s="10">
        <f t="shared" si="240"/>
        <v>542</v>
      </c>
      <c r="K1266" s="10">
        <f t="shared" si="240"/>
        <v>0</v>
      </c>
    </row>
    <row r="1267" spans="1:11" ht="50.25" customHeight="1" x14ac:dyDescent="0.2">
      <c r="A1267" s="19" t="s">
        <v>364</v>
      </c>
      <c r="B1267" s="5"/>
      <c r="C1267" s="2" t="s">
        <v>301</v>
      </c>
      <c r="D1267" s="2" t="s">
        <v>307</v>
      </c>
      <c r="E1267" s="2"/>
      <c r="F1267" s="3">
        <f t="shared" si="231"/>
        <v>542</v>
      </c>
      <c r="G1267" s="10">
        <f>SUM(G1268:G1270)</f>
        <v>542</v>
      </c>
      <c r="H1267" s="10">
        <f>SUM(H1268:H1270)</f>
        <v>0</v>
      </c>
      <c r="I1267" s="3">
        <f t="shared" si="232"/>
        <v>542</v>
      </c>
      <c r="J1267" s="10">
        <f>SUM(J1268:J1270)</f>
        <v>542</v>
      </c>
      <c r="K1267" s="10">
        <f>SUM(K1268:K1270)</f>
        <v>0</v>
      </c>
    </row>
    <row r="1268" spans="1:11" ht="216" customHeight="1" x14ac:dyDescent="0.2">
      <c r="A1268" s="7" t="s">
        <v>19</v>
      </c>
      <c r="B1268" s="3"/>
      <c r="C1268" s="3" t="s">
        <v>301</v>
      </c>
      <c r="D1268" s="2" t="s">
        <v>307</v>
      </c>
      <c r="E1268" s="3" t="s">
        <v>12</v>
      </c>
      <c r="F1268" s="3">
        <f t="shared" si="231"/>
        <v>415</v>
      </c>
      <c r="G1268" s="35">
        <v>415</v>
      </c>
      <c r="H1268" s="35"/>
      <c r="I1268" s="3">
        <f t="shared" si="232"/>
        <v>427</v>
      </c>
      <c r="J1268" s="35">
        <v>427</v>
      </c>
      <c r="K1268" s="35"/>
    </row>
    <row r="1269" spans="1:11" ht="93" customHeight="1" x14ac:dyDescent="0.2">
      <c r="A1269" s="2" t="s">
        <v>20</v>
      </c>
      <c r="B1269" s="3"/>
      <c r="C1269" s="3" t="s">
        <v>301</v>
      </c>
      <c r="D1269" s="2">
        <v>1220225100</v>
      </c>
      <c r="E1269" s="3" t="s">
        <v>13</v>
      </c>
      <c r="F1269" s="3">
        <f t="shared" si="231"/>
        <v>123</v>
      </c>
      <c r="G1269" s="35">
        <v>123</v>
      </c>
      <c r="H1269" s="35"/>
      <c r="I1269" s="3">
        <f t="shared" si="232"/>
        <v>111</v>
      </c>
      <c r="J1269" s="35">
        <v>111</v>
      </c>
      <c r="K1269" s="35"/>
    </row>
    <row r="1270" spans="1:11" ht="33" x14ac:dyDescent="0.2">
      <c r="A1270" s="2" t="s">
        <v>16</v>
      </c>
      <c r="B1270" s="3"/>
      <c r="C1270" s="3" t="s">
        <v>301</v>
      </c>
      <c r="D1270" s="2">
        <v>1220225100</v>
      </c>
      <c r="E1270" s="3" t="s">
        <v>15</v>
      </c>
      <c r="F1270" s="3">
        <f t="shared" si="231"/>
        <v>4</v>
      </c>
      <c r="G1270" s="35">
        <v>4</v>
      </c>
      <c r="H1270" s="35"/>
      <c r="I1270" s="3">
        <f t="shared" si="232"/>
        <v>4</v>
      </c>
      <c r="J1270" s="35">
        <v>4</v>
      </c>
      <c r="K1270" s="35"/>
    </row>
    <row r="1271" spans="1:11" ht="111.75" customHeight="1" x14ac:dyDescent="0.2">
      <c r="A1271" s="5" t="s">
        <v>404</v>
      </c>
      <c r="B1271" s="5" t="s">
        <v>405</v>
      </c>
      <c r="C1271" s="5"/>
      <c r="D1271" s="5"/>
      <c r="E1271" s="5"/>
      <c r="F1271" s="1">
        <f>SUM(G1271:H1271)</f>
        <v>3721</v>
      </c>
      <c r="G1271" s="10">
        <f>SUM(G1272,G1285)</f>
        <v>3721</v>
      </c>
      <c r="H1271" s="10">
        <f>SUM(H1272,H1285)</f>
        <v>0</v>
      </c>
      <c r="I1271" s="1">
        <f>SUM(J1271:K1271)</f>
        <v>3729</v>
      </c>
      <c r="J1271" s="10">
        <f>SUM(J1272,J1285)</f>
        <v>3729</v>
      </c>
      <c r="K1271" s="10">
        <f>SUM(K1272,K1285)</f>
        <v>0</v>
      </c>
    </row>
    <row r="1272" spans="1:11" ht="43.5" customHeight="1" x14ac:dyDescent="0.2">
      <c r="A1272" s="5" t="s">
        <v>1097</v>
      </c>
      <c r="B1272" s="5"/>
      <c r="C1272" s="5" t="s">
        <v>242</v>
      </c>
      <c r="D1272" s="5"/>
      <c r="E1272" s="5"/>
      <c r="F1272" s="1">
        <f t="shared" ref="F1272:F1299" si="241">SUM(G1272:H1272)</f>
        <v>2995</v>
      </c>
      <c r="G1272" s="10">
        <f>G1273+G1280</f>
        <v>2995</v>
      </c>
      <c r="H1272" s="10">
        <f>H1273+H1280</f>
        <v>0</v>
      </c>
      <c r="I1272" s="1">
        <f t="shared" ref="I1272:I1299" si="242">SUM(J1272:K1272)</f>
        <v>3005</v>
      </c>
      <c r="J1272" s="10">
        <f>J1273+J1280</f>
        <v>3005</v>
      </c>
      <c r="K1272" s="10">
        <f>K1273+K1280</f>
        <v>0</v>
      </c>
    </row>
    <row r="1273" spans="1:11" ht="195" customHeight="1" x14ac:dyDescent="0.2">
      <c r="A1273" s="5" t="s">
        <v>253</v>
      </c>
      <c r="B1273" s="5"/>
      <c r="C1273" s="5" t="s">
        <v>254</v>
      </c>
      <c r="D1273" s="5"/>
      <c r="E1273" s="5"/>
      <c r="F1273" s="1">
        <f t="shared" si="241"/>
        <v>2416</v>
      </c>
      <c r="G1273" s="10">
        <f t="shared" ref="G1273:K1275" si="243">G1274</f>
        <v>2416</v>
      </c>
      <c r="H1273" s="10">
        <f t="shared" si="243"/>
        <v>0</v>
      </c>
      <c r="I1273" s="1">
        <f t="shared" si="242"/>
        <v>2420</v>
      </c>
      <c r="J1273" s="10">
        <f t="shared" si="243"/>
        <v>2420</v>
      </c>
      <c r="K1273" s="10">
        <f t="shared" si="243"/>
        <v>0</v>
      </c>
    </row>
    <row r="1274" spans="1:11" ht="36" customHeight="1" x14ac:dyDescent="0.2">
      <c r="A1274" s="6" t="s">
        <v>171</v>
      </c>
      <c r="B1274" s="5"/>
      <c r="C1274" s="5" t="s">
        <v>254</v>
      </c>
      <c r="D1274" s="5" t="s">
        <v>172</v>
      </c>
      <c r="E1274" s="5"/>
      <c r="F1274" s="1">
        <f t="shared" si="241"/>
        <v>2416</v>
      </c>
      <c r="G1274" s="10">
        <f t="shared" si="243"/>
        <v>2416</v>
      </c>
      <c r="H1274" s="10">
        <f t="shared" si="243"/>
        <v>0</v>
      </c>
      <c r="I1274" s="1">
        <f t="shared" si="242"/>
        <v>2420</v>
      </c>
      <c r="J1274" s="10">
        <f t="shared" si="243"/>
        <v>2420</v>
      </c>
      <c r="K1274" s="10">
        <f t="shared" si="243"/>
        <v>0</v>
      </c>
    </row>
    <row r="1275" spans="1:11" ht="122.25" customHeight="1" x14ac:dyDescent="0.2">
      <c r="A1275" s="6" t="s">
        <v>173</v>
      </c>
      <c r="B1275" s="5"/>
      <c r="C1275" s="5" t="s">
        <v>254</v>
      </c>
      <c r="D1275" s="5" t="s">
        <v>174</v>
      </c>
      <c r="E1275" s="5"/>
      <c r="F1275" s="1">
        <f t="shared" si="241"/>
        <v>2416</v>
      </c>
      <c r="G1275" s="10">
        <f t="shared" si="243"/>
        <v>2416</v>
      </c>
      <c r="H1275" s="10">
        <f t="shared" si="243"/>
        <v>0</v>
      </c>
      <c r="I1275" s="1">
        <f t="shared" si="242"/>
        <v>2420</v>
      </c>
      <c r="J1275" s="10">
        <f t="shared" si="243"/>
        <v>2420</v>
      </c>
      <c r="K1275" s="10">
        <f t="shared" si="243"/>
        <v>0</v>
      </c>
    </row>
    <row r="1276" spans="1:11" ht="80.25" customHeight="1" x14ac:dyDescent="0.2">
      <c r="A1276" s="2" t="s">
        <v>393</v>
      </c>
      <c r="B1276" s="2"/>
      <c r="C1276" s="2" t="s">
        <v>254</v>
      </c>
      <c r="D1276" s="2" t="s">
        <v>175</v>
      </c>
      <c r="E1276" s="2"/>
      <c r="F1276" s="3">
        <f t="shared" si="241"/>
        <v>2416</v>
      </c>
      <c r="G1276" s="35">
        <f>SUM(G1277:G1279)</f>
        <v>2416</v>
      </c>
      <c r="H1276" s="35">
        <f>SUM(H1277:H1279)</f>
        <v>0</v>
      </c>
      <c r="I1276" s="3">
        <f t="shared" si="242"/>
        <v>2420</v>
      </c>
      <c r="J1276" s="35">
        <f>SUM(J1277:J1279)</f>
        <v>2420</v>
      </c>
      <c r="K1276" s="35">
        <f>SUM(K1277:K1279)</f>
        <v>0</v>
      </c>
    </row>
    <row r="1277" spans="1:11" ht="208.5" customHeight="1" x14ac:dyDescent="0.2">
      <c r="A1277" s="7" t="s">
        <v>19</v>
      </c>
      <c r="B1277" s="2"/>
      <c r="C1277" s="2" t="s">
        <v>254</v>
      </c>
      <c r="D1277" s="2" t="s">
        <v>175</v>
      </c>
      <c r="E1277" s="2" t="s">
        <v>12</v>
      </c>
      <c r="F1277" s="3">
        <f t="shared" si="241"/>
        <v>2073</v>
      </c>
      <c r="G1277" s="35">
        <v>2073</v>
      </c>
      <c r="H1277" s="35"/>
      <c r="I1277" s="3">
        <f t="shared" si="242"/>
        <v>2094</v>
      </c>
      <c r="J1277" s="35">
        <v>2094</v>
      </c>
      <c r="K1277" s="35"/>
    </row>
    <row r="1278" spans="1:11" ht="85.5" customHeight="1" x14ac:dyDescent="0.2">
      <c r="A1278" s="2" t="s">
        <v>20</v>
      </c>
      <c r="B1278" s="2"/>
      <c r="C1278" s="2" t="s">
        <v>254</v>
      </c>
      <c r="D1278" s="2" t="s">
        <v>175</v>
      </c>
      <c r="E1278" s="2" t="s">
        <v>13</v>
      </c>
      <c r="F1278" s="3">
        <f t="shared" si="241"/>
        <v>328</v>
      </c>
      <c r="G1278" s="35">
        <v>328</v>
      </c>
      <c r="H1278" s="35"/>
      <c r="I1278" s="3">
        <f t="shared" si="242"/>
        <v>311</v>
      </c>
      <c r="J1278" s="35">
        <v>311</v>
      </c>
      <c r="K1278" s="35"/>
    </row>
    <row r="1279" spans="1:11" ht="43.5" customHeight="1" x14ac:dyDescent="0.2">
      <c r="A1279" s="2" t="s">
        <v>16</v>
      </c>
      <c r="B1279" s="2"/>
      <c r="C1279" s="2" t="s">
        <v>254</v>
      </c>
      <c r="D1279" s="2" t="s">
        <v>175</v>
      </c>
      <c r="E1279" s="2" t="s">
        <v>15</v>
      </c>
      <c r="F1279" s="3">
        <f t="shared" si="241"/>
        <v>15</v>
      </c>
      <c r="G1279" s="35">
        <v>15</v>
      </c>
      <c r="H1279" s="35"/>
      <c r="I1279" s="3">
        <f t="shared" si="242"/>
        <v>15</v>
      </c>
      <c r="J1279" s="35">
        <v>15</v>
      </c>
      <c r="K1279" s="35"/>
    </row>
    <row r="1280" spans="1:11" ht="49.5" x14ac:dyDescent="0.2">
      <c r="A1280" s="5" t="s">
        <v>1080</v>
      </c>
      <c r="B1280" s="5"/>
      <c r="C1280" s="5" t="s">
        <v>243</v>
      </c>
      <c r="D1280" s="5"/>
      <c r="E1280" s="5"/>
      <c r="F1280" s="1">
        <f t="shared" si="241"/>
        <v>579</v>
      </c>
      <c r="G1280" s="10">
        <f t="shared" ref="G1280:K1283" si="244">G1281</f>
        <v>579</v>
      </c>
      <c r="H1280" s="10">
        <f t="shared" si="244"/>
        <v>0</v>
      </c>
      <c r="I1280" s="1">
        <f t="shared" si="242"/>
        <v>585</v>
      </c>
      <c r="J1280" s="10">
        <f t="shared" si="244"/>
        <v>585</v>
      </c>
      <c r="K1280" s="10">
        <f t="shared" si="244"/>
        <v>0</v>
      </c>
    </row>
    <row r="1281" spans="1:11" ht="39" customHeight="1" x14ac:dyDescent="0.2">
      <c r="A1281" s="6" t="s">
        <v>171</v>
      </c>
      <c r="B1281" s="5"/>
      <c r="C1281" s="5" t="s">
        <v>243</v>
      </c>
      <c r="D1281" s="5" t="s">
        <v>172</v>
      </c>
      <c r="E1281" s="5"/>
      <c r="F1281" s="1">
        <f t="shared" si="241"/>
        <v>579</v>
      </c>
      <c r="G1281" s="10">
        <f t="shared" si="244"/>
        <v>579</v>
      </c>
      <c r="H1281" s="10">
        <f t="shared" si="244"/>
        <v>0</v>
      </c>
      <c r="I1281" s="1">
        <f t="shared" si="242"/>
        <v>585</v>
      </c>
      <c r="J1281" s="10">
        <f t="shared" si="244"/>
        <v>585</v>
      </c>
      <c r="K1281" s="10">
        <f t="shared" si="244"/>
        <v>0</v>
      </c>
    </row>
    <row r="1282" spans="1:11" ht="129" customHeight="1" x14ac:dyDescent="0.2">
      <c r="A1282" s="6" t="s">
        <v>173</v>
      </c>
      <c r="B1282" s="5"/>
      <c r="C1282" s="5" t="s">
        <v>243</v>
      </c>
      <c r="D1282" s="5" t="s">
        <v>174</v>
      </c>
      <c r="E1282" s="5"/>
      <c r="F1282" s="1">
        <f t="shared" si="241"/>
        <v>579</v>
      </c>
      <c r="G1282" s="10">
        <f t="shared" si="244"/>
        <v>579</v>
      </c>
      <c r="H1282" s="10">
        <f t="shared" si="244"/>
        <v>0</v>
      </c>
      <c r="I1282" s="1">
        <f t="shared" si="242"/>
        <v>585</v>
      </c>
      <c r="J1282" s="10">
        <f t="shared" si="244"/>
        <v>585</v>
      </c>
      <c r="K1282" s="10">
        <f t="shared" si="244"/>
        <v>0</v>
      </c>
    </row>
    <row r="1283" spans="1:11" ht="105" customHeight="1" x14ac:dyDescent="0.2">
      <c r="A1283" s="2" t="s">
        <v>41</v>
      </c>
      <c r="B1283" s="2"/>
      <c r="C1283" s="2" t="s">
        <v>243</v>
      </c>
      <c r="D1283" s="2" t="s">
        <v>189</v>
      </c>
      <c r="E1283" s="2"/>
      <c r="F1283" s="3">
        <f t="shared" si="241"/>
        <v>579</v>
      </c>
      <c r="G1283" s="35">
        <f t="shared" si="244"/>
        <v>579</v>
      </c>
      <c r="H1283" s="35">
        <f>H1284</f>
        <v>0</v>
      </c>
      <c r="I1283" s="3">
        <f t="shared" si="242"/>
        <v>585</v>
      </c>
      <c r="J1283" s="35">
        <f t="shared" si="244"/>
        <v>585</v>
      </c>
      <c r="K1283" s="35">
        <f t="shared" si="244"/>
        <v>0</v>
      </c>
    </row>
    <row r="1284" spans="1:11" ht="214.5" customHeight="1" x14ac:dyDescent="0.2">
      <c r="A1284" s="7" t="s">
        <v>19</v>
      </c>
      <c r="B1284" s="2"/>
      <c r="C1284" s="2" t="s">
        <v>243</v>
      </c>
      <c r="D1284" s="2" t="s">
        <v>189</v>
      </c>
      <c r="E1284" s="2" t="s">
        <v>12</v>
      </c>
      <c r="F1284" s="3">
        <f t="shared" si="241"/>
        <v>579</v>
      </c>
      <c r="G1284" s="35">
        <v>579</v>
      </c>
      <c r="H1284" s="35"/>
      <c r="I1284" s="3">
        <f t="shared" si="242"/>
        <v>585</v>
      </c>
      <c r="J1284" s="35">
        <v>585</v>
      </c>
      <c r="K1284" s="35"/>
    </row>
    <row r="1285" spans="1:11" ht="49.5" x14ac:dyDescent="0.2">
      <c r="A1285" s="5" t="s">
        <v>176</v>
      </c>
      <c r="B1285" s="1"/>
      <c r="C1285" s="1" t="s">
        <v>177</v>
      </c>
      <c r="D1285" s="1"/>
      <c r="E1285" s="3"/>
      <c r="F1285" s="1">
        <f t="shared" si="241"/>
        <v>726</v>
      </c>
      <c r="G1285" s="10">
        <f>G1286</f>
        <v>726</v>
      </c>
      <c r="H1285" s="10">
        <f>H1286</f>
        <v>0</v>
      </c>
      <c r="I1285" s="1">
        <f t="shared" si="242"/>
        <v>724</v>
      </c>
      <c r="J1285" s="10">
        <f>J1286</f>
        <v>724</v>
      </c>
      <c r="K1285" s="10">
        <f>K1286</f>
        <v>0</v>
      </c>
    </row>
    <row r="1286" spans="1:11" ht="26.25" customHeight="1" x14ac:dyDescent="0.2">
      <c r="A1286" s="22" t="s">
        <v>300</v>
      </c>
      <c r="B1286" s="1"/>
      <c r="C1286" s="1" t="s">
        <v>301</v>
      </c>
      <c r="D1286" s="1"/>
      <c r="E1286" s="1"/>
      <c r="F1286" s="1">
        <f t="shared" ref="F1286" si="245">SUM(G1286:H1286)</f>
        <v>726</v>
      </c>
      <c r="G1286" s="10">
        <f>G1292+G1287</f>
        <v>726</v>
      </c>
      <c r="H1286" s="10">
        <f t="shared" ref="H1286" si="246">H1292+H1287</f>
        <v>0</v>
      </c>
      <c r="I1286" s="10">
        <f>SUM(J1286:K1286)</f>
        <v>724</v>
      </c>
      <c r="J1286" s="10">
        <f t="shared" ref="J1286" si="247">J1292+J1287</f>
        <v>724</v>
      </c>
      <c r="K1286" s="10">
        <f>K1295</f>
        <v>0</v>
      </c>
    </row>
    <row r="1287" spans="1:11" ht="244.5" customHeight="1" x14ac:dyDescent="0.2">
      <c r="A1287" s="39" t="s">
        <v>270</v>
      </c>
      <c r="B1287" s="40"/>
      <c r="C1287" s="40" t="s">
        <v>301</v>
      </c>
      <c r="D1287" s="40" t="s">
        <v>271</v>
      </c>
      <c r="E1287" s="40"/>
      <c r="F1287" s="1">
        <f>G1287+H1287</f>
        <v>177</v>
      </c>
      <c r="G1287" s="10">
        <f>G1288</f>
        <v>177</v>
      </c>
      <c r="H1287" s="10">
        <f>H1288</f>
        <v>0</v>
      </c>
      <c r="I1287" s="1">
        <f>J1287+K1287</f>
        <v>183</v>
      </c>
      <c r="J1287" s="10">
        <f>J1288</f>
        <v>183</v>
      </c>
      <c r="K1287" s="10">
        <f>K1288</f>
        <v>0</v>
      </c>
    </row>
    <row r="1288" spans="1:11" ht="112.5" customHeight="1" x14ac:dyDescent="0.2">
      <c r="A1288" s="39" t="s">
        <v>1029</v>
      </c>
      <c r="B1288" s="40"/>
      <c r="C1288" s="40" t="s">
        <v>301</v>
      </c>
      <c r="D1288" s="40" t="s">
        <v>1030</v>
      </c>
      <c r="E1288" s="40"/>
      <c r="F1288" s="1">
        <f>G1288+H1288</f>
        <v>177</v>
      </c>
      <c r="G1288" s="10">
        <f>G1289</f>
        <v>177</v>
      </c>
      <c r="H1288" s="10">
        <f>H1289</f>
        <v>0</v>
      </c>
      <c r="I1288" s="1">
        <f>J1288+K1288</f>
        <v>183</v>
      </c>
      <c r="J1288" s="10">
        <f>J1289</f>
        <v>183</v>
      </c>
      <c r="K1288" s="10">
        <f>K1289</f>
        <v>0</v>
      </c>
    </row>
    <row r="1289" spans="1:11" ht="156.75" customHeight="1" x14ac:dyDescent="0.2">
      <c r="A1289" s="39" t="s">
        <v>1031</v>
      </c>
      <c r="B1289" s="40"/>
      <c r="C1289" s="40" t="s">
        <v>301</v>
      </c>
      <c r="D1289" s="40" t="s">
        <v>1032</v>
      </c>
      <c r="E1289" s="40"/>
      <c r="F1289" s="3">
        <f t="shared" ref="F1289:F1291" si="248">SUM(G1289:H1289)</f>
        <v>177</v>
      </c>
      <c r="G1289" s="35">
        <f>SUM(G1290)</f>
        <v>177</v>
      </c>
      <c r="H1289" s="35">
        <f>SUM(H1290)</f>
        <v>0</v>
      </c>
      <c r="I1289" s="3">
        <f t="shared" ref="I1289:I1291" si="249">SUM(J1289:K1289)</f>
        <v>183</v>
      </c>
      <c r="J1289" s="35">
        <f>SUM(J1290)</f>
        <v>183</v>
      </c>
      <c r="K1289" s="35">
        <f>SUM(K1290)</f>
        <v>0</v>
      </c>
    </row>
    <row r="1290" spans="1:11" ht="49.5" x14ac:dyDescent="0.2">
      <c r="A1290" s="47" t="s">
        <v>364</v>
      </c>
      <c r="B1290" s="40"/>
      <c r="C1290" s="41" t="s">
        <v>301</v>
      </c>
      <c r="D1290" s="41" t="s">
        <v>1033</v>
      </c>
      <c r="E1290" s="45"/>
      <c r="F1290" s="3">
        <f t="shared" si="248"/>
        <v>177</v>
      </c>
      <c r="G1290" s="35">
        <f>SUM(G1291)</f>
        <v>177</v>
      </c>
      <c r="H1290" s="35">
        <f>SUM(H1291)</f>
        <v>0</v>
      </c>
      <c r="I1290" s="3">
        <f t="shared" si="249"/>
        <v>183</v>
      </c>
      <c r="J1290" s="35">
        <f>SUM(J1291)</f>
        <v>183</v>
      </c>
      <c r="K1290" s="35">
        <f>SUM(K1291)</f>
        <v>0</v>
      </c>
    </row>
    <row r="1291" spans="1:11" ht="213.75" customHeight="1" x14ac:dyDescent="0.2">
      <c r="A1291" s="42" t="s">
        <v>19</v>
      </c>
      <c r="B1291" s="45"/>
      <c r="C1291" s="45" t="s">
        <v>301</v>
      </c>
      <c r="D1291" s="41" t="s">
        <v>1033</v>
      </c>
      <c r="E1291" s="45">
        <v>100</v>
      </c>
      <c r="F1291" s="3">
        <f t="shared" si="248"/>
        <v>177</v>
      </c>
      <c r="G1291" s="35">
        <v>177</v>
      </c>
      <c r="H1291" s="10"/>
      <c r="I1291" s="3">
        <f t="shared" si="249"/>
        <v>183</v>
      </c>
      <c r="J1291" s="35">
        <v>183</v>
      </c>
      <c r="K1291" s="10"/>
    </row>
    <row r="1292" spans="1:11" ht="122.25" customHeight="1" x14ac:dyDescent="0.2">
      <c r="A1292" s="8" t="s">
        <v>302</v>
      </c>
      <c r="B1292" s="5"/>
      <c r="C1292" s="5" t="s">
        <v>301</v>
      </c>
      <c r="D1292" s="5" t="s">
        <v>293</v>
      </c>
      <c r="E1292" s="5"/>
      <c r="F1292" s="1">
        <f t="shared" si="241"/>
        <v>549</v>
      </c>
      <c r="G1292" s="10">
        <f t="shared" ref="G1292:K1294" si="250">G1293</f>
        <v>549</v>
      </c>
      <c r="H1292" s="10">
        <f t="shared" si="250"/>
        <v>0</v>
      </c>
      <c r="I1292" s="1">
        <f t="shared" si="242"/>
        <v>541</v>
      </c>
      <c r="J1292" s="10">
        <f t="shared" si="250"/>
        <v>541</v>
      </c>
      <c r="K1292" s="10">
        <f t="shared" si="250"/>
        <v>0</v>
      </c>
    </row>
    <row r="1293" spans="1:11" ht="111.75" customHeight="1" x14ac:dyDescent="0.2">
      <c r="A1293" s="8" t="s">
        <v>303</v>
      </c>
      <c r="B1293" s="5"/>
      <c r="C1293" s="5" t="s">
        <v>301</v>
      </c>
      <c r="D1293" s="5" t="s">
        <v>295</v>
      </c>
      <c r="E1293" s="5"/>
      <c r="F1293" s="1">
        <f t="shared" si="241"/>
        <v>549</v>
      </c>
      <c r="G1293" s="10">
        <f t="shared" si="250"/>
        <v>549</v>
      </c>
      <c r="H1293" s="10">
        <f t="shared" si="250"/>
        <v>0</v>
      </c>
      <c r="I1293" s="1">
        <f t="shared" si="242"/>
        <v>541</v>
      </c>
      <c r="J1293" s="10">
        <f t="shared" si="250"/>
        <v>541</v>
      </c>
      <c r="K1293" s="10">
        <f t="shared" si="250"/>
        <v>0</v>
      </c>
    </row>
    <row r="1294" spans="1:11" ht="162" customHeight="1" x14ac:dyDescent="0.2">
      <c r="A1294" s="8" t="s">
        <v>304</v>
      </c>
      <c r="B1294" s="5"/>
      <c r="C1294" s="5" t="s">
        <v>301</v>
      </c>
      <c r="D1294" s="5" t="s">
        <v>305</v>
      </c>
      <c r="E1294" s="5"/>
      <c r="F1294" s="1">
        <f t="shared" si="241"/>
        <v>549</v>
      </c>
      <c r="G1294" s="10">
        <f t="shared" si="250"/>
        <v>549</v>
      </c>
      <c r="H1294" s="10">
        <f t="shared" si="250"/>
        <v>0</v>
      </c>
      <c r="I1294" s="1">
        <f t="shared" si="242"/>
        <v>541</v>
      </c>
      <c r="J1294" s="10">
        <f t="shared" si="250"/>
        <v>541</v>
      </c>
      <c r="K1294" s="10">
        <f t="shared" si="250"/>
        <v>0</v>
      </c>
    </row>
    <row r="1295" spans="1:11" ht="52.5" customHeight="1" x14ac:dyDescent="0.2">
      <c r="A1295" s="19" t="s">
        <v>364</v>
      </c>
      <c r="B1295" s="5"/>
      <c r="C1295" s="2" t="s">
        <v>301</v>
      </c>
      <c r="D1295" s="2" t="s">
        <v>307</v>
      </c>
      <c r="E1295" s="2"/>
      <c r="F1295" s="3">
        <f t="shared" si="241"/>
        <v>549</v>
      </c>
      <c r="G1295" s="35">
        <f>SUM(G1296:G1298)</f>
        <v>549</v>
      </c>
      <c r="H1295" s="35">
        <f>SUM(H1296:H1298)</f>
        <v>0</v>
      </c>
      <c r="I1295" s="3">
        <f t="shared" si="242"/>
        <v>541</v>
      </c>
      <c r="J1295" s="35">
        <f>SUM(J1296:J1298)</f>
        <v>541</v>
      </c>
      <c r="K1295" s="35">
        <f>SUM(K1296:K1298)</f>
        <v>0</v>
      </c>
    </row>
    <row r="1296" spans="1:11" ht="213.75" customHeight="1" x14ac:dyDescent="0.2">
      <c r="A1296" s="7" t="s">
        <v>19</v>
      </c>
      <c r="B1296" s="3"/>
      <c r="C1296" s="3" t="s">
        <v>301</v>
      </c>
      <c r="D1296" s="2" t="s">
        <v>307</v>
      </c>
      <c r="E1296" s="3" t="s">
        <v>12</v>
      </c>
      <c r="F1296" s="3">
        <f t="shared" si="241"/>
        <v>407</v>
      </c>
      <c r="G1296" s="35">
        <v>407</v>
      </c>
      <c r="H1296" s="35"/>
      <c r="I1296" s="3">
        <f t="shared" si="242"/>
        <v>412</v>
      </c>
      <c r="J1296" s="35">
        <v>412</v>
      </c>
      <c r="K1296" s="35"/>
    </row>
    <row r="1297" spans="1:11" ht="93" customHeight="1" x14ac:dyDescent="0.2">
      <c r="A1297" s="2" t="s">
        <v>20</v>
      </c>
      <c r="B1297" s="3"/>
      <c r="C1297" s="3" t="s">
        <v>301</v>
      </c>
      <c r="D1297" s="2">
        <v>1220225100</v>
      </c>
      <c r="E1297" s="3" t="s">
        <v>13</v>
      </c>
      <c r="F1297" s="3">
        <f t="shared" si="241"/>
        <v>139</v>
      </c>
      <c r="G1297" s="35">
        <v>139</v>
      </c>
      <c r="H1297" s="35"/>
      <c r="I1297" s="3">
        <f t="shared" si="242"/>
        <v>126</v>
      </c>
      <c r="J1297" s="35">
        <v>126</v>
      </c>
      <c r="K1297" s="35"/>
    </row>
    <row r="1298" spans="1:11" ht="33" x14ac:dyDescent="0.2">
      <c r="A1298" s="2" t="s">
        <v>16</v>
      </c>
      <c r="B1298" s="3"/>
      <c r="C1298" s="3" t="s">
        <v>301</v>
      </c>
      <c r="D1298" s="2">
        <v>1220225100</v>
      </c>
      <c r="E1298" s="3" t="s">
        <v>15</v>
      </c>
      <c r="F1298" s="3">
        <f t="shared" si="241"/>
        <v>3</v>
      </c>
      <c r="G1298" s="35">
        <v>3</v>
      </c>
      <c r="H1298" s="35"/>
      <c r="I1298" s="3">
        <f t="shared" si="242"/>
        <v>3</v>
      </c>
      <c r="J1298" s="35">
        <v>3</v>
      </c>
      <c r="K1298" s="35"/>
    </row>
    <row r="1299" spans="1:11" ht="122.25" customHeight="1" x14ac:dyDescent="0.2">
      <c r="A1299" s="5" t="s">
        <v>406</v>
      </c>
      <c r="B1299" s="5" t="s">
        <v>407</v>
      </c>
      <c r="C1299" s="5"/>
      <c r="D1299" s="5"/>
      <c r="E1299" s="5"/>
      <c r="F1299" s="1">
        <f t="shared" si="241"/>
        <v>4479</v>
      </c>
      <c r="G1299" s="10">
        <f>G1300+G1313</f>
        <v>4479</v>
      </c>
      <c r="H1299" s="10">
        <f>H1300+H1313</f>
        <v>0</v>
      </c>
      <c r="I1299" s="1">
        <f t="shared" si="242"/>
        <v>4792</v>
      </c>
      <c r="J1299" s="10">
        <f>J1300+J1313</f>
        <v>4792</v>
      </c>
      <c r="K1299" s="10">
        <f>K1300+K1313</f>
        <v>0</v>
      </c>
    </row>
    <row r="1300" spans="1:11" ht="45.75" customHeight="1" x14ac:dyDescent="0.2">
      <c r="A1300" s="5" t="s">
        <v>1097</v>
      </c>
      <c r="B1300" s="5"/>
      <c r="C1300" s="5" t="s">
        <v>242</v>
      </c>
      <c r="D1300" s="5"/>
      <c r="E1300" s="5"/>
      <c r="F1300" s="1">
        <f>SUM(G1300:H1300)</f>
        <v>3291</v>
      </c>
      <c r="G1300" s="10">
        <f>SUM(G1301,G1308)</f>
        <v>3291</v>
      </c>
      <c r="H1300" s="10">
        <f>SUM(H1301,H1308)</f>
        <v>0</v>
      </c>
      <c r="I1300" s="1">
        <f>SUM(J1300:K1300)</f>
        <v>3554</v>
      </c>
      <c r="J1300" s="10">
        <f>SUM(J1301,J1308)</f>
        <v>3554</v>
      </c>
      <c r="K1300" s="10">
        <f>SUM(K1301,K1308)</f>
        <v>0</v>
      </c>
    </row>
    <row r="1301" spans="1:11" ht="196.5" customHeight="1" x14ac:dyDescent="0.2">
      <c r="A1301" s="5" t="s">
        <v>253</v>
      </c>
      <c r="B1301" s="5"/>
      <c r="C1301" s="5" t="s">
        <v>254</v>
      </c>
      <c r="D1301" s="5"/>
      <c r="E1301" s="5"/>
      <c r="F1301" s="1">
        <f>SUM(G1301:H1301)</f>
        <v>2661</v>
      </c>
      <c r="G1301" s="10">
        <f>SUM(G1304)</f>
        <v>2661</v>
      </c>
      <c r="H1301" s="10">
        <f>SUM(H1304)</f>
        <v>0</v>
      </c>
      <c r="I1301" s="1">
        <f>SUM(J1301:K1301)</f>
        <v>2861</v>
      </c>
      <c r="J1301" s="10">
        <f>SUM(J1304)</f>
        <v>2861</v>
      </c>
      <c r="K1301" s="10">
        <f>SUM(K1304)</f>
        <v>0</v>
      </c>
    </row>
    <row r="1302" spans="1:11" ht="37.5" customHeight="1" x14ac:dyDescent="0.2">
      <c r="A1302" s="6" t="s">
        <v>171</v>
      </c>
      <c r="B1302" s="5"/>
      <c r="C1302" s="5" t="s">
        <v>254</v>
      </c>
      <c r="D1302" s="5" t="s">
        <v>172</v>
      </c>
      <c r="E1302" s="5"/>
      <c r="F1302" s="1">
        <f>G1302+H1302</f>
        <v>2661</v>
      </c>
      <c r="G1302" s="10">
        <f>G1303</f>
        <v>2661</v>
      </c>
      <c r="H1302" s="10">
        <f>H1303</f>
        <v>0</v>
      </c>
      <c r="I1302" s="1">
        <f>J1302+K1302</f>
        <v>2861</v>
      </c>
      <c r="J1302" s="10">
        <f>J1303</f>
        <v>2861</v>
      </c>
      <c r="K1302" s="10">
        <f>K1303</f>
        <v>0</v>
      </c>
    </row>
    <row r="1303" spans="1:11" ht="122.25" customHeight="1" x14ac:dyDescent="0.2">
      <c r="A1303" s="6" t="s">
        <v>173</v>
      </c>
      <c r="B1303" s="5"/>
      <c r="C1303" s="5" t="s">
        <v>254</v>
      </c>
      <c r="D1303" s="5" t="s">
        <v>174</v>
      </c>
      <c r="E1303" s="5"/>
      <c r="F1303" s="1">
        <f>G1303+H1303</f>
        <v>2661</v>
      </c>
      <c r="G1303" s="10">
        <f>G1304</f>
        <v>2661</v>
      </c>
      <c r="H1303" s="10">
        <f>H1304</f>
        <v>0</v>
      </c>
      <c r="I1303" s="1">
        <f>J1303+K1303</f>
        <v>2861</v>
      </c>
      <c r="J1303" s="10">
        <f>J1304</f>
        <v>2861</v>
      </c>
      <c r="K1303" s="10">
        <f>K1304</f>
        <v>0</v>
      </c>
    </row>
    <row r="1304" spans="1:11" ht="83.25" customHeight="1" x14ac:dyDescent="0.2">
      <c r="A1304" s="2" t="s">
        <v>393</v>
      </c>
      <c r="B1304" s="2"/>
      <c r="C1304" s="2" t="s">
        <v>254</v>
      </c>
      <c r="D1304" s="2" t="s">
        <v>175</v>
      </c>
      <c r="E1304" s="2"/>
      <c r="F1304" s="3">
        <f>SUM(G1304:H1304)</f>
        <v>2661</v>
      </c>
      <c r="G1304" s="35">
        <f>SUM(G1305:G1307)</f>
        <v>2661</v>
      </c>
      <c r="H1304" s="35">
        <f>SUM(H1305:H1307)</f>
        <v>0</v>
      </c>
      <c r="I1304" s="3">
        <f>SUM(J1304:K1304)</f>
        <v>2861</v>
      </c>
      <c r="J1304" s="35">
        <f>SUM(J1305:J1307)</f>
        <v>2861</v>
      </c>
      <c r="K1304" s="35">
        <f>SUM(K1305:K1307)</f>
        <v>0</v>
      </c>
    </row>
    <row r="1305" spans="1:11" ht="202.5" customHeight="1" x14ac:dyDescent="0.2">
      <c r="A1305" s="7" t="s">
        <v>19</v>
      </c>
      <c r="B1305" s="2"/>
      <c r="C1305" s="2" t="s">
        <v>254</v>
      </c>
      <c r="D1305" s="2" t="s">
        <v>175</v>
      </c>
      <c r="E1305" s="2" t="s">
        <v>12</v>
      </c>
      <c r="F1305" s="3">
        <f>SUM(G1305:H1305)</f>
        <v>2258</v>
      </c>
      <c r="G1305" s="35">
        <v>2258</v>
      </c>
      <c r="H1305" s="35"/>
      <c r="I1305" s="3">
        <f>SUM(J1305:K1305)</f>
        <v>2483</v>
      </c>
      <c r="J1305" s="35">
        <v>2483</v>
      </c>
      <c r="K1305" s="35"/>
    </row>
    <row r="1306" spans="1:11" ht="92.25" customHeight="1" x14ac:dyDescent="0.2">
      <c r="A1306" s="2" t="s">
        <v>20</v>
      </c>
      <c r="B1306" s="2"/>
      <c r="C1306" s="2" t="s">
        <v>254</v>
      </c>
      <c r="D1306" s="2" t="s">
        <v>175</v>
      </c>
      <c r="E1306" s="2" t="s">
        <v>13</v>
      </c>
      <c r="F1306" s="3">
        <f>SUM(G1306:H1306)</f>
        <v>396</v>
      </c>
      <c r="G1306" s="35">
        <v>396</v>
      </c>
      <c r="H1306" s="35"/>
      <c r="I1306" s="3">
        <f>SUM(J1306:K1306)</f>
        <v>371</v>
      </c>
      <c r="J1306" s="35">
        <v>371</v>
      </c>
      <c r="K1306" s="35"/>
    </row>
    <row r="1307" spans="1:11" ht="33" x14ac:dyDescent="0.2">
      <c r="A1307" s="2" t="s">
        <v>16</v>
      </c>
      <c r="B1307" s="2"/>
      <c r="C1307" s="2" t="s">
        <v>254</v>
      </c>
      <c r="D1307" s="2" t="s">
        <v>175</v>
      </c>
      <c r="E1307" s="2" t="s">
        <v>15</v>
      </c>
      <c r="F1307" s="3">
        <f>SUM(G1307:H1307)</f>
        <v>7</v>
      </c>
      <c r="G1307" s="35">
        <v>7</v>
      </c>
      <c r="H1307" s="35"/>
      <c r="I1307" s="3">
        <f>SUM(J1307:K1307)</f>
        <v>7</v>
      </c>
      <c r="J1307" s="35">
        <v>7</v>
      </c>
      <c r="K1307" s="35"/>
    </row>
    <row r="1308" spans="1:11" ht="49.5" x14ac:dyDescent="0.2">
      <c r="A1308" s="5" t="s">
        <v>1080</v>
      </c>
      <c r="B1308" s="5"/>
      <c r="C1308" s="5" t="s">
        <v>243</v>
      </c>
      <c r="D1308" s="5"/>
      <c r="E1308" s="5"/>
      <c r="F1308" s="1">
        <f>SUM(G1308:H1308)</f>
        <v>630</v>
      </c>
      <c r="G1308" s="10">
        <f>SUM(G1311)</f>
        <v>630</v>
      </c>
      <c r="H1308" s="10">
        <f>SUM(H1311)</f>
        <v>0</v>
      </c>
      <c r="I1308" s="1">
        <f>SUM(J1308:K1308)</f>
        <v>693</v>
      </c>
      <c r="J1308" s="10">
        <f>SUM(J1311)</f>
        <v>693</v>
      </c>
      <c r="K1308" s="10">
        <f>SUM(K1311)</f>
        <v>0</v>
      </c>
    </row>
    <row r="1309" spans="1:11" ht="33" customHeight="1" x14ac:dyDescent="0.2">
      <c r="A1309" s="6" t="s">
        <v>171</v>
      </c>
      <c r="B1309" s="5"/>
      <c r="C1309" s="5" t="s">
        <v>243</v>
      </c>
      <c r="D1309" s="5" t="s">
        <v>172</v>
      </c>
      <c r="E1309" s="5"/>
      <c r="F1309" s="1">
        <f>G1309+H1309</f>
        <v>630</v>
      </c>
      <c r="G1309" s="10">
        <f>G1310</f>
        <v>630</v>
      </c>
      <c r="H1309" s="10">
        <f>H1310</f>
        <v>0</v>
      </c>
      <c r="I1309" s="1">
        <f>J1309+K1309</f>
        <v>693</v>
      </c>
      <c r="J1309" s="10">
        <f>J1310</f>
        <v>693</v>
      </c>
      <c r="K1309" s="10">
        <f>K1310</f>
        <v>0</v>
      </c>
    </row>
    <row r="1310" spans="1:11" ht="123.75" customHeight="1" x14ac:dyDescent="0.2">
      <c r="A1310" s="6" t="s">
        <v>173</v>
      </c>
      <c r="B1310" s="5"/>
      <c r="C1310" s="5" t="s">
        <v>243</v>
      </c>
      <c r="D1310" s="5" t="s">
        <v>174</v>
      </c>
      <c r="E1310" s="5"/>
      <c r="F1310" s="1">
        <f>G1310+H1310</f>
        <v>630</v>
      </c>
      <c r="G1310" s="10">
        <f>G1311</f>
        <v>630</v>
      </c>
      <c r="H1310" s="10">
        <f>H1311</f>
        <v>0</v>
      </c>
      <c r="I1310" s="1">
        <f>J1310+K1310</f>
        <v>693</v>
      </c>
      <c r="J1310" s="10">
        <f>J1311</f>
        <v>693</v>
      </c>
      <c r="K1310" s="10">
        <f>K1311</f>
        <v>0</v>
      </c>
    </row>
    <row r="1311" spans="1:11" ht="102.75" customHeight="1" x14ac:dyDescent="0.2">
      <c r="A1311" s="2" t="s">
        <v>41</v>
      </c>
      <c r="B1311" s="2"/>
      <c r="C1311" s="2" t="s">
        <v>243</v>
      </c>
      <c r="D1311" s="2" t="s">
        <v>189</v>
      </c>
      <c r="E1311" s="2"/>
      <c r="F1311" s="3">
        <f t="shared" ref="F1311:F1326" si="251">SUM(G1311:H1311)</f>
        <v>630</v>
      </c>
      <c r="G1311" s="35">
        <f>SUM(G1312)</f>
        <v>630</v>
      </c>
      <c r="H1311" s="35">
        <f>SUM(H1312)</f>
        <v>0</v>
      </c>
      <c r="I1311" s="3">
        <f t="shared" ref="I1311:I1326" si="252">SUM(J1311:K1311)</f>
        <v>693</v>
      </c>
      <c r="J1311" s="35">
        <f>SUM(J1312)</f>
        <v>693</v>
      </c>
      <c r="K1311" s="35">
        <f>SUM(K1312)</f>
        <v>0</v>
      </c>
    </row>
    <row r="1312" spans="1:11" ht="201" customHeight="1" x14ac:dyDescent="0.2">
      <c r="A1312" s="7" t="s">
        <v>19</v>
      </c>
      <c r="B1312" s="2"/>
      <c r="C1312" s="2" t="s">
        <v>243</v>
      </c>
      <c r="D1312" s="2" t="s">
        <v>189</v>
      </c>
      <c r="E1312" s="2" t="s">
        <v>12</v>
      </c>
      <c r="F1312" s="3">
        <f t="shared" si="251"/>
        <v>630</v>
      </c>
      <c r="G1312" s="35">
        <v>630</v>
      </c>
      <c r="H1312" s="35"/>
      <c r="I1312" s="3">
        <f t="shared" si="252"/>
        <v>693</v>
      </c>
      <c r="J1312" s="35">
        <v>693</v>
      </c>
      <c r="K1312" s="35"/>
    </row>
    <row r="1313" spans="1:11" ht="49.5" x14ac:dyDescent="0.2">
      <c r="A1313" s="5" t="s">
        <v>176</v>
      </c>
      <c r="B1313" s="1"/>
      <c r="C1313" s="1" t="s">
        <v>177</v>
      </c>
      <c r="D1313" s="1"/>
      <c r="E1313" s="3"/>
      <c r="F1313" s="1">
        <f t="shared" si="251"/>
        <v>1188</v>
      </c>
      <c r="G1313" s="35">
        <f>G1314</f>
        <v>1188</v>
      </c>
      <c r="H1313" s="35">
        <f>H1314</f>
        <v>0</v>
      </c>
      <c r="I1313" s="1">
        <f t="shared" si="252"/>
        <v>1238</v>
      </c>
      <c r="J1313" s="35">
        <f>J1314</f>
        <v>1238</v>
      </c>
      <c r="K1313" s="35">
        <f>K1314</f>
        <v>0</v>
      </c>
    </row>
    <row r="1314" spans="1:11" ht="16.5" x14ac:dyDescent="0.2">
      <c r="A1314" s="22" t="s">
        <v>300</v>
      </c>
      <c r="B1314" s="1"/>
      <c r="C1314" s="1" t="s">
        <v>301</v>
      </c>
      <c r="D1314" s="1"/>
      <c r="E1314" s="1"/>
      <c r="F1314" s="1">
        <f t="shared" si="251"/>
        <v>1188</v>
      </c>
      <c r="G1314" s="10">
        <f>G1320+G1315</f>
        <v>1188</v>
      </c>
      <c r="H1314" s="10">
        <f t="shared" ref="H1314" si="253">H1320+H1315</f>
        <v>0</v>
      </c>
      <c r="I1314" s="10">
        <f>SUM(J1314:K1314)</f>
        <v>1238</v>
      </c>
      <c r="J1314" s="10">
        <f t="shared" ref="J1314" si="254">J1320+J1315</f>
        <v>1238</v>
      </c>
      <c r="K1314" s="10">
        <f>K1323</f>
        <v>0</v>
      </c>
    </row>
    <row r="1315" spans="1:11" ht="247.5" x14ac:dyDescent="0.2">
      <c r="A1315" s="39" t="s">
        <v>270</v>
      </c>
      <c r="B1315" s="40"/>
      <c r="C1315" s="40" t="s">
        <v>301</v>
      </c>
      <c r="D1315" s="40" t="s">
        <v>271</v>
      </c>
      <c r="E1315" s="40"/>
      <c r="F1315" s="1">
        <f>G1315+H1315</f>
        <v>177</v>
      </c>
      <c r="G1315" s="10">
        <f>G1316</f>
        <v>177</v>
      </c>
      <c r="H1315" s="10">
        <f>H1316</f>
        <v>0</v>
      </c>
      <c r="I1315" s="1">
        <f>J1315+K1315</f>
        <v>183</v>
      </c>
      <c r="J1315" s="10">
        <f>J1316</f>
        <v>183</v>
      </c>
      <c r="K1315" s="10">
        <f>K1316</f>
        <v>0</v>
      </c>
    </row>
    <row r="1316" spans="1:11" ht="115.5" x14ac:dyDescent="0.2">
      <c r="A1316" s="39" t="s">
        <v>1029</v>
      </c>
      <c r="B1316" s="40"/>
      <c r="C1316" s="40" t="s">
        <v>301</v>
      </c>
      <c r="D1316" s="40" t="s">
        <v>1030</v>
      </c>
      <c r="E1316" s="40"/>
      <c r="F1316" s="1">
        <f>G1316+H1316</f>
        <v>177</v>
      </c>
      <c r="G1316" s="10">
        <f>G1317</f>
        <v>177</v>
      </c>
      <c r="H1316" s="10">
        <f>H1317</f>
        <v>0</v>
      </c>
      <c r="I1316" s="1">
        <f>J1316+K1316</f>
        <v>183</v>
      </c>
      <c r="J1316" s="10">
        <f>J1317</f>
        <v>183</v>
      </c>
      <c r="K1316" s="10">
        <f>K1317</f>
        <v>0</v>
      </c>
    </row>
    <row r="1317" spans="1:11" ht="162" customHeight="1" x14ac:dyDescent="0.2">
      <c r="A1317" s="39" t="s">
        <v>1031</v>
      </c>
      <c r="B1317" s="40"/>
      <c r="C1317" s="40" t="s">
        <v>301</v>
      </c>
      <c r="D1317" s="40" t="s">
        <v>1032</v>
      </c>
      <c r="E1317" s="40"/>
      <c r="F1317" s="3">
        <f t="shared" ref="F1317:F1319" si="255">SUM(G1317:H1317)</f>
        <v>177</v>
      </c>
      <c r="G1317" s="35">
        <f>SUM(G1318)</f>
        <v>177</v>
      </c>
      <c r="H1317" s="35">
        <f>SUM(H1318)</f>
        <v>0</v>
      </c>
      <c r="I1317" s="3">
        <f t="shared" ref="I1317:I1319" si="256">SUM(J1317:K1317)</f>
        <v>183</v>
      </c>
      <c r="J1317" s="35">
        <f>SUM(J1318)</f>
        <v>183</v>
      </c>
      <c r="K1317" s="35">
        <f>SUM(K1318)</f>
        <v>0</v>
      </c>
    </row>
    <row r="1318" spans="1:11" ht="49.5" customHeight="1" x14ac:dyDescent="0.2">
      <c r="A1318" s="47" t="s">
        <v>364</v>
      </c>
      <c r="B1318" s="40"/>
      <c r="C1318" s="41" t="s">
        <v>301</v>
      </c>
      <c r="D1318" s="41" t="s">
        <v>1033</v>
      </c>
      <c r="E1318" s="45"/>
      <c r="F1318" s="3">
        <f t="shared" si="255"/>
        <v>177</v>
      </c>
      <c r="G1318" s="35">
        <f>SUM(G1319)</f>
        <v>177</v>
      </c>
      <c r="H1318" s="35">
        <f>SUM(H1319)</f>
        <v>0</v>
      </c>
      <c r="I1318" s="3">
        <f t="shared" si="256"/>
        <v>183</v>
      </c>
      <c r="J1318" s="35">
        <f>SUM(J1319)</f>
        <v>183</v>
      </c>
      <c r="K1318" s="35">
        <f>SUM(K1319)</f>
        <v>0</v>
      </c>
    </row>
    <row r="1319" spans="1:11" ht="207.75" customHeight="1" x14ac:dyDescent="0.2">
      <c r="A1319" s="42" t="s">
        <v>19</v>
      </c>
      <c r="B1319" s="45"/>
      <c r="C1319" s="45" t="s">
        <v>301</v>
      </c>
      <c r="D1319" s="41" t="s">
        <v>1033</v>
      </c>
      <c r="E1319" s="45">
        <v>100</v>
      </c>
      <c r="F1319" s="3">
        <f t="shared" si="255"/>
        <v>177</v>
      </c>
      <c r="G1319" s="35">
        <v>177</v>
      </c>
      <c r="H1319" s="10"/>
      <c r="I1319" s="3">
        <f t="shared" si="256"/>
        <v>183</v>
      </c>
      <c r="J1319" s="35">
        <v>183</v>
      </c>
      <c r="K1319" s="10"/>
    </row>
    <row r="1320" spans="1:11" ht="132" customHeight="1" x14ac:dyDescent="0.2">
      <c r="A1320" s="8" t="s">
        <v>302</v>
      </c>
      <c r="B1320" s="5"/>
      <c r="C1320" s="5" t="s">
        <v>301</v>
      </c>
      <c r="D1320" s="5" t="s">
        <v>293</v>
      </c>
      <c r="E1320" s="5"/>
      <c r="F1320" s="1">
        <f t="shared" si="251"/>
        <v>1011</v>
      </c>
      <c r="G1320" s="10">
        <f>G1321</f>
        <v>1011</v>
      </c>
      <c r="H1320" s="10">
        <f>H1321</f>
        <v>0</v>
      </c>
      <c r="I1320" s="1">
        <f t="shared" si="252"/>
        <v>1055</v>
      </c>
      <c r="J1320" s="10">
        <f>J1321</f>
        <v>1055</v>
      </c>
      <c r="K1320" s="10">
        <f>K1321</f>
        <v>0</v>
      </c>
    </row>
    <row r="1321" spans="1:11" ht="109.5" customHeight="1" x14ac:dyDescent="0.2">
      <c r="A1321" s="8" t="s">
        <v>303</v>
      </c>
      <c r="B1321" s="5"/>
      <c r="C1321" s="5" t="s">
        <v>301</v>
      </c>
      <c r="D1321" s="5" t="s">
        <v>295</v>
      </c>
      <c r="E1321" s="5"/>
      <c r="F1321" s="1">
        <f t="shared" si="251"/>
        <v>1011</v>
      </c>
      <c r="G1321" s="10">
        <f>G1322</f>
        <v>1011</v>
      </c>
      <c r="H1321" s="10">
        <f>H1323</f>
        <v>0</v>
      </c>
      <c r="I1321" s="1">
        <f t="shared" si="252"/>
        <v>1055</v>
      </c>
      <c r="J1321" s="10">
        <f>J1322</f>
        <v>1055</v>
      </c>
      <c r="K1321" s="10">
        <f>K1323</f>
        <v>0</v>
      </c>
    </row>
    <row r="1322" spans="1:11" ht="152.25" customHeight="1" x14ac:dyDescent="0.2">
      <c r="A1322" s="8" t="s">
        <v>304</v>
      </c>
      <c r="B1322" s="5"/>
      <c r="C1322" s="5" t="s">
        <v>301</v>
      </c>
      <c r="D1322" s="5" t="s">
        <v>305</v>
      </c>
      <c r="E1322" s="5"/>
      <c r="F1322" s="1">
        <f t="shared" si="251"/>
        <v>1011</v>
      </c>
      <c r="G1322" s="10">
        <f>G1323</f>
        <v>1011</v>
      </c>
      <c r="H1322" s="10">
        <f>H1323</f>
        <v>0</v>
      </c>
      <c r="I1322" s="1">
        <f t="shared" si="252"/>
        <v>1055</v>
      </c>
      <c r="J1322" s="10">
        <f>J1323</f>
        <v>1055</v>
      </c>
      <c r="K1322" s="10">
        <f>K1323</f>
        <v>0</v>
      </c>
    </row>
    <row r="1323" spans="1:11" ht="55.5" customHeight="1" x14ac:dyDescent="0.2">
      <c r="A1323" s="19" t="s">
        <v>364</v>
      </c>
      <c r="B1323" s="5"/>
      <c r="C1323" s="2" t="s">
        <v>301</v>
      </c>
      <c r="D1323" s="2" t="s">
        <v>307</v>
      </c>
      <c r="E1323" s="2"/>
      <c r="F1323" s="3">
        <f t="shared" si="251"/>
        <v>1011</v>
      </c>
      <c r="G1323" s="35">
        <f>G1324+G1325+G1326</f>
        <v>1011</v>
      </c>
      <c r="H1323" s="35">
        <f>H1324+H1325+H1326</f>
        <v>0</v>
      </c>
      <c r="I1323" s="3">
        <f t="shared" si="252"/>
        <v>1055</v>
      </c>
      <c r="J1323" s="35">
        <f>J1324+J1325+J1326</f>
        <v>1055</v>
      </c>
      <c r="K1323" s="35">
        <f>K1324+K1325+K1326</f>
        <v>0</v>
      </c>
    </row>
    <row r="1324" spans="1:11" ht="210" customHeight="1" x14ac:dyDescent="0.2">
      <c r="A1324" s="7" t="s">
        <v>19</v>
      </c>
      <c r="B1324" s="3"/>
      <c r="C1324" s="3" t="s">
        <v>301</v>
      </c>
      <c r="D1324" s="2" t="s">
        <v>307</v>
      </c>
      <c r="E1324" s="3" t="s">
        <v>12</v>
      </c>
      <c r="F1324" s="3">
        <f t="shared" si="251"/>
        <v>815</v>
      </c>
      <c r="G1324" s="35">
        <v>815</v>
      </c>
      <c r="H1324" s="35"/>
      <c r="I1324" s="3">
        <f t="shared" si="252"/>
        <v>873</v>
      </c>
      <c r="J1324" s="35">
        <v>873</v>
      </c>
      <c r="K1324" s="35"/>
    </row>
    <row r="1325" spans="1:11" ht="93" customHeight="1" x14ac:dyDescent="0.2">
      <c r="A1325" s="2" t="s">
        <v>20</v>
      </c>
      <c r="B1325" s="3"/>
      <c r="C1325" s="3" t="s">
        <v>301</v>
      </c>
      <c r="D1325" s="2" t="s">
        <v>307</v>
      </c>
      <c r="E1325" s="3" t="s">
        <v>13</v>
      </c>
      <c r="F1325" s="3">
        <f t="shared" si="251"/>
        <v>192</v>
      </c>
      <c r="G1325" s="35">
        <v>192</v>
      </c>
      <c r="H1325" s="35"/>
      <c r="I1325" s="3">
        <f t="shared" si="252"/>
        <v>178</v>
      </c>
      <c r="J1325" s="35">
        <v>178</v>
      </c>
      <c r="K1325" s="35"/>
    </row>
    <row r="1326" spans="1:11" ht="33" x14ac:dyDescent="0.2">
      <c r="A1326" s="2" t="s">
        <v>16</v>
      </c>
      <c r="B1326" s="3"/>
      <c r="C1326" s="3" t="s">
        <v>301</v>
      </c>
      <c r="D1326" s="2" t="s">
        <v>307</v>
      </c>
      <c r="E1326" s="3" t="s">
        <v>15</v>
      </c>
      <c r="F1326" s="3">
        <f t="shared" si="251"/>
        <v>4</v>
      </c>
      <c r="G1326" s="35">
        <v>4</v>
      </c>
      <c r="H1326" s="35"/>
      <c r="I1326" s="3">
        <f t="shared" si="252"/>
        <v>4</v>
      </c>
      <c r="J1326" s="35">
        <v>4</v>
      </c>
      <c r="K1326" s="35"/>
    </row>
    <row r="1327" spans="1:11" ht="124.5" customHeight="1" x14ac:dyDescent="0.2">
      <c r="A1327" s="5" t="s">
        <v>408</v>
      </c>
      <c r="B1327" s="5" t="s">
        <v>409</v>
      </c>
      <c r="C1327" s="5"/>
      <c r="D1327" s="5"/>
      <c r="E1327" s="5"/>
      <c r="F1327" s="1">
        <f>SUM(G1327:H1327)</f>
        <v>4001</v>
      </c>
      <c r="G1327" s="10">
        <f>SUM(G1328,G1342)</f>
        <v>4001</v>
      </c>
      <c r="H1327" s="10">
        <f>SUM(H1328,H1342)</f>
        <v>0</v>
      </c>
      <c r="I1327" s="1">
        <f>SUM(J1327:K1327)</f>
        <v>4027</v>
      </c>
      <c r="J1327" s="10">
        <f>SUM(J1328,J1342)</f>
        <v>4027</v>
      </c>
      <c r="K1327" s="10">
        <f>SUM(K1328,K1342)</f>
        <v>0</v>
      </c>
    </row>
    <row r="1328" spans="1:11" ht="52.5" customHeight="1" x14ac:dyDescent="0.2">
      <c r="A1328" s="5" t="s">
        <v>1097</v>
      </c>
      <c r="B1328" s="5"/>
      <c r="C1328" s="5" t="s">
        <v>242</v>
      </c>
      <c r="D1328" s="5"/>
      <c r="E1328" s="5"/>
      <c r="F1328" s="1">
        <f t="shared" ref="F1328:F1356" si="257">SUM(G1328:H1328)</f>
        <v>3125</v>
      </c>
      <c r="G1328" s="10">
        <f>G1329+G1336</f>
        <v>3125</v>
      </c>
      <c r="H1328" s="10">
        <f>H1329+H1336</f>
        <v>0</v>
      </c>
      <c r="I1328" s="1">
        <f t="shared" ref="I1328:I1356" si="258">SUM(J1328:K1328)</f>
        <v>3142</v>
      </c>
      <c r="J1328" s="10">
        <f>J1329+J1336</f>
        <v>3142</v>
      </c>
      <c r="K1328" s="10">
        <f>K1329+K1336</f>
        <v>0</v>
      </c>
    </row>
    <row r="1329" spans="1:11" ht="197.25" customHeight="1" x14ac:dyDescent="0.2">
      <c r="A1329" s="5" t="s">
        <v>253</v>
      </c>
      <c r="B1329" s="5"/>
      <c r="C1329" s="5" t="s">
        <v>254</v>
      </c>
      <c r="D1329" s="5"/>
      <c r="E1329" s="5"/>
      <c r="F1329" s="1">
        <f t="shared" si="257"/>
        <v>2544</v>
      </c>
      <c r="G1329" s="10">
        <f t="shared" ref="G1329:K1331" si="259">G1330</f>
        <v>2544</v>
      </c>
      <c r="H1329" s="10">
        <f t="shared" si="259"/>
        <v>0</v>
      </c>
      <c r="I1329" s="1">
        <f t="shared" si="258"/>
        <v>2539</v>
      </c>
      <c r="J1329" s="10">
        <f t="shared" si="259"/>
        <v>2539</v>
      </c>
      <c r="K1329" s="10">
        <f t="shared" si="259"/>
        <v>0</v>
      </c>
    </row>
    <row r="1330" spans="1:11" ht="36.75" customHeight="1" x14ac:dyDescent="0.2">
      <c r="A1330" s="6" t="s">
        <v>171</v>
      </c>
      <c r="B1330" s="5"/>
      <c r="C1330" s="5" t="s">
        <v>254</v>
      </c>
      <c r="D1330" s="5" t="s">
        <v>172</v>
      </c>
      <c r="E1330" s="5"/>
      <c r="F1330" s="1">
        <f t="shared" si="257"/>
        <v>2544</v>
      </c>
      <c r="G1330" s="10">
        <f t="shared" si="259"/>
        <v>2544</v>
      </c>
      <c r="H1330" s="10">
        <f t="shared" si="259"/>
        <v>0</v>
      </c>
      <c r="I1330" s="1">
        <f t="shared" si="258"/>
        <v>2539</v>
      </c>
      <c r="J1330" s="10">
        <f t="shared" si="259"/>
        <v>2539</v>
      </c>
      <c r="K1330" s="10">
        <f t="shared" si="259"/>
        <v>0</v>
      </c>
    </row>
    <row r="1331" spans="1:11" ht="123" customHeight="1" x14ac:dyDescent="0.2">
      <c r="A1331" s="6" t="s">
        <v>173</v>
      </c>
      <c r="B1331" s="5"/>
      <c r="C1331" s="5" t="s">
        <v>254</v>
      </c>
      <c r="D1331" s="5" t="s">
        <v>174</v>
      </c>
      <c r="E1331" s="5"/>
      <c r="F1331" s="1">
        <f t="shared" si="257"/>
        <v>2544</v>
      </c>
      <c r="G1331" s="10">
        <f t="shared" si="259"/>
        <v>2544</v>
      </c>
      <c r="H1331" s="10">
        <f t="shared" si="259"/>
        <v>0</v>
      </c>
      <c r="I1331" s="1">
        <f t="shared" si="258"/>
        <v>2539</v>
      </c>
      <c r="J1331" s="10">
        <f t="shared" si="259"/>
        <v>2539</v>
      </c>
      <c r="K1331" s="10">
        <f t="shared" si="259"/>
        <v>0</v>
      </c>
    </row>
    <row r="1332" spans="1:11" ht="67.5" customHeight="1" x14ac:dyDescent="0.2">
      <c r="A1332" s="2" t="s">
        <v>393</v>
      </c>
      <c r="B1332" s="2"/>
      <c r="C1332" s="2" t="s">
        <v>254</v>
      </c>
      <c r="D1332" s="2" t="s">
        <v>175</v>
      </c>
      <c r="E1332" s="2"/>
      <c r="F1332" s="3">
        <f t="shared" si="257"/>
        <v>2544</v>
      </c>
      <c r="G1332" s="35">
        <f>SUM(G1333:G1335)</f>
        <v>2544</v>
      </c>
      <c r="H1332" s="35">
        <f>SUM(H1333:H1335)</f>
        <v>0</v>
      </c>
      <c r="I1332" s="3">
        <f t="shared" si="258"/>
        <v>2539</v>
      </c>
      <c r="J1332" s="35">
        <f>SUM(J1333:J1335)</f>
        <v>2539</v>
      </c>
      <c r="K1332" s="35">
        <f>SUM(K1333:K1335)</f>
        <v>0</v>
      </c>
    </row>
    <row r="1333" spans="1:11" ht="214.5" customHeight="1" x14ac:dyDescent="0.2">
      <c r="A1333" s="7" t="s">
        <v>19</v>
      </c>
      <c r="B1333" s="2"/>
      <c r="C1333" s="2" t="s">
        <v>254</v>
      </c>
      <c r="D1333" s="2" t="s">
        <v>175</v>
      </c>
      <c r="E1333" s="2" t="s">
        <v>12</v>
      </c>
      <c r="F1333" s="3">
        <f t="shared" si="257"/>
        <v>2072</v>
      </c>
      <c r="G1333" s="35">
        <v>2072</v>
      </c>
      <c r="H1333" s="35"/>
      <c r="I1333" s="3">
        <f t="shared" si="258"/>
        <v>2155</v>
      </c>
      <c r="J1333" s="35">
        <v>2155</v>
      </c>
      <c r="K1333" s="35"/>
    </row>
    <row r="1334" spans="1:11" ht="87.75" customHeight="1" x14ac:dyDescent="0.2">
      <c r="A1334" s="2" t="s">
        <v>20</v>
      </c>
      <c r="B1334" s="2"/>
      <c r="C1334" s="2" t="s">
        <v>254</v>
      </c>
      <c r="D1334" s="2" t="s">
        <v>175</v>
      </c>
      <c r="E1334" s="2" t="s">
        <v>13</v>
      </c>
      <c r="F1334" s="3">
        <f t="shared" si="257"/>
        <v>422</v>
      </c>
      <c r="G1334" s="35">
        <v>422</v>
      </c>
      <c r="H1334" s="35"/>
      <c r="I1334" s="3">
        <f t="shared" si="258"/>
        <v>332</v>
      </c>
      <c r="J1334" s="35">
        <v>332</v>
      </c>
      <c r="K1334" s="35"/>
    </row>
    <row r="1335" spans="1:11" ht="33" x14ac:dyDescent="0.2">
      <c r="A1335" s="2" t="s">
        <v>16</v>
      </c>
      <c r="B1335" s="2"/>
      <c r="C1335" s="2" t="s">
        <v>254</v>
      </c>
      <c r="D1335" s="2" t="s">
        <v>175</v>
      </c>
      <c r="E1335" s="2" t="s">
        <v>15</v>
      </c>
      <c r="F1335" s="3">
        <f t="shared" si="257"/>
        <v>50</v>
      </c>
      <c r="G1335" s="35">
        <v>50</v>
      </c>
      <c r="H1335" s="35"/>
      <c r="I1335" s="3">
        <f t="shared" si="258"/>
        <v>52</v>
      </c>
      <c r="J1335" s="35">
        <v>52</v>
      </c>
      <c r="K1335" s="35"/>
    </row>
    <row r="1336" spans="1:11" ht="49.5" x14ac:dyDescent="0.2">
      <c r="A1336" s="5" t="s">
        <v>1080</v>
      </c>
      <c r="B1336" s="5"/>
      <c r="C1336" s="5" t="s">
        <v>243</v>
      </c>
      <c r="D1336" s="5"/>
      <c r="E1336" s="5"/>
      <c r="F1336" s="1">
        <f t="shared" si="257"/>
        <v>581</v>
      </c>
      <c r="G1336" s="10">
        <f t="shared" ref="G1336:K1338" si="260">G1337</f>
        <v>581</v>
      </c>
      <c r="H1336" s="10">
        <f t="shared" si="260"/>
        <v>0</v>
      </c>
      <c r="I1336" s="1">
        <f t="shared" si="258"/>
        <v>603</v>
      </c>
      <c r="J1336" s="10">
        <f t="shared" si="260"/>
        <v>603</v>
      </c>
      <c r="K1336" s="10">
        <f t="shared" si="260"/>
        <v>0</v>
      </c>
    </row>
    <row r="1337" spans="1:11" ht="41.25" customHeight="1" x14ac:dyDescent="0.2">
      <c r="A1337" s="6" t="s">
        <v>171</v>
      </c>
      <c r="B1337" s="5"/>
      <c r="C1337" s="5" t="s">
        <v>243</v>
      </c>
      <c r="D1337" s="5" t="s">
        <v>172</v>
      </c>
      <c r="E1337" s="5"/>
      <c r="F1337" s="1">
        <f t="shared" si="257"/>
        <v>581</v>
      </c>
      <c r="G1337" s="10">
        <f t="shared" si="260"/>
        <v>581</v>
      </c>
      <c r="H1337" s="10">
        <f t="shared" si="260"/>
        <v>0</v>
      </c>
      <c r="I1337" s="1">
        <f t="shared" si="258"/>
        <v>603</v>
      </c>
      <c r="J1337" s="10">
        <f t="shared" si="260"/>
        <v>603</v>
      </c>
      <c r="K1337" s="10">
        <f t="shared" si="260"/>
        <v>0</v>
      </c>
    </row>
    <row r="1338" spans="1:11" ht="120" customHeight="1" x14ac:dyDescent="0.2">
      <c r="A1338" s="6" t="s">
        <v>173</v>
      </c>
      <c r="B1338" s="5"/>
      <c r="C1338" s="5" t="s">
        <v>243</v>
      </c>
      <c r="D1338" s="5" t="s">
        <v>174</v>
      </c>
      <c r="E1338" s="5"/>
      <c r="F1338" s="1">
        <f t="shared" si="257"/>
        <v>581</v>
      </c>
      <c r="G1338" s="10">
        <f t="shared" si="260"/>
        <v>581</v>
      </c>
      <c r="H1338" s="10">
        <f t="shared" si="260"/>
        <v>0</v>
      </c>
      <c r="I1338" s="1">
        <f t="shared" si="258"/>
        <v>603</v>
      </c>
      <c r="J1338" s="10">
        <f t="shared" si="260"/>
        <v>603</v>
      </c>
      <c r="K1338" s="10">
        <f t="shared" si="260"/>
        <v>0</v>
      </c>
    </row>
    <row r="1339" spans="1:11" ht="99" x14ac:dyDescent="0.2">
      <c r="A1339" s="2" t="s">
        <v>41</v>
      </c>
      <c r="B1339" s="2"/>
      <c r="C1339" s="2" t="s">
        <v>243</v>
      </c>
      <c r="D1339" s="2" t="s">
        <v>189</v>
      </c>
      <c r="E1339" s="2"/>
      <c r="F1339" s="3">
        <f t="shared" si="257"/>
        <v>581</v>
      </c>
      <c r="G1339" s="35">
        <f>G1340+G1341</f>
        <v>581</v>
      </c>
      <c r="H1339" s="35">
        <f>H1340+H1341</f>
        <v>0</v>
      </c>
      <c r="I1339" s="3">
        <f t="shared" si="258"/>
        <v>603</v>
      </c>
      <c r="J1339" s="35">
        <f>J1340+J1341</f>
        <v>603</v>
      </c>
      <c r="K1339" s="35">
        <f>K1340+K1341</f>
        <v>0</v>
      </c>
    </row>
    <row r="1340" spans="1:11" ht="208.5" customHeight="1" x14ac:dyDescent="0.2">
      <c r="A1340" s="7" t="s">
        <v>19</v>
      </c>
      <c r="B1340" s="2"/>
      <c r="C1340" s="2" t="s">
        <v>243</v>
      </c>
      <c r="D1340" s="2" t="s">
        <v>189</v>
      </c>
      <c r="E1340" s="2" t="s">
        <v>12</v>
      </c>
      <c r="F1340" s="3">
        <f t="shared" si="257"/>
        <v>580</v>
      </c>
      <c r="G1340" s="35">
        <v>580</v>
      </c>
      <c r="H1340" s="35"/>
      <c r="I1340" s="3">
        <f t="shared" si="258"/>
        <v>602</v>
      </c>
      <c r="J1340" s="35">
        <v>602</v>
      </c>
      <c r="K1340" s="35"/>
    </row>
    <row r="1341" spans="1:11" ht="83.25" customHeight="1" x14ac:dyDescent="0.2">
      <c r="A1341" s="2" t="s">
        <v>20</v>
      </c>
      <c r="B1341" s="2"/>
      <c r="C1341" s="2" t="s">
        <v>243</v>
      </c>
      <c r="D1341" s="2" t="s">
        <v>189</v>
      </c>
      <c r="E1341" s="2" t="s">
        <v>13</v>
      </c>
      <c r="F1341" s="3">
        <f t="shared" ref="F1341" si="261">SUM(G1341:H1341)</f>
        <v>1</v>
      </c>
      <c r="G1341" s="35">
        <v>1</v>
      </c>
      <c r="H1341" s="35"/>
      <c r="I1341" s="3">
        <f t="shared" ref="I1341" si="262">SUM(J1341:K1341)</f>
        <v>1</v>
      </c>
      <c r="J1341" s="35">
        <v>1</v>
      </c>
      <c r="K1341" s="35"/>
    </row>
    <row r="1342" spans="1:11" ht="49.5" x14ac:dyDescent="0.2">
      <c r="A1342" s="5" t="s">
        <v>176</v>
      </c>
      <c r="B1342" s="1"/>
      <c r="C1342" s="1" t="s">
        <v>177</v>
      </c>
      <c r="D1342" s="1"/>
      <c r="E1342" s="3"/>
      <c r="F1342" s="1">
        <f t="shared" si="257"/>
        <v>876</v>
      </c>
      <c r="G1342" s="10">
        <f t="shared" ref="G1342:K1351" si="263">G1343</f>
        <v>876</v>
      </c>
      <c r="H1342" s="10">
        <f t="shared" si="263"/>
        <v>0</v>
      </c>
      <c r="I1342" s="1">
        <f t="shared" si="258"/>
        <v>885</v>
      </c>
      <c r="J1342" s="10">
        <f t="shared" si="263"/>
        <v>885</v>
      </c>
      <c r="K1342" s="10">
        <f t="shared" si="263"/>
        <v>0</v>
      </c>
    </row>
    <row r="1343" spans="1:11" ht="16.5" x14ac:dyDescent="0.2">
      <c r="A1343" s="22" t="s">
        <v>300</v>
      </c>
      <c r="B1343" s="1"/>
      <c r="C1343" s="1" t="s">
        <v>301</v>
      </c>
      <c r="D1343" s="1"/>
      <c r="E1343" s="1"/>
      <c r="F1343" s="1">
        <f t="shared" ref="F1343" si="264">SUM(G1343:H1343)</f>
        <v>876</v>
      </c>
      <c r="G1343" s="10">
        <f>G1349+G1344</f>
        <v>876</v>
      </c>
      <c r="H1343" s="10">
        <f t="shared" ref="H1343" si="265">H1349+H1344</f>
        <v>0</v>
      </c>
      <c r="I1343" s="10">
        <f>SUM(J1343:K1343)</f>
        <v>885</v>
      </c>
      <c r="J1343" s="10">
        <f t="shared" ref="J1343" si="266">J1349+J1344</f>
        <v>885</v>
      </c>
      <c r="K1343" s="10">
        <f>K1352</f>
        <v>0</v>
      </c>
    </row>
    <row r="1344" spans="1:11" ht="237.75" customHeight="1" x14ac:dyDescent="0.2">
      <c r="A1344" s="39" t="s">
        <v>270</v>
      </c>
      <c r="B1344" s="40"/>
      <c r="C1344" s="40" t="s">
        <v>301</v>
      </c>
      <c r="D1344" s="40" t="s">
        <v>271</v>
      </c>
      <c r="E1344" s="40"/>
      <c r="F1344" s="1">
        <f>G1344+H1344</f>
        <v>177</v>
      </c>
      <c r="G1344" s="10">
        <f>G1345</f>
        <v>177</v>
      </c>
      <c r="H1344" s="10">
        <f>H1345</f>
        <v>0</v>
      </c>
      <c r="I1344" s="1">
        <f>J1344+K1344</f>
        <v>183</v>
      </c>
      <c r="J1344" s="10">
        <f>J1345</f>
        <v>183</v>
      </c>
      <c r="K1344" s="10">
        <f>K1345</f>
        <v>0</v>
      </c>
    </row>
    <row r="1345" spans="1:11" ht="110.25" customHeight="1" x14ac:dyDescent="0.2">
      <c r="A1345" s="39" t="s">
        <v>1029</v>
      </c>
      <c r="B1345" s="40"/>
      <c r="C1345" s="40" t="s">
        <v>301</v>
      </c>
      <c r="D1345" s="40" t="s">
        <v>1030</v>
      </c>
      <c r="E1345" s="40"/>
      <c r="F1345" s="1">
        <f>G1345+H1345</f>
        <v>177</v>
      </c>
      <c r="G1345" s="10">
        <f>G1346</f>
        <v>177</v>
      </c>
      <c r="H1345" s="10">
        <f>H1346</f>
        <v>0</v>
      </c>
      <c r="I1345" s="1">
        <f>J1345+K1345</f>
        <v>183</v>
      </c>
      <c r="J1345" s="10">
        <f>J1346</f>
        <v>183</v>
      </c>
      <c r="K1345" s="10">
        <f>K1346</f>
        <v>0</v>
      </c>
    </row>
    <row r="1346" spans="1:11" ht="164.25" customHeight="1" x14ac:dyDescent="0.2">
      <c r="A1346" s="39" t="s">
        <v>1031</v>
      </c>
      <c r="B1346" s="40"/>
      <c r="C1346" s="40" t="s">
        <v>301</v>
      </c>
      <c r="D1346" s="40" t="s">
        <v>1032</v>
      </c>
      <c r="E1346" s="40"/>
      <c r="F1346" s="3">
        <f t="shared" ref="F1346:F1348" si="267">SUM(G1346:H1346)</f>
        <v>177</v>
      </c>
      <c r="G1346" s="35">
        <f>SUM(G1347)</f>
        <v>177</v>
      </c>
      <c r="H1346" s="35">
        <f>SUM(H1347)</f>
        <v>0</v>
      </c>
      <c r="I1346" s="3">
        <f t="shared" ref="I1346:I1348" si="268">SUM(J1346:K1346)</f>
        <v>183</v>
      </c>
      <c r="J1346" s="35">
        <f>SUM(J1347)</f>
        <v>183</v>
      </c>
      <c r="K1346" s="35">
        <f>SUM(K1347)</f>
        <v>0</v>
      </c>
    </row>
    <row r="1347" spans="1:11" ht="58.5" customHeight="1" x14ac:dyDescent="0.2">
      <c r="A1347" s="47" t="s">
        <v>364</v>
      </c>
      <c r="B1347" s="40"/>
      <c r="C1347" s="41" t="s">
        <v>301</v>
      </c>
      <c r="D1347" s="41" t="s">
        <v>1033</v>
      </c>
      <c r="E1347" s="45"/>
      <c r="F1347" s="3">
        <f t="shared" si="267"/>
        <v>177</v>
      </c>
      <c r="G1347" s="35">
        <f>SUM(G1348)</f>
        <v>177</v>
      </c>
      <c r="H1347" s="35">
        <f>SUM(H1348)</f>
        <v>0</v>
      </c>
      <c r="I1347" s="3">
        <f t="shared" si="268"/>
        <v>183</v>
      </c>
      <c r="J1347" s="35">
        <f>SUM(J1348)</f>
        <v>183</v>
      </c>
      <c r="K1347" s="35">
        <f>SUM(K1348)</f>
        <v>0</v>
      </c>
    </row>
    <row r="1348" spans="1:11" ht="208.5" customHeight="1" x14ac:dyDescent="0.2">
      <c r="A1348" s="42" t="s">
        <v>19</v>
      </c>
      <c r="B1348" s="45"/>
      <c r="C1348" s="45" t="s">
        <v>301</v>
      </c>
      <c r="D1348" s="41" t="s">
        <v>1033</v>
      </c>
      <c r="E1348" s="45">
        <v>100</v>
      </c>
      <c r="F1348" s="3">
        <f t="shared" si="267"/>
        <v>177</v>
      </c>
      <c r="G1348" s="35">
        <v>177</v>
      </c>
      <c r="H1348" s="10"/>
      <c r="I1348" s="3">
        <f t="shared" si="268"/>
        <v>183</v>
      </c>
      <c r="J1348" s="35">
        <v>183</v>
      </c>
      <c r="K1348" s="10"/>
    </row>
    <row r="1349" spans="1:11" ht="126" customHeight="1" x14ac:dyDescent="0.2">
      <c r="A1349" s="8" t="s">
        <v>302</v>
      </c>
      <c r="B1349" s="5"/>
      <c r="C1349" s="5" t="s">
        <v>301</v>
      </c>
      <c r="D1349" s="5" t="s">
        <v>293</v>
      </c>
      <c r="E1349" s="5"/>
      <c r="F1349" s="1">
        <f t="shared" si="257"/>
        <v>699</v>
      </c>
      <c r="G1349" s="10">
        <f t="shared" si="263"/>
        <v>699</v>
      </c>
      <c r="H1349" s="10">
        <f t="shared" si="263"/>
        <v>0</v>
      </c>
      <c r="I1349" s="1">
        <f t="shared" si="258"/>
        <v>702</v>
      </c>
      <c r="J1349" s="10">
        <f t="shared" si="263"/>
        <v>702</v>
      </c>
      <c r="K1349" s="10">
        <f t="shared" si="263"/>
        <v>0</v>
      </c>
    </row>
    <row r="1350" spans="1:11" ht="112.5" customHeight="1" x14ac:dyDescent="0.2">
      <c r="A1350" s="8" t="s">
        <v>303</v>
      </c>
      <c r="B1350" s="5"/>
      <c r="C1350" s="5" t="s">
        <v>301</v>
      </c>
      <c r="D1350" s="5" t="s">
        <v>295</v>
      </c>
      <c r="E1350" s="5"/>
      <c r="F1350" s="1">
        <f t="shared" si="257"/>
        <v>699</v>
      </c>
      <c r="G1350" s="10">
        <f t="shared" si="263"/>
        <v>699</v>
      </c>
      <c r="H1350" s="10">
        <f t="shared" si="263"/>
        <v>0</v>
      </c>
      <c r="I1350" s="1">
        <f t="shared" si="258"/>
        <v>702</v>
      </c>
      <c r="J1350" s="10">
        <f t="shared" si="263"/>
        <v>702</v>
      </c>
      <c r="K1350" s="10">
        <f t="shared" si="263"/>
        <v>0</v>
      </c>
    </row>
    <row r="1351" spans="1:11" ht="154.5" customHeight="1" x14ac:dyDescent="0.2">
      <c r="A1351" s="8" t="s">
        <v>304</v>
      </c>
      <c r="B1351" s="5"/>
      <c r="C1351" s="5" t="s">
        <v>301</v>
      </c>
      <c r="D1351" s="5" t="s">
        <v>305</v>
      </c>
      <c r="E1351" s="5"/>
      <c r="F1351" s="1">
        <f t="shared" si="257"/>
        <v>699</v>
      </c>
      <c r="G1351" s="10">
        <f t="shared" si="263"/>
        <v>699</v>
      </c>
      <c r="H1351" s="10">
        <f t="shared" si="263"/>
        <v>0</v>
      </c>
      <c r="I1351" s="1">
        <f t="shared" si="258"/>
        <v>702</v>
      </c>
      <c r="J1351" s="10">
        <f t="shared" si="263"/>
        <v>702</v>
      </c>
      <c r="K1351" s="10">
        <f t="shared" si="263"/>
        <v>0</v>
      </c>
    </row>
    <row r="1352" spans="1:11" ht="57.75" customHeight="1" x14ac:dyDescent="0.2">
      <c r="A1352" s="19" t="s">
        <v>364</v>
      </c>
      <c r="B1352" s="5"/>
      <c r="C1352" s="2" t="s">
        <v>301</v>
      </c>
      <c r="D1352" s="2" t="s">
        <v>307</v>
      </c>
      <c r="E1352" s="2"/>
      <c r="F1352" s="3">
        <f t="shared" si="257"/>
        <v>699</v>
      </c>
      <c r="G1352" s="35">
        <f>G1353+G1354+G1355</f>
        <v>699</v>
      </c>
      <c r="H1352" s="35">
        <f>H1353+H1354+H1355</f>
        <v>0</v>
      </c>
      <c r="I1352" s="3">
        <f t="shared" si="258"/>
        <v>702</v>
      </c>
      <c r="J1352" s="35">
        <f>J1353+J1354+J1355</f>
        <v>702</v>
      </c>
      <c r="K1352" s="35">
        <f>K1353+K1354+K1355</f>
        <v>0</v>
      </c>
    </row>
    <row r="1353" spans="1:11" ht="203.25" customHeight="1" x14ac:dyDescent="0.2">
      <c r="A1353" s="7" t="s">
        <v>19</v>
      </c>
      <c r="B1353" s="3"/>
      <c r="C1353" s="3" t="s">
        <v>301</v>
      </c>
      <c r="D1353" s="2" t="s">
        <v>307</v>
      </c>
      <c r="E1353" s="3" t="s">
        <v>12</v>
      </c>
      <c r="F1353" s="3">
        <f t="shared" si="257"/>
        <v>545</v>
      </c>
      <c r="G1353" s="35">
        <v>545</v>
      </c>
      <c r="H1353" s="35"/>
      <c r="I1353" s="3">
        <f t="shared" si="258"/>
        <v>561</v>
      </c>
      <c r="J1353" s="35">
        <v>561</v>
      </c>
      <c r="K1353" s="35"/>
    </row>
    <row r="1354" spans="1:11" ht="93" customHeight="1" x14ac:dyDescent="0.2">
      <c r="A1354" s="2" t="s">
        <v>20</v>
      </c>
      <c r="B1354" s="3"/>
      <c r="C1354" s="3" t="s">
        <v>301</v>
      </c>
      <c r="D1354" s="2" t="s">
        <v>307</v>
      </c>
      <c r="E1354" s="3" t="s">
        <v>13</v>
      </c>
      <c r="F1354" s="3">
        <f t="shared" si="257"/>
        <v>149</v>
      </c>
      <c r="G1354" s="35">
        <v>149</v>
      </c>
      <c r="H1354" s="35"/>
      <c r="I1354" s="3">
        <f t="shared" si="258"/>
        <v>136</v>
      </c>
      <c r="J1354" s="35">
        <v>136</v>
      </c>
      <c r="K1354" s="35"/>
    </row>
    <row r="1355" spans="1:11" ht="33" x14ac:dyDescent="0.2">
      <c r="A1355" s="2" t="s">
        <v>16</v>
      </c>
      <c r="B1355" s="3"/>
      <c r="C1355" s="3" t="s">
        <v>301</v>
      </c>
      <c r="D1355" s="2" t="s">
        <v>307</v>
      </c>
      <c r="E1355" s="3" t="s">
        <v>15</v>
      </c>
      <c r="F1355" s="3">
        <f t="shared" si="257"/>
        <v>5</v>
      </c>
      <c r="G1355" s="35">
        <v>5</v>
      </c>
      <c r="H1355" s="35"/>
      <c r="I1355" s="3">
        <f t="shared" si="258"/>
        <v>5</v>
      </c>
      <c r="J1355" s="35">
        <v>5</v>
      </c>
      <c r="K1355" s="35"/>
    </row>
    <row r="1356" spans="1:11" ht="121.5" customHeight="1" x14ac:dyDescent="0.2">
      <c r="A1356" s="5" t="s">
        <v>410</v>
      </c>
      <c r="B1356" s="5" t="s">
        <v>411</v>
      </c>
      <c r="C1356" s="5"/>
      <c r="D1356" s="5"/>
      <c r="E1356" s="5"/>
      <c r="F1356" s="1">
        <f t="shared" si="257"/>
        <v>3668</v>
      </c>
      <c r="G1356" s="10">
        <f>G1357+G1370</f>
        <v>3668</v>
      </c>
      <c r="H1356" s="10">
        <f>H1357+H1370</f>
        <v>0</v>
      </c>
      <c r="I1356" s="1">
        <f t="shared" si="258"/>
        <v>3691</v>
      </c>
      <c r="J1356" s="10">
        <f>J1357+J1370</f>
        <v>3691</v>
      </c>
      <c r="K1356" s="10">
        <f>K1357+K1370</f>
        <v>0</v>
      </c>
    </row>
    <row r="1357" spans="1:11" ht="36" customHeight="1" x14ac:dyDescent="0.2">
      <c r="A1357" s="5" t="s">
        <v>1097</v>
      </c>
      <c r="B1357" s="5"/>
      <c r="C1357" s="5" t="s">
        <v>242</v>
      </c>
      <c r="D1357" s="5"/>
      <c r="E1357" s="5"/>
      <c r="F1357" s="1">
        <f>SUM(G1357:H1357)</f>
        <v>2926</v>
      </c>
      <c r="G1357" s="10">
        <f>SUM(G1358,G1365)</f>
        <v>2926</v>
      </c>
      <c r="H1357" s="10">
        <f>SUM(H1358,H1365)</f>
        <v>0</v>
      </c>
      <c r="I1357" s="1">
        <f>SUM(J1357:K1357)</f>
        <v>2964</v>
      </c>
      <c r="J1357" s="10">
        <f>SUM(J1358,J1365)</f>
        <v>2964</v>
      </c>
      <c r="K1357" s="10">
        <f>SUM(K1358,K1365)</f>
        <v>0</v>
      </c>
    </row>
    <row r="1358" spans="1:11" ht="192.75" customHeight="1" x14ac:dyDescent="0.2">
      <c r="A1358" s="5" t="s">
        <v>253</v>
      </c>
      <c r="B1358" s="5"/>
      <c r="C1358" s="5" t="s">
        <v>254</v>
      </c>
      <c r="D1358" s="5"/>
      <c r="E1358" s="5"/>
      <c r="F1358" s="1">
        <f>SUM(G1358:H1358)</f>
        <v>2672</v>
      </c>
      <c r="G1358" s="10">
        <f>SUM(G1361)</f>
        <v>2672</v>
      </c>
      <c r="H1358" s="10">
        <f>SUM(H1361)</f>
        <v>0</v>
      </c>
      <c r="I1358" s="1">
        <f>SUM(J1358:K1358)</f>
        <v>2704</v>
      </c>
      <c r="J1358" s="10">
        <f>SUM(J1361)</f>
        <v>2704</v>
      </c>
      <c r="K1358" s="10">
        <f>SUM(K1361)</f>
        <v>0</v>
      </c>
    </row>
    <row r="1359" spans="1:11" ht="34.5" customHeight="1" x14ac:dyDescent="0.2">
      <c r="A1359" s="6" t="s">
        <v>171</v>
      </c>
      <c r="B1359" s="5"/>
      <c r="C1359" s="5" t="s">
        <v>254</v>
      </c>
      <c r="D1359" s="5" t="s">
        <v>172</v>
      </c>
      <c r="E1359" s="5"/>
      <c r="F1359" s="1">
        <f>G1359+H1359</f>
        <v>2672</v>
      </c>
      <c r="G1359" s="10">
        <f>G1360</f>
        <v>2672</v>
      </c>
      <c r="H1359" s="10">
        <f>H1360</f>
        <v>0</v>
      </c>
      <c r="I1359" s="1">
        <f>J1359+K1359</f>
        <v>2704</v>
      </c>
      <c r="J1359" s="10">
        <f>J1360</f>
        <v>2704</v>
      </c>
      <c r="K1359" s="10">
        <f>K1360</f>
        <v>0</v>
      </c>
    </row>
    <row r="1360" spans="1:11" ht="121.5" customHeight="1" x14ac:dyDescent="0.2">
      <c r="A1360" s="6" t="s">
        <v>173</v>
      </c>
      <c r="B1360" s="5"/>
      <c r="C1360" s="5" t="s">
        <v>254</v>
      </c>
      <c r="D1360" s="5" t="s">
        <v>174</v>
      </c>
      <c r="E1360" s="5"/>
      <c r="F1360" s="1">
        <f>G1360+H1360</f>
        <v>2672</v>
      </c>
      <c r="G1360" s="10">
        <f>G1361</f>
        <v>2672</v>
      </c>
      <c r="H1360" s="10">
        <f>H1361</f>
        <v>0</v>
      </c>
      <c r="I1360" s="1">
        <f>J1360+K1360</f>
        <v>2704</v>
      </c>
      <c r="J1360" s="10">
        <f>J1361</f>
        <v>2704</v>
      </c>
      <c r="K1360" s="10">
        <f>K1361</f>
        <v>0</v>
      </c>
    </row>
    <row r="1361" spans="1:11" ht="70.5" customHeight="1" x14ac:dyDescent="0.2">
      <c r="A1361" s="2" t="s">
        <v>393</v>
      </c>
      <c r="B1361" s="2"/>
      <c r="C1361" s="2" t="s">
        <v>254</v>
      </c>
      <c r="D1361" s="2" t="s">
        <v>175</v>
      </c>
      <c r="E1361" s="2"/>
      <c r="F1361" s="3">
        <f>SUM(G1361:H1361)</f>
        <v>2672</v>
      </c>
      <c r="G1361" s="35">
        <f>SUM(G1362:G1364)</f>
        <v>2672</v>
      </c>
      <c r="H1361" s="35">
        <f>SUM(H1362:H1364)</f>
        <v>0</v>
      </c>
      <c r="I1361" s="3">
        <f>SUM(J1361:K1361)</f>
        <v>2704</v>
      </c>
      <c r="J1361" s="35">
        <f>SUM(J1362:J1364)</f>
        <v>2704</v>
      </c>
      <c r="K1361" s="35">
        <f>SUM(K1362:K1364)</f>
        <v>0</v>
      </c>
    </row>
    <row r="1362" spans="1:11" ht="207" customHeight="1" x14ac:dyDescent="0.2">
      <c r="A1362" s="7" t="s">
        <v>19</v>
      </c>
      <c r="B1362" s="2"/>
      <c r="C1362" s="2" t="s">
        <v>254</v>
      </c>
      <c r="D1362" s="2" t="s">
        <v>175</v>
      </c>
      <c r="E1362" s="2" t="s">
        <v>12</v>
      </c>
      <c r="F1362" s="3">
        <f>SUM(G1362:H1362)</f>
        <v>2214</v>
      </c>
      <c r="G1362" s="35">
        <v>2214</v>
      </c>
      <c r="H1362" s="35"/>
      <c r="I1362" s="3">
        <f>SUM(J1362:K1362)</f>
        <v>2300</v>
      </c>
      <c r="J1362" s="35">
        <v>2300</v>
      </c>
      <c r="K1362" s="35"/>
    </row>
    <row r="1363" spans="1:11" ht="93" customHeight="1" x14ac:dyDescent="0.2">
      <c r="A1363" s="2" t="s">
        <v>20</v>
      </c>
      <c r="B1363" s="2"/>
      <c r="C1363" s="2" t="s">
        <v>254</v>
      </c>
      <c r="D1363" s="2" t="s">
        <v>175</v>
      </c>
      <c r="E1363" s="2" t="s">
        <v>13</v>
      </c>
      <c r="F1363" s="3">
        <f>SUM(G1363:H1363)</f>
        <v>398</v>
      </c>
      <c r="G1363" s="35">
        <v>398</v>
      </c>
      <c r="H1363" s="35"/>
      <c r="I1363" s="3">
        <f>SUM(J1363:K1363)</f>
        <v>344</v>
      </c>
      <c r="J1363" s="35">
        <v>344</v>
      </c>
      <c r="K1363" s="35"/>
    </row>
    <row r="1364" spans="1:11" ht="38.25" customHeight="1" x14ac:dyDescent="0.2">
      <c r="A1364" s="2" t="s">
        <v>16</v>
      </c>
      <c r="B1364" s="2"/>
      <c r="C1364" s="2" t="s">
        <v>254</v>
      </c>
      <c r="D1364" s="2" t="s">
        <v>175</v>
      </c>
      <c r="E1364" s="2" t="s">
        <v>15</v>
      </c>
      <c r="F1364" s="3">
        <f>SUM(G1364:H1364)</f>
        <v>60</v>
      </c>
      <c r="G1364" s="35">
        <v>60</v>
      </c>
      <c r="H1364" s="35"/>
      <c r="I1364" s="3">
        <f>SUM(J1364:K1364)</f>
        <v>60</v>
      </c>
      <c r="J1364" s="35">
        <v>60</v>
      </c>
      <c r="K1364" s="35"/>
    </row>
    <row r="1365" spans="1:11" ht="49.5" x14ac:dyDescent="0.2">
      <c r="A1365" s="5" t="s">
        <v>1080</v>
      </c>
      <c r="B1365" s="5"/>
      <c r="C1365" s="5" t="s">
        <v>243</v>
      </c>
      <c r="D1365" s="5"/>
      <c r="E1365" s="5"/>
      <c r="F1365" s="1">
        <f>SUM(G1365:H1365)</f>
        <v>254</v>
      </c>
      <c r="G1365" s="10">
        <f>SUM(G1368)</f>
        <v>254</v>
      </c>
      <c r="H1365" s="10">
        <f>SUM(H1368)</f>
        <v>0</v>
      </c>
      <c r="I1365" s="1">
        <f>SUM(J1365:K1365)</f>
        <v>260</v>
      </c>
      <c r="J1365" s="10">
        <f>SUM(J1368)</f>
        <v>260</v>
      </c>
      <c r="K1365" s="10">
        <f>SUM(K1368)</f>
        <v>0</v>
      </c>
    </row>
    <row r="1366" spans="1:11" ht="36.75" customHeight="1" x14ac:dyDescent="0.2">
      <c r="A1366" s="6" t="s">
        <v>171</v>
      </c>
      <c r="B1366" s="5"/>
      <c r="C1366" s="5" t="s">
        <v>243</v>
      </c>
      <c r="D1366" s="5" t="s">
        <v>172</v>
      </c>
      <c r="E1366" s="5"/>
      <c r="F1366" s="1">
        <f>G1366+H1366</f>
        <v>254</v>
      </c>
      <c r="G1366" s="10">
        <f>G1367</f>
        <v>254</v>
      </c>
      <c r="H1366" s="10">
        <f>H1367</f>
        <v>0</v>
      </c>
      <c r="I1366" s="1">
        <f>J1366+K1366</f>
        <v>260</v>
      </c>
      <c r="J1366" s="10">
        <f>J1367</f>
        <v>260</v>
      </c>
      <c r="K1366" s="10">
        <f>K1367</f>
        <v>0</v>
      </c>
    </row>
    <row r="1367" spans="1:11" ht="122.25" customHeight="1" x14ac:dyDescent="0.2">
      <c r="A1367" s="6" t="s">
        <v>173</v>
      </c>
      <c r="B1367" s="5"/>
      <c r="C1367" s="5" t="s">
        <v>243</v>
      </c>
      <c r="D1367" s="5" t="s">
        <v>174</v>
      </c>
      <c r="E1367" s="5"/>
      <c r="F1367" s="1">
        <f>G1367+H1367</f>
        <v>254</v>
      </c>
      <c r="G1367" s="10">
        <f>G1368</f>
        <v>254</v>
      </c>
      <c r="H1367" s="10">
        <f>H1368</f>
        <v>0</v>
      </c>
      <c r="I1367" s="1">
        <f>J1367+K1367</f>
        <v>260</v>
      </c>
      <c r="J1367" s="10">
        <f>J1368</f>
        <v>260</v>
      </c>
      <c r="K1367" s="10">
        <f>K1368</f>
        <v>0</v>
      </c>
    </row>
    <row r="1368" spans="1:11" ht="105.75" customHeight="1" x14ac:dyDescent="0.2">
      <c r="A1368" s="2" t="s">
        <v>41</v>
      </c>
      <c r="B1368" s="2"/>
      <c r="C1368" s="2" t="s">
        <v>243</v>
      </c>
      <c r="D1368" s="2" t="s">
        <v>189</v>
      </c>
      <c r="E1368" s="2"/>
      <c r="F1368" s="3">
        <f t="shared" ref="F1368:F1383" si="269">SUM(G1368:H1368)</f>
        <v>254</v>
      </c>
      <c r="G1368" s="35">
        <f>SUM(G1369)</f>
        <v>254</v>
      </c>
      <c r="H1368" s="35">
        <f>SUM(H1369)</f>
        <v>0</v>
      </c>
      <c r="I1368" s="3">
        <f t="shared" ref="I1368:I1383" si="270">SUM(J1368:K1368)</f>
        <v>260</v>
      </c>
      <c r="J1368" s="35">
        <f>SUM(J1369)</f>
        <v>260</v>
      </c>
      <c r="K1368" s="35">
        <f>SUM(K1369)</f>
        <v>0</v>
      </c>
    </row>
    <row r="1369" spans="1:11" ht="219.75" customHeight="1" x14ac:dyDescent="0.2">
      <c r="A1369" s="7" t="s">
        <v>19</v>
      </c>
      <c r="B1369" s="2"/>
      <c r="C1369" s="2" t="s">
        <v>243</v>
      </c>
      <c r="D1369" s="2" t="s">
        <v>189</v>
      </c>
      <c r="E1369" s="2" t="s">
        <v>12</v>
      </c>
      <c r="F1369" s="3">
        <f t="shared" si="269"/>
        <v>254</v>
      </c>
      <c r="G1369" s="35">
        <v>254</v>
      </c>
      <c r="H1369" s="35"/>
      <c r="I1369" s="3">
        <f t="shared" si="270"/>
        <v>260</v>
      </c>
      <c r="J1369" s="35">
        <v>260</v>
      </c>
      <c r="K1369" s="35"/>
    </row>
    <row r="1370" spans="1:11" ht="55.5" customHeight="1" x14ac:dyDescent="0.2">
      <c r="A1370" s="5" t="s">
        <v>176</v>
      </c>
      <c r="B1370" s="1"/>
      <c r="C1370" s="1" t="s">
        <v>177</v>
      </c>
      <c r="D1370" s="1"/>
      <c r="E1370" s="3"/>
      <c r="F1370" s="1">
        <f t="shared" si="269"/>
        <v>742</v>
      </c>
      <c r="G1370" s="35">
        <f>G1371</f>
        <v>742</v>
      </c>
      <c r="H1370" s="35">
        <f>H1371</f>
        <v>0</v>
      </c>
      <c r="I1370" s="1">
        <f t="shared" si="270"/>
        <v>727</v>
      </c>
      <c r="J1370" s="35">
        <f>J1371</f>
        <v>727</v>
      </c>
      <c r="K1370" s="35">
        <f>K1371</f>
        <v>0</v>
      </c>
    </row>
    <row r="1371" spans="1:11" ht="24.75" customHeight="1" x14ac:dyDescent="0.2">
      <c r="A1371" s="22" t="s">
        <v>300</v>
      </c>
      <c r="B1371" s="1"/>
      <c r="C1371" s="1" t="s">
        <v>301</v>
      </c>
      <c r="D1371" s="1"/>
      <c r="E1371" s="1"/>
      <c r="F1371" s="1">
        <f t="shared" si="269"/>
        <v>742</v>
      </c>
      <c r="G1371" s="10">
        <f>G1377+G1372</f>
        <v>742</v>
      </c>
      <c r="H1371" s="10">
        <f t="shared" ref="H1371" si="271">H1377+H1372</f>
        <v>0</v>
      </c>
      <c r="I1371" s="10">
        <f>SUM(J1371:K1371)</f>
        <v>727</v>
      </c>
      <c r="J1371" s="10">
        <f t="shared" ref="J1371" si="272">J1377+J1372</f>
        <v>727</v>
      </c>
      <c r="K1371" s="10">
        <f>K1380</f>
        <v>0</v>
      </c>
    </row>
    <row r="1372" spans="1:11" ht="249" customHeight="1" x14ac:dyDescent="0.2">
      <c r="A1372" s="39" t="s">
        <v>270</v>
      </c>
      <c r="B1372" s="40"/>
      <c r="C1372" s="40" t="s">
        <v>301</v>
      </c>
      <c r="D1372" s="40" t="s">
        <v>271</v>
      </c>
      <c r="E1372" s="40"/>
      <c r="F1372" s="1">
        <f>G1372+H1372</f>
        <v>177</v>
      </c>
      <c r="G1372" s="10">
        <f>G1373</f>
        <v>177</v>
      </c>
      <c r="H1372" s="10">
        <f>H1373</f>
        <v>0</v>
      </c>
      <c r="I1372" s="1">
        <f>J1372+K1372</f>
        <v>183</v>
      </c>
      <c r="J1372" s="10">
        <f>J1373</f>
        <v>183</v>
      </c>
      <c r="K1372" s="10">
        <f>K1373</f>
        <v>0</v>
      </c>
    </row>
    <row r="1373" spans="1:11" ht="111.75" customHeight="1" x14ac:dyDescent="0.2">
      <c r="A1373" s="39" t="s">
        <v>1029</v>
      </c>
      <c r="B1373" s="40"/>
      <c r="C1373" s="40" t="s">
        <v>301</v>
      </c>
      <c r="D1373" s="40" t="s">
        <v>1030</v>
      </c>
      <c r="E1373" s="40"/>
      <c r="F1373" s="1">
        <f>G1373+H1373</f>
        <v>177</v>
      </c>
      <c r="G1373" s="10">
        <f>G1374</f>
        <v>177</v>
      </c>
      <c r="H1373" s="10">
        <f>H1374</f>
        <v>0</v>
      </c>
      <c r="I1373" s="1">
        <f>J1373+K1373</f>
        <v>183</v>
      </c>
      <c r="J1373" s="10">
        <f>J1374</f>
        <v>183</v>
      </c>
      <c r="K1373" s="10">
        <f>K1374</f>
        <v>0</v>
      </c>
    </row>
    <row r="1374" spans="1:11" ht="170.25" customHeight="1" x14ac:dyDescent="0.2">
      <c r="A1374" s="39" t="s">
        <v>1031</v>
      </c>
      <c r="B1374" s="40"/>
      <c r="C1374" s="40" t="s">
        <v>301</v>
      </c>
      <c r="D1374" s="40" t="s">
        <v>1032</v>
      </c>
      <c r="E1374" s="40"/>
      <c r="F1374" s="3">
        <f t="shared" ref="F1374:F1376" si="273">SUM(G1374:H1374)</f>
        <v>177</v>
      </c>
      <c r="G1374" s="35">
        <f>SUM(G1375)</f>
        <v>177</v>
      </c>
      <c r="H1374" s="35">
        <f>SUM(H1375)</f>
        <v>0</v>
      </c>
      <c r="I1374" s="3">
        <f t="shared" ref="I1374:I1376" si="274">SUM(J1374:K1374)</f>
        <v>183</v>
      </c>
      <c r="J1374" s="35">
        <f>SUM(J1375)</f>
        <v>183</v>
      </c>
      <c r="K1374" s="35">
        <f>SUM(K1375)</f>
        <v>0</v>
      </c>
    </row>
    <row r="1375" spans="1:11" ht="53.25" customHeight="1" x14ac:dyDescent="0.2">
      <c r="A1375" s="47" t="s">
        <v>364</v>
      </c>
      <c r="B1375" s="40"/>
      <c r="C1375" s="41" t="s">
        <v>301</v>
      </c>
      <c r="D1375" s="41" t="s">
        <v>1033</v>
      </c>
      <c r="E1375" s="45"/>
      <c r="F1375" s="3">
        <f t="shared" si="273"/>
        <v>177</v>
      </c>
      <c r="G1375" s="35">
        <f>SUM(G1376)</f>
        <v>177</v>
      </c>
      <c r="H1375" s="35">
        <f>SUM(H1376)</f>
        <v>0</v>
      </c>
      <c r="I1375" s="3">
        <f t="shared" si="274"/>
        <v>183</v>
      </c>
      <c r="J1375" s="35">
        <f>SUM(J1376)</f>
        <v>183</v>
      </c>
      <c r="K1375" s="35">
        <f>SUM(K1376)</f>
        <v>0</v>
      </c>
    </row>
    <row r="1376" spans="1:11" ht="207" customHeight="1" x14ac:dyDescent="0.2">
      <c r="A1376" s="42" t="s">
        <v>19</v>
      </c>
      <c r="B1376" s="45"/>
      <c r="C1376" s="45" t="s">
        <v>301</v>
      </c>
      <c r="D1376" s="41" t="s">
        <v>1033</v>
      </c>
      <c r="E1376" s="45">
        <v>100</v>
      </c>
      <c r="F1376" s="3">
        <f t="shared" si="273"/>
        <v>177</v>
      </c>
      <c r="G1376" s="35">
        <v>177</v>
      </c>
      <c r="H1376" s="10"/>
      <c r="I1376" s="3">
        <f t="shared" si="274"/>
        <v>183</v>
      </c>
      <c r="J1376" s="35">
        <v>183</v>
      </c>
      <c r="K1376" s="10"/>
    </row>
    <row r="1377" spans="1:11" ht="128.25" customHeight="1" x14ac:dyDescent="0.2">
      <c r="A1377" s="8" t="s">
        <v>302</v>
      </c>
      <c r="B1377" s="5"/>
      <c r="C1377" s="5" t="s">
        <v>301</v>
      </c>
      <c r="D1377" s="5" t="s">
        <v>293</v>
      </c>
      <c r="E1377" s="5"/>
      <c r="F1377" s="1">
        <f t="shared" si="269"/>
        <v>565</v>
      </c>
      <c r="G1377" s="10">
        <f>G1378</f>
        <v>565</v>
      </c>
      <c r="H1377" s="10">
        <f>H1378</f>
        <v>0</v>
      </c>
      <c r="I1377" s="1">
        <f t="shared" si="270"/>
        <v>544</v>
      </c>
      <c r="J1377" s="10">
        <f>J1378</f>
        <v>544</v>
      </c>
      <c r="K1377" s="10">
        <f>K1378</f>
        <v>0</v>
      </c>
    </row>
    <row r="1378" spans="1:11" ht="121.5" customHeight="1" x14ac:dyDescent="0.2">
      <c r="A1378" s="8" t="s">
        <v>303</v>
      </c>
      <c r="B1378" s="5"/>
      <c r="C1378" s="5" t="s">
        <v>301</v>
      </c>
      <c r="D1378" s="5" t="s">
        <v>295</v>
      </c>
      <c r="E1378" s="5"/>
      <c r="F1378" s="1">
        <f t="shared" si="269"/>
        <v>565</v>
      </c>
      <c r="G1378" s="10">
        <f>G1379</f>
        <v>565</v>
      </c>
      <c r="H1378" s="10">
        <f>H1380</f>
        <v>0</v>
      </c>
      <c r="I1378" s="1">
        <f t="shared" si="270"/>
        <v>544</v>
      </c>
      <c r="J1378" s="10">
        <f>J1379</f>
        <v>544</v>
      </c>
      <c r="K1378" s="10">
        <f>K1380</f>
        <v>0</v>
      </c>
    </row>
    <row r="1379" spans="1:11" ht="161.25" customHeight="1" x14ac:dyDescent="0.2">
      <c r="A1379" s="8" t="s">
        <v>304</v>
      </c>
      <c r="B1379" s="5"/>
      <c r="C1379" s="5" t="s">
        <v>301</v>
      </c>
      <c r="D1379" s="5" t="s">
        <v>305</v>
      </c>
      <c r="E1379" s="5"/>
      <c r="F1379" s="1">
        <f t="shared" si="269"/>
        <v>565</v>
      </c>
      <c r="G1379" s="10">
        <f>G1380</f>
        <v>565</v>
      </c>
      <c r="H1379" s="10">
        <f>H1380</f>
        <v>0</v>
      </c>
      <c r="I1379" s="1">
        <f t="shared" si="270"/>
        <v>544</v>
      </c>
      <c r="J1379" s="10">
        <f>J1380</f>
        <v>544</v>
      </c>
      <c r="K1379" s="10">
        <f>K1380</f>
        <v>0</v>
      </c>
    </row>
    <row r="1380" spans="1:11" ht="53.25" customHeight="1" x14ac:dyDescent="0.2">
      <c r="A1380" s="19" t="s">
        <v>364</v>
      </c>
      <c r="B1380" s="5"/>
      <c r="C1380" s="2" t="s">
        <v>301</v>
      </c>
      <c r="D1380" s="2" t="s">
        <v>307</v>
      </c>
      <c r="E1380" s="2"/>
      <c r="F1380" s="3">
        <f t="shared" si="269"/>
        <v>565</v>
      </c>
      <c r="G1380" s="35">
        <f>G1381+G1382+G1383</f>
        <v>565</v>
      </c>
      <c r="H1380" s="35">
        <f>H1381+H1382+H1383</f>
        <v>0</v>
      </c>
      <c r="I1380" s="3">
        <f t="shared" si="270"/>
        <v>544</v>
      </c>
      <c r="J1380" s="35">
        <f>J1381+J1382+J1383</f>
        <v>544</v>
      </c>
      <c r="K1380" s="35">
        <f>K1381+K1382+K1383</f>
        <v>0</v>
      </c>
    </row>
    <row r="1381" spans="1:11" ht="216.75" customHeight="1" x14ac:dyDescent="0.2">
      <c r="A1381" s="7" t="s">
        <v>19</v>
      </c>
      <c r="B1381" s="3"/>
      <c r="C1381" s="3" t="s">
        <v>301</v>
      </c>
      <c r="D1381" s="2" t="s">
        <v>307</v>
      </c>
      <c r="E1381" s="3" t="s">
        <v>12</v>
      </c>
      <c r="F1381" s="3">
        <f t="shared" si="269"/>
        <v>410</v>
      </c>
      <c r="G1381" s="35">
        <v>410</v>
      </c>
      <c r="H1381" s="35"/>
      <c r="I1381" s="3">
        <f t="shared" si="270"/>
        <v>419</v>
      </c>
      <c r="J1381" s="35">
        <v>419</v>
      </c>
      <c r="K1381" s="35"/>
    </row>
    <row r="1382" spans="1:11" ht="93" customHeight="1" x14ac:dyDescent="0.2">
      <c r="A1382" s="2" t="s">
        <v>20</v>
      </c>
      <c r="B1382" s="3"/>
      <c r="C1382" s="3" t="s">
        <v>301</v>
      </c>
      <c r="D1382" s="2" t="s">
        <v>307</v>
      </c>
      <c r="E1382" s="3" t="s">
        <v>13</v>
      </c>
      <c r="F1382" s="3">
        <f t="shared" si="269"/>
        <v>149</v>
      </c>
      <c r="G1382" s="35">
        <v>149</v>
      </c>
      <c r="H1382" s="35"/>
      <c r="I1382" s="3">
        <f t="shared" si="270"/>
        <v>119</v>
      </c>
      <c r="J1382" s="35">
        <v>119</v>
      </c>
      <c r="K1382" s="35"/>
    </row>
    <row r="1383" spans="1:11" ht="33" x14ac:dyDescent="0.2">
      <c r="A1383" s="2" t="s">
        <v>16</v>
      </c>
      <c r="B1383" s="3"/>
      <c r="C1383" s="3" t="s">
        <v>301</v>
      </c>
      <c r="D1383" s="2" t="s">
        <v>307</v>
      </c>
      <c r="E1383" s="3" t="s">
        <v>15</v>
      </c>
      <c r="F1383" s="3">
        <f t="shared" si="269"/>
        <v>6</v>
      </c>
      <c r="G1383" s="35">
        <v>6</v>
      </c>
      <c r="H1383" s="35"/>
      <c r="I1383" s="3">
        <f t="shared" si="270"/>
        <v>6</v>
      </c>
      <c r="J1383" s="35">
        <v>6</v>
      </c>
      <c r="K1383" s="35"/>
    </row>
    <row r="1384" spans="1:11" ht="109.5" customHeight="1" x14ac:dyDescent="0.2">
      <c r="A1384" s="5" t="s">
        <v>412</v>
      </c>
      <c r="B1384" s="5" t="s">
        <v>413</v>
      </c>
      <c r="C1384" s="5"/>
      <c r="D1384" s="5"/>
      <c r="E1384" s="5"/>
      <c r="F1384" s="1">
        <f>SUM(G1384:H1384)</f>
        <v>3780</v>
      </c>
      <c r="G1384" s="10">
        <f>SUM(G1385,G1399)</f>
        <v>3780</v>
      </c>
      <c r="H1384" s="10">
        <f>SUM(H1385,H1399)</f>
        <v>0</v>
      </c>
      <c r="I1384" s="1">
        <f>SUM(J1384:K1384)</f>
        <v>3791</v>
      </c>
      <c r="J1384" s="10">
        <f>SUM(J1385,J1399)</f>
        <v>3791</v>
      </c>
      <c r="K1384" s="10">
        <f>SUM(K1385,K1399)</f>
        <v>0</v>
      </c>
    </row>
    <row r="1385" spans="1:11" ht="47.25" customHeight="1" x14ac:dyDescent="0.2">
      <c r="A1385" s="5" t="s">
        <v>1097</v>
      </c>
      <c r="B1385" s="5"/>
      <c r="C1385" s="5" t="s">
        <v>242</v>
      </c>
      <c r="D1385" s="5"/>
      <c r="E1385" s="5"/>
      <c r="F1385" s="1">
        <f t="shared" ref="F1385:F1413" si="275">SUM(G1385:H1385)</f>
        <v>3051</v>
      </c>
      <c r="G1385" s="10">
        <f>G1386+G1393</f>
        <v>3051</v>
      </c>
      <c r="H1385" s="10">
        <f>H1386+H1393</f>
        <v>0</v>
      </c>
      <c r="I1385" s="1">
        <f t="shared" ref="I1385:I1413" si="276">SUM(J1385:K1385)</f>
        <v>3069</v>
      </c>
      <c r="J1385" s="10">
        <f>J1386+J1393</f>
        <v>3069</v>
      </c>
      <c r="K1385" s="10">
        <f>K1386+K1393</f>
        <v>0</v>
      </c>
    </row>
    <row r="1386" spans="1:11" ht="189" customHeight="1" x14ac:dyDescent="0.2">
      <c r="A1386" s="5" t="s">
        <v>253</v>
      </c>
      <c r="B1386" s="5"/>
      <c r="C1386" s="5" t="s">
        <v>254</v>
      </c>
      <c r="D1386" s="5"/>
      <c r="E1386" s="5"/>
      <c r="F1386" s="1">
        <f t="shared" si="275"/>
        <v>2466</v>
      </c>
      <c r="G1386" s="10">
        <f t="shared" ref="G1386:K1388" si="277">G1387</f>
        <v>2466</v>
      </c>
      <c r="H1386" s="10">
        <f t="shared" si="277"/>
        <v>0</v>
      </c>
      <c r="I1386" s="1">
        <f t="shared" si="276"/>
        <v>2466</v>
      </c>
      <c r="J1386" s="10">
        <f t="shared" si="277"/>
        <v>2466</v>
      </c>
      <c r="K1386" s="10">
        <f t="shared" si="277"/>
        <v>0</v>
      </c>
    </row>
    <row r="1387" spans="1:11" ht="40.5" customHeight="1" x14ac:dyDescent="0.2">
      <c r="A1387" s="6" t="s">
        <v>171</v>
      </c>
      <c r="B1387" s="5"/>
      <c r="C1387" s="5" t="s">
        <v>254</v>
      </c>
      <c r="D1387" s="5" t="s">
        <v>172</v>
      </c>
      <c r="E1387" s="5"/>
      <c r="F1387" s="1">
        <f t="shared" si="275"/>
        <v>2466</v>
      </c>
      <c r="G1387" s="10">
        <f t="shared" si="277"/>
        <v>2466</v>
      </c>
      <c r="H1387" s="10">
        <f t="shared" si="277"/>
        <v>0</v>
      </c>
      <c r="I1387" s="1">
        <f t="shared" si="276"/>
        <v>2466</v>
      </c>
      <c r="J1387" s="10">
        <f t="shared" si="277"/>
        <v>2466</v>
      </c>
      <c r="K1387" s="10">
        <f t="shared" si="277"/>
        <v>0</v>
      </c>
    </row>
    <row r="1388" spans="1:11" ht="119.25" customHeight="1" x14ac:dyDescent="0.2">
      <c r="A1388" s="6" t="s">
        <v>173</v>
      </c>
      <c r="B1388" s="5"/>
      <c r="C1388" s="5" t="s">
        <v>254</v>
      </c>
      <c r="D1388" s="5" t="s">
        <v>174</v>
      </c>
      <c r="E1388" s="5"/>
      <c r="F1388" s="1">
        <f t="shared" si="275"/>
        <v>2466</v>
      </c>
      <c r="G1388" s="10">
        <f t="shared" si="277"/>
        <v>2466</v>
      </c>
      <c r="H1388" s="10">
        <f t="shared" si="277"/>
        <v>0</v>
      </c>
      <c r="I1388" s="1">
        <f t="shared" si="276"/>
        <v>2466</v>
      </c>
      <c r="J1388" s="10">
        <f t="shared" si="277"/>
        <v>2466</v>
      </c>
      <c r="K1388" s="10">
        <f t="shared" si="277"/>
        <v>0</v>
      </c>
    </row>
    <row r="1389" spans="1:11" ht="79.5" customHeight="1" x14ac:dyDescent="0.2">
      <c r="A1389" s="2" t="s">
        <v>393</v>
      </c>
      <c r="B1389" s="2"/>
      <c r="C1389" s="2" t="s">
        <v>254</v>
      </c>
      <c r="D1389" s="2" t="s">
        <v>175</v>
      </c>
      <c r="E1389" s="2"/>
      <c r="F1389" s="3">
        <f t="shared" si="275"/>
        <v>2466</v>
      </c>
      <c r="G1389" s="35">
        <f>SUM(G1390:G1392)</f>
        <v>2466</v>
      </c>
      <c r="H1389" s="35">
        <f>SUM(H1390:H1392)</f>
        <v>0</v>
      </c>
      <c r="I1389" s="3">
        <f t="shared" si="276"/>
        <v>2466</v>
      </c>
      <c r="J1389" s="35">
        <f>SUM(J1390:J1392)</f>
        <v>2466</v>
      </c>
      <c r="K1389" s="35">
        <f>SUM(K1390:K1392)</f>
        <v>0</v>
      </c>
    </row>
    <row r="1390" spans="1:11" ht="204" customHeight="1" x14ac:dyDescent="0.2">
      <c r="A1390" s="7" t="s">
        <v>19</v>
      </c>
      <c r="B1390" s="2"/>
      <c r="C1390" s="2" t="s">
        <v>254</v>
      </c>
      <c r="D1390" s="2" t="s">
        <v>175</v>
      </c>
      <c r="E1390" s="2" t="s">
        <v>12</v>
      </c>
      <c r="F1390" s="3">
        <f t="shared" si="275"/>
        <v>2073</v>
      </c>
      <c r="G1390" s="35">
        <v>2073</v>
      </c>
      <c r="H1390" s="35"/>
      <c r="I1390" s="3">
        <f t="shared" si="276"/>
        <v>2094</v>
      </c>
      <c r="J1390" s="35">
        <v>2094</v>
      </c>
      <c r="K1390" s="35"/>
    </row>
    <row r="1391" spans="1:11" ht="93" customHeight="1" x14ac:dyDescent="0.2">
      <c r="A1391" s="2" t="s">
        <v>20</v>
      </c>
      <c r="B1391" s="2"/>
      <c r="C1391" s="2" t="s">
        <v>254</v>
      </c>
      <c r="D1391" s="2" t="s">
        <v>175</v>
      </c>
      <c r="E1391" s="2" t="s">
        <v>13</v>
      </c>
      <c r="F1391" s="3">
        <f t="shared" si="275"/>
        <v>322</v>
      </c>
      <c r="G1391" s="35">
        <v>322</v>
      </c>
      <c r="H1391" s="35"/>
      <c r="I1391" s="3">
        <f t="shared" si="276"/>
        <v>301</v>
      </c>
      <c r="J1391" s="35">
        <v>301</v>
      </c>
      <c r="K1391" s="35"/>
    </row>
    <row r="1392" spans="1:11" ht="43.5" customHeight="1" x14ac:dyDescent="0.2">
      <c r="A1392" s="2" t="s">
        <v>16</v>
      </c>
      <c r="B1392" s="2"/>
      <c r="C1392" s="2" t="s">
        <v>254</v>
      </c>
      <c r="D1392" s="2" t="s">
        <v>175</v>
      </c>
      <c r="E1392" s="2" t="s">
        <v>15</v>
      </c>
      <c r="F1392" s="3">
        <f t="shared" si="275"/>
        <v>71</v>
      </c>
      <c r="G1392" s="35">
        <v>71</v>
      </c>
      <c r="H1392" s="35"/>
      <c r="I1392" s="3">
        <f t="shared" si="276"/>
        <v>71</v>
      </c>
      <c r="J1392" s="35">
        <v>71</v>
      </c>
      <c r="K1392" s="35"/>
    </row>
    <row r="1393" spans="1:11" ht="49.5" x14ac:dyDescent="0.2">
      <c r="A1393" s="5" t="s">
        <v>1080</v>
      </c>
      <c r="B1393" s="5"/>
      <c r="C1393" s="5" t="s">
        <v>243</v>
      </c>
      <c r="D1393" s="5"/>
      <c r="E1393" s="5"/>
      <c r="F1393" s="1">
        <f t="shared" si="275"/>
        <v>585</v>
      </c>
      <c r="G1393" s="10">
        <f t="shared" ref="G1393:K1395" si="278">G1394</f>
        <v>585</v>
      </c>
      <c r="H1393" s="10">
        <f t="shared" si="278"/>
        <v>0</v>
      </c>
      <c r="I1393" s="1">
        <f t="shared" si="276"/>
        <v>603</v>
      </c>
      <c r="J1393" s="10">
        <f t="shared" si="278"/>
        <v>603</v>
      </c>
      <c r="K1393" s="10">
        <f t="shared" si="278"/>
        <v>0</v>
      </c>
    </row>
    <row r="1394" spans="1:11" ht="37.5" customHeight="1" x14ac:dyDescent="0.2">
      <c r="A1394" s="6" t="s">
        <v>171</v>
      </c>
      <c r="B1394" s="5"/>
      <c r="C1394" s="5" t="s">
        <v>243</v>
      </c>
      <c r="D1394" s="5" t="s">
        <v>172</v>
      </c>
      <c r="E1394" s="5"/>
      <c r="F1394" s="1">
        <f t="shared" si="275"/>
        <v>585</v>
      </c>
      <c r="G1394" s="10">
        <f t="shared" si="278"/>
        <v>585</v>
      </c>
      <c r="H1394" s="10">
        <f t="shared" si="278"/>
        <v>0</v>
      </c>
      <c r="I1394" s="1">
        <f t="shared" si="276"/>
        <v>603</v>
      </c>
      <c r="J1394" s="10">
        <f t="shared" si="278"/>
        <v>603</v>
      </c>
      <c r="K1394" s="10">
        <f t="shared" si="278"/>
        <v>0</v>
      </c>
    </row>
    <row r="1395" spans="1:11" ht="123" customHeight="1" x14ac:dyDescent="0.2">
      <c r="A1395" s="6" t="s">
        <v>173</v>
      </c>
      <c r="B1395" s="5"/>
      <c r="C1395" s="5" t="s">
        <v>243</v>
      </c>
      <c r="D1395" s="5" t="s">
        <v>174</v>
      </c>
      <c r="E1395" s="5"/>
      <c r="F1395" s="1">
        <f t="shared" si="275"/>
        <v>585</v>
      </c>
      <c r="G1395" s="10">
        <f t="shared" si="278"/>
        <v>585</v>
      </c>
      <c r="H1395" s="10">
        <f t="shared" si="278"/>
        <v>0</v>
      </c>
      <c r="I1395" s="1">
        <f t="shared" si="276"/>
        <v>603</v>
      </c>
      <c r="J1395" s="10">
        <f t="shared" si="278"/>
        <v>603</v>
      </c>
      <c r="K1395" s="10">
        <f t="shared" si="278"/>
        <v>0</v>
      </c>
    </row>
    <row r="1396" spans="1:11" ht="109.5" customHeight="1" x14ac:dyDescent="0.2">
      <c r="A1396" s="2" t="s">
        <v>41</v>
      </c>
      <c r="B1396" s="2"/>
      <c r="C1396" s="2" t="s">
        <v>243</v>
      </c>
      <c r="D1396" s="2" t="s">
        <v>189</v>
      </c>
      <c r="E1396" s="2"/>
      <c r="F1396" s="3">
        <f t="shared" si="275"/>
        <v>585</v>
      </c>
      <c r="G1396" s="35">
        <f>G1397+G1398</f>
        <v>585</v>
      </c>
      <c r="H1396" s="35">
        <f>H1397+H1398</f>
        <v>0</v>
      </c>
      <c r="I1396" s="3">
        <f t="shared" si="276"/>
        <v>603</v>
      </c>
      <c r="J1396" s="35">
        <f>J1397+J1398</f>
        <v>603</v>
      </c>
      <c r="K1396" s="35">
        <f>K1397+K1398</f>
        <v>0</v>
      </c>
    </row>
    <row r="1397" spans="1:11" ht="208.5" customHeight="1" x14ac:dyDescent="0.2">
      <c r="A1397" s="7" t="s">
        <v>19</v>
      </c>
      <c r="B1397" s="2"/>
      <c r="C1397" s="2" t="s">
        <v>243</v>
      </c>
      <c r="D1397" s="2" t="s">
        <v>189</v>
      </c>
      <c r="E1397" s="2" t="s">
        <v>12</v>
      </c>
      <c r="F1397" s="3">
        <f t="shared" si="275"/>
        <v>583</v>
      </c>
      <c r="G1397" s="35">
        <v>583</v>
      </c>
      <c r="H1397" s="35"/>
      <c r="I1397" s="3">
        <f t="shared" si="276"/>
        <v>601</v>
      </c>
      <c r="J1397" s="35">
        <v>601</v>
      </c>
      <c r="K1397" s="35"/>
    </row>
    <row r="1398" spans="1:11" ht="93" customHeight="1" x14ac:dyDescent="0.2">
      <c r="A1398" s="2" t="s">
        <v>20</v>
      </c>
      <c r="B1398" s="2"/>
      <c r="C1398" s="2" t="s">
        <v>243</v>
      </c>
      <c r="D1398" s="2" t="s">
        <v>189</v>
      </c>
      <c r="E1398" s="2" t="s">
        <v>13</v>
      </c>
      <c r="F1398" s="3">
        <f t="shared" ref="F1398" si="279">SUM(G1398:H1398)</f>
        <v>2</v>
      </c>
      <c r="G1398" s="35">
        <v>2</v>
      </c>
      <c r="H1398" s="35"/>
      <c r="I1398" s="3">
        <f t="shared" ref="I1398" si="280">SUM(J1398:K1398)</f>
        <v>2</v>
      </c>
      <c r="J1398" s="35">
        <v>2</v>
      </c>
      <c r="K1398" s="35"/>
    </row>
    <row r="1399" spans="1:11" ht="64.5" customHeight="1" x14ac:dyDescent="0.2">
      <c r="A1399" s="5" t="s">
        <v>176</v>
      </c>
      <c r="B1399" s="1"/>
      <c r="C1399" s="1" t="s">
        <v>177</v>
      </c>
      <c r="D1399" s="1"/>
      <c r="E1399" s="3"/>
      <c r="F1399" s="1">
        <f t="shared" si="275"/>
        <v>729</v>
      </c>
      <c r="G1399" s="10">
        <f t="shared" ref="G1399:K1408" si="281">G1400</f>
        <v>729</v>
      </c>
      <c r="H1399" s="10">
        <f t="shared" si="281"/>
        <v>0</v>
      </c>
      <c r="I1399" s="1">
        <f t="shared" si="276"/>
        <v>722</v>
      </c>
      <c r="J1399" s="10">
        <f t="shared" si="281"/>
        <v>722</v>
      </c>
      <c r="K1399" s="10">
        <f t="shared" si="281"/>
        <v>0</v>
      </c>
    </row>
    <row r="1400" spans="1:11" ht="24" customHeight="1" x14ac:dyDescent="0.2">
      <c r="A1400" s="22" t="s">
        <v>300</v>
      </c>
      <c r="B1400" s="1"/>
      <c r="C1400" s="1" t="s">
        <v>301</v>
      </c>
      <c r="D1400" s="1"/>
      <c r="E1400" s="1"/>
      <c r="F1400" s="1">
        <f t="shared" ref="F1400" si="282">SUM(G1400:H1400)</f>
        <v>729</v>
      </c>
      <c r="G1400" s="10">
        <f>G1406+G1401</f>
        <v>729</v>
      </c>
      <c r="H1400" s="10">
        <f t="shared" ref="H1400" si="283">H1406+H1401</f>
        <v>0</v>
      </c>
      <c r="I1400" s="10">
        <f>SUM(J1400:K1400)</f>
        <v>722</v>
      </c>
      <c r="J1400" s="10">
        <f t="shared" ref="J1400" si="284">J1406+J1401</f>
        <v>722</v>
      </c>
      <c r="K1400" s="10">
        <f>K1409</f>
        <v>0</v>
      </c>
    </row>
    <row r="1401" spans="1:11" ht="232.5" customHeight="1" x14ac:dyDescent="0.2">
      <c r="A1401" s="39" t="s">
        <v>270</v>
      </c>
      <c r="B1401" s="40"/>
      <c r="C1401" s="40" t="s">
        <v>301</v>
      </c>
      <c r="D1401" s="40" t="s">
        <v>271</v>
      </c>
      <c r="E1401" s="40"/>
      <c r="F1401" s="1">
        <f>G1401+H1401</f>
        <v>177</v>
      </c>
      <c r="G1401" s="10">
        <f>G1402</f>
        <v>177</v>
      </c>
      <c r="H1401" s="10">
        <f>H1402</f>
        <v>0</v>
      </c>
      <c r="I1401" s="1">
        <f>J1401+K1401</f>
        <v>183</v>
      </c>
      <c r="J1401" s="10">
        <f>J1402</f>
        <v>183</v>
      </c>
      <c r="K1401" s="10">
        <f>K1402</f>
        <v>0</v>
      </c>
    </row>
    <row r="1402" spans="1:11" ht="114.75" customHeight="1" x14ac:dyDescent="0.2">
      <c r="A1402" s="39" t="s">
        <v>1029</v>
      </c>
      <c r="B1402" s="40"/>
      <c r="C1402" s="40" t="s">
        <v>301</v>
      </c>
      <c r="D1402" s="40" t="s">
        <v>1030</v>
      </c>
      <c r="E1402" s="40"/>
      <c r="F1402" s="1">
        <f>G1402+H1402</f>
        <v>177</v>
      </c>
      <c r="G1402" s="10">
        <f>G1403</f>
        <v>177</v>
      </c>
      <c r="H1402" s="10">
        <f>H1403</f>
        <v>0</v>
      </c>
      <c r="I1402" s="1">
        <f>J1402+K1402</f>
        <v>183</v>
      </c>
      <c r="J1402" s="10">
        <f>J1403</f>
        <v>183</v>
      </c>
      <c r="K1402" s="10">
        <f>K1403</f>
        <v>0</v>
      </c>
    </row>
    <row r="1403" spans="1:11" ht="162" customHeight="1" x14ac:dyDescent="0.2">
      <c r="A1403" s="39" t="s">
        <v>1031</v>
      </c>
      <c r="B1403" s="40"/>
      <c r="C1403" s="40" t="s">
        <v>301</v>
      </c>
      <c r="D1403" s="40" t="s">
        <v>1032</v>
      </c>
      <c r="E1403" s="40"/>
      <c r="F1403" s="3">
        <f t="shared" ref="F1403:F1405" si="285">SUM(G1403:H1403)</f>
        <v>177</v>
      </c>
      <c r="G1403" s="35">
        <f>SUM(G1404)</f>
        <v>177</v>
      </c>
      <c r="H1403" s="35">
        <f>SUM(H1404)</f>
        <v>0</v>
      </c>
      <c r="I1403" s="3">
        <f t="shared" ref="I1403:I1405" si="286">SUM(J1403:K1403)</f>
        <v>183</v>
      </c>
      <c r="J1403" s="35">
        <f>SUM(J1404)</f>
        <v>183</v>
      </c>
      <c r="K1403" s="35">
        <f>SUM(K1404)</f>
        <v>0</v>
      </c>
    </row>
    <row r="1404" spans="1:11" ht="48.75" customHeight="1" x14ac:dyDescent="0.2">
      <c r="A1404" s="47" t="s">
        <v>364</v>
      </c>
      <c r="B1404" s="40"/>
      <c r="C1404" s="41" t="s">
        <v>301</v>
      </c>
      <c r="D1404" s="41" t="s">
        <v>1033</v>
      </c>
      <c r="E1404" s="45"/>
      <c r="F1404" s="3">
        <f t="shared" si="285"/>
        <v>177</v>
      </c>
      <c r="G1404" s="35">
        <f>SUM(G1405)</f>
        <v>177</v>
      </c>
      <c r="H1404" s="35">
        <f>SUM(H1405)</f>
        <v>0</v>
      </c>
      <c r="I1404" s="3">
        <f t="shared" si="286"/>
        <v>183</v>
      </c>
      <c r="J1404" s="35">
        <f>SUM(J1405)</f>
        <v>183</v>
      </c>
      <c r="K1404" s="35">
        <f>SUM(K1405)</f>
        <v>0</v>
      </c>
    </row>
    <row r="1405" spans="1:11" ht="224.25" customHeight="1" x14ac:dyDescent="0.2">
      <c r="A1405" s="42" t="s">
        <v>19</v>
      </c>
      <c r="B1405" s="45"/>
      <c r="C1405" s="45" t="s">
        <v>301</v>
      </c>
      <c r="D1405" s="41" t="s">
        <v>1033</v>
      </c>
      <c r="E1405" s="45">
        <v>100</v>
      </c>
      <c r="F1405" s="3">
        <f t="shared" si="285"/>
        <v>177</v>
      </c>
      <c r="G1405" s="35">
        <v>177</v>
      </c>
      <c r="H1405" s="10"/>
      <c r="I1405" s="3">
        <f t="shared" si="286"/>
        <v>183</v>
      </c>
      <c r="J1405" s="35">
        <v>183</v>
      </c>
      <c r="K1405" s="10"/>
    </row>
    <row r="1406" spans="1:11" ht="134.25" customHeight="1" x14ac:dyDescent="0.2">
      <c r="A1406" s="8" t="s">
        <v>302</v>
      </c>
      <c r="B1406" s="5"/>
      <c r="C1406" s="5" t="s">
        <v>301</v>
      </c>
      <c r="D1406" s="5" t="s">
        <v>293</v>
      </c>
      <c r="E1406" s="5"/>
      <c r="F1406" s="1">
        <f t="shared" si="275"/>
        <v>552</v>
      </c>
      <c r="G1406" s="10">
        <f t="shared" si="281"/>
        <v>552</v>
      </c>
      <c r="H1406" s="10">
        <f t="shared" si="281"/>
        <v>0</v>
      </c>
      <c r="I1406" s="1">
        <f t="shared" si="276"/>
        <v>539</v>
      </c>
      <c r="J1406" s="10">
        <f t="shared" si="281"/>
        <v>539</v>
      </c>
      <c r="K1406" s="10">
        <f t="shared" si="281"/>
        <v>0</v>
      </c>
    </row>
    <row r="1407" spans="1:11" ht="112.5" customHeight="1" x14ac:dyDescent="0.2">
      <c r="A1407" s="8" t="s">
        <v>303</v>
      </c>
      <c r="B1407" s="5"/>
      <c r="C1407" s="5" t="s">
        <v>301</v>
      </c>
      <c r="D1407" s="5" t="s">
        <v>295</v>
      </c>
      <c r="E1407" s="5"/>
      <c r="F1407" s="1">
        <f t="shared" si="275"/>
        <v>552</v>
      </c>
      <c r="G1407" s="10">
        <f t="shared" si="281"/>
        <v>552</v>
      </c>
      <c r="H1407" s="10">
        <f t="shared" si="281"/>
        <v>0</v>
      </c>
      <c r="I1407" s="1">
        <f t="shared" si="276"/>
        <v>539</v>
      </c>
      <c r="J1407" s="10">
        <f t="shared" si="281"/>
        <v>539</v>
      </c>
      <c r="K1407" s="10">
        <f t="shared" si="281"/>
        <v>0</v>
      </c>
    </row>
    <row r="1408" spans="1:11" ht="168" customHeight="1" x14ac:dyDescent="0.2">
      <c r="A1408" s="8" t="s">
        <v>304</v>
      </c>
      <c r="B1408" s="5"/>
      <c r="C1408" s="5" t="s">
        <v>301</v>
      </c>
      <c r="D1408" s="5" t="s">
        <v>305</v>
      </c>
      <c r="E1408" s="5"/>
      <c r="F1408" s="1">
        <f t="shared" si="275"/>
        <v>552</v>
      </c>
      <c r="G1408" s="10">
        <f t="shared" si="281"/>
        <v>552</v>
      </c>
      <c r="H1408" s="10">
        <f t="shared" si="281"/>
        <v>0</v>
      </c>
      <c r="I1408" s="1">
        <f t="shared" si="276"/>
        <v>539</v>
      </c>
      <c r="J1408" s="10">
        <f t="shared" si="281"/>
        <v>539</v>
      </c>
      <c r="K1408" s="10">
        <f t="shared" si="281"/>
        <v>0</v>
      </c>
    </row>
    <row r="1409" spans="1:11" ht="50.25" customHeight="1" x14ac:dyDescent="0.2">
      <c r="A1409" s="19" t="s">
        <v>364</v>
      </c>
      <c r="B1409" s="5"/>
      <c r="C1409" s="2" t="s">
        <v>301</v>
      </c>
      <c r="D1409" s="2" t="s">
        <v>307</v>
      </c>
      <c r="E1409" s="2"/>
      <c r="F1409" s="3">
        <f t="shared" si="275"/>
        <v>552</v>
      </c>
      <c r="G1409" s="35">
        <f>G1410+G1411+G1412</f>
        <v>552</v>
      </c>
      <c r="H1409" s="35">
        <f>H1410+H1411+H1412</f>
        <v>0</v>
      </c>
      <c r="I1409" s="3">
        <f t="shared" si="276"/>
        <v>539</v>
      </c>
      <c r="J1409" s="35">
        <f>J1410+J1411+J1412</f>
        <v>539</v>
      </c>
      <c r="K1409" s="35">
        <f>K1410+K1411+K1412</f>
        <v>0</v>
      </c>
    </row>
    <row r="1410" spans="1:11" ht="207" customHeight="1" x14ac:dyDescent="0.2">
      <c r="A1410" s="7" t="s">
        <v>19</v>
      </c>
      <c r="B1410" s="3"/>
      <c r="C1410" s="3" t="s">
        <v>301</v>
      </c>
      <c r="D1410" s="2" t="s">
        <v>307</v>
      </c>
      <c r="E1410" s="3" t="s">
        <v>12</v>
      </c>
      <c r="F1410" s="3">
        <f t="shared" si="275"/>
        <v>407</v>
      </c>
      <c r="G1410" s="35">
        <v>407</v>
      </c>
      <c r="H1410" s="35"/>
      <c r="I1410" s="3">
        <f t="shared" si="276"/>
        <v>420</v>
      </c>
      <c r="J1410" s="35">
        <v>420</v>
      </c>
      <c r="K1410" s="35"/>
    </row>
    <row r="1411" spans="1:11" ht="93" customHeight="1" x14ac:dyDescent="0.2">
      <c r="A1411" s="2" t="s">
        <v>20</v>
      </c>
      <c r="B1411" s="3"/>
      <c r="C1411" s="3" t="s">
        <v>301</v>
      </c>
      <c r="D1411" s="2" t="s">
        <v>307</v>
      </c>
      <c r="E1411" s="3" t="s">
        <v>13</v>
      </c>
      <c r="F1411" s="3">
        <f t="shared" si="275"/>
        <v>140</v>
      </c>
      <c r="G1411" s="35">
        <v>140</v>
      </c>
      <c r="H1411" s="35"/>
      <c r="I1411" s="3">
        <f t="shared" si="276"/>
        <v>114</v>
      </c>
      <c r="J1411" s="35">
        <v>114</v>
      </c>
      <c r="K1411" s="35"/>
    </row>
    <row r="1412" spans="1:11" ht="45.75" customHeight="1" x14ac:dyDescent="0.2">
      <c r="A1412" s="2" t="s">
        <v>16</v>
      </c>
      <c r="B1412" s="3"/>
      <c r="C1412" s="3" t="s">
        <v>301</v>
      </c>
      <c r="D1412" s="2" t="s">
        <v>307</v>
      </c>
      <c r="E1412" s="3" t="s">
        <v>15</v>
      </c>
      <c r="F1412" s="3">
        <f t="shared" si="275"/>
        <v>5</v>
      </c>
      <c r="G1412" s="35">
        <v>5</v>
      </c>
      <c r="H1412" s="35"/>
      <c r="I1412" s="3">
        <f t="shared" si="276"/>
        <v>5</v>
      </c>
      <c r="J1412" s="35">
        <v>5</v>
      </c>
      <c r="K1412" s="35"/>
    </row>
    <row r="1413" spans="1:11" ht="120" customHeight="1" x14ac:dyDescent="0.2">
      <c r="A1413" s="5" t="s">
        <v>414</v>
      </c>
      <c r="B1413" s="5" t="s">
        <v>415</v>
      </c>
      <c r="C1413" s="5"/>
      <c r="D1413" s="5"/>
      <c r="E1413" s="5"/>
      <c r="F1413" s="1">
        <f t="shared" si="275"/>
        <v>4054</v>
      </c>
      <c r="G1413" s="10">
        <f>G1414+G1427</f>
        <v>4054</v>
      </c>
      <c r="H1413" s="10">
        <f>H1414+H1427</f>
        <v>0</v>
      </c>
      <c r="I1413" s="1">
        <f t="shared" si="276"/>
        <v>4068</v>
      </c>
      <c r="J1413" s="10">
        <f>J1414+J1427</f>
        <v>4068</v>
      </c>
      <c r="K1413" s="10">
        <f>K1414+K1427</f>
        <v>0</v>
      </c>
    </row>
    <row r="1414" spans="1:11" ht="33" x14ac:dyDescent="0.2">
      <c r="A1414" s="5" t="s">
        <v>1097</v>
      </c>
      <c r="B1414" s="5"/>
      <c r="C1414" s="5" t="s">
        <v>242</v>
      </c>
      <c r="D1414" s="5"/>
      <c r="E1414" s="5"/>
      <c r="F1414" s="1">
        <f>SUM(G1414:H1414)</f>
        <v>3369</v>
      </c>
      <c r="G1414" s="10">
        <f>SUM(G1415,G1422)</f>
        <v>3369</v>
      </c>
      <c r="H1414" s="10">
        <f>SUM(H1415,H1422)</f>
        <v>0</v>
      </c>
      <c r="I1414" s="1">
        <f>SUM(J1414:K1414)</f>
        <v>3381</v>
      </c>
      <c r="J1414" s="10">
        <f>SUM(J1415,J1422)</f>
        <v>3381</v>
      </c>
      <c r="K1414" s="10">
        <f>SUM(K1415,K1422)</f>
        <v>0</v>
      </c>
    </row>
    <row r="1415" spans="1:11" ht="201" customHeight="1" x14ac:dyDescent="0.2">
      <c r="A1415" s="5" t="s">
        <v>253</v>
      </c>
      <c r="B1415" s="5"/>
      <c r="C1415" s="5" t="s">
        <v>254</v>
      </c>
      <c r="D1415" s="5"/>
      <c r="E1415" s="5"/>
      <c r="F1415" s="1">
        <f>SUM(G1415:H1415)</f>
        <v>2789</v>
      </c>
      <c r="G1415" s="10">
        <f>SUM(G1418)</f>
        <v>2789</v>
      </c>
      <c r="H1415" s="10">
        <f>SUM(H1418)</f>
        <v>0</v>
      </c>
      <c r="I1415" s="1">
        <f>SUM(J1415:K1415)</f>
        <v>2797</v>
      </c>
      <c r="J1415" s="10">
        <f>SUM(J1418)</f>
        <v>2797</v>
      </c>
      <c r="K1415" s="10">
        <f>SUM(K1418)</f>
        <v>0</v>
      </c>
    </row>
    <row r="1416" spans="1:11" ht="34.5" customHeight="1" x14ac:dyDescent="0.2">
      <c r="A1416" s="6" t="s">
        <v>171</v>
      </c>
      <c r="B1416" s="5"/>
      <c r="C1416" s="5" t="s">
        <v>254</v>
      </c>
      <c r="D1416" s="5" t="s">
        <v>172</v>
      </c>
      <c r="E1416" s="5"/>
      <c r="F1416" s="1">
        <f>G1416+H1416</f>
        <v>2789</v>
      </c>
      <c r="G1416" s="10">
        <f>G1417</f>
        <v>2789</v>
      </c>
      <c r="H1416" s="10">
        <f>H1417</f>
        <v>0</v>
      </c>
      <c r="I1416" s="1">
        <f>J1416+K1416</f>
        <v>2797</v>
      </c>
      <c r="J1416" s="10">
        <f>J1417</f>
        <v>2797</v>
      </c>
      <c r="K1416" s="10">
        <f>K1417</f>
        <v>0</v>
      </c>
    </row>
    <row r="1417" spans="1:11" ht="118.5" customHeight="1" x14ac:dyDescent="0.2">
      <c r="A1417" s="6" t="s">
        <v>173</v>
      </c>
      <c r="B1417" s="5"/>
      <c r="C1417" s="5" t="s">
        <v>254</v>
      </c>
      <c r="D1417" s="5" t="s">
        <v>174</v>
      </c>
      <c r="E1417" s="5"/>
      <c r="F1417" s="1">
        <f>G1417+H1417</f>
        <v>2789</v>
      </c>
      <c r="G1417" s="10">
        <f>G1418</f>
        <v>2789</v>
      </c>
      <c r="H1417" s="10">
        <f>H1418</f>
        <v>0</v>
      </c>
      <c r="I1417" s="1">
        <f>J1417+K1417</f>
        <v>2797</v>
      </c>
      <c r="J1417" s="10">
        <f>J1418</f>
        <v>2797</v>
      </c>
      <c r="K1417" s="10">
        <f>K1418</f>
        <v>0</v>
      </c>
    </row>
    <row r="1418" spans="1:11" ht="73.5" customHeight="1" x14ac:dyDescent="0.2">
      <c r="A1418" s="2" t="s">
        <v>393</v>
      </c>
      <c r="B1418" s="2"/>
      <c r="C1418" s="2" t="s">
        <v>254</v>
      </c>
      <c r="D1418" s="2" t="s">
        <v>175</v>
      </c>
      <c r="E1418" s="2"/>
      <c r="F1418" s="3">
        <f>SUM(G1418:H1418)</f>
        <v>2789</v>
      </c>
      <c r="G1418" s="35">
        <f>SUM(G1419:G1421)</f>
        <v>2789</v>
      </c>
      <c r="H1418" s="35">
        <f>SUM(H1419:H1421)</f>
        <v>0</v>
      </c>
      <c r="I1418" s="3">
        <f>SUM(J1418:K1418)</f>
        <v>2797</v>
      </c>
      <c r="J1418" s="35">
        <f>SUM(J1419:J1421)</f>
        <v>2797</v>
      </c>
      <c r="K1418" s="35">
        <f>SUM(K1419:K1421)</f>
        <v>0</v>
      </c>
    </row>
    <row r="1419" spans="1:11" ht="225" customHeight="1" x14ac:dyDescent="0.2">
      <c r="A1419" s="7" t="s">
        <v>19</v>
      </c>
      <c r="B1419" s="2"/>
      <c r="C1419" s="2" t="s">
        <v>254</v>
      </c>
      <c r="D1419" s="2" t="s">
        <v>175</v>
      </c>
      <c r="E1419" s="2" t="s">
        <v>12</v>
      </c>
      <c r="F1419" s="3">
        <f>SUM(G1419:H1419)</f>
        <v>2415</v>
      </c>
      <c r="G1419" s="35">
        <v>2415</v>
      </c>
      <c r="H1419" s="35"/>
      <c r="I1419" s="3">
        <f>SUM(J1419:K1419)</f>
        <v>2440</v>
      </c>
      <c r="J1419" s="35">
        <v>2440</v>
      </c>
      <c r="K1419" s="35"/>
    </row>
    <row r="1420" spans="1:11" ht="93" customHeight="1" x14ac:dyDescent="0.2">
      <c r="A1420" s="2" t="s">
        <v>20</v>
      </c>
      <c r="B1420" s="2"/>
      <c r="C1420" s="2" t="s">
        <v>254</v>
      </c>
      <c r="D1420" s="2" t="s">
        <v>175</v>
      </c>
      <c r="E1420" s="2" t="s">
        <v>13</v>
      </c>
      <c r="F1420" s="3">
        <f>SUM(G1420:H1420)</f>
        <v>338</v>
      </c>
      <c r="G1420" s="35">
        <v>338</v>
      </c>
      <c r="H1420" s="35"/>
      <c r="I1420" s="3">
        <f>SUM(J1420:K1420)</f>
        <v>321</v>
      </c>
      <c r="J1420" s="35">
        <v>321</v>
      </c>
      <c r="K1420" s="35"/>
    </row>
    <row r="1421" spans="1:11" ht="42" customHeight="1" x14ac:dyDescent="0.2">
      <c r="A1421" s="2" t="s">
        <v>16</v>
      </c>
      <c r="B1421" s="2"/>
      <c r="C1421" s="2" t="s">
        <v>254</v>
      </c>
      <c r="D1421" s="2" t="s">
        <v>175</v>
      </c>
      <c r="E1421" s="2" t="s">
        <v>15</v>
      </c>
      <c r="F1421" s="3">
        <f>SUM(G1421:H1421)</f>
        <v>36</v>
      </c>
      <c r="G1421" s="35">
        <v>36</v>
      </c>
      <c r="H1421" s="35"/>
      <c r="I1421" s="3">
        <f>SUM(J1421:K1421)</f>
        <v>36</v>
      </c>
      <c r="J1421" s="35">
        <v>36</v>
      </c>
      <c r="K1421" s="35"/>
    </row>
    <row r="1422" spans="1:11" ht="59.25" customHeight="1" x14ac:dyDescent="0.2">
      <c r="A1422" s="5" t="s">
        <v>1080</v>
      </c>
      <c r="B1422" s="5"/>
      <c r="C1422" s="5" t="s">
        <v>243</v>
      </c>
      <c r="D1422" s="5"/>
      <c r="E1422" s="5"/>
      <c r="F1422" s="1">
        <f>SUM(G1422:H1422)</f>
        <v>580</v>
      </c>
      <c r="G1422" s="10">
        <f>SUM(G1425)</f>
        <v>580</v>
      </c>
      <c r="H1422" s="10">
        <f>SUM(H1425)</f>
        <v>0</v>
      </c>
      <c r="I1422" s="1">
        <f>SUM(J1422:K1422)</f>
        <v>584</v>
      </c>
      <c r="J1422" s="10">
        <f>SUM(J1425)</f>
        <v>584</v>
      </c>
      <c r="K1422" s="10">
        <f>SUM(K1425)</f>
        <v>0</v>
      </c>
    </row>
    <row r="1423" spans="1:11" ht="37.5" customHeight="1" x14ac:dyDescent="0.2">
      <c r="A1423" s="6" t="s">
        <v>171</v>
      </c>
      <c r="B1423" s="5"/>
      <c r="C1423" s="5" t="s">
        <v>243</v>
      </c>
      <c r="D1423" s="5" t="s">
        <v>172</v>
      </c>
      <c r="E1423" s="5"/>
      <c r="F1423" s="1">
        <f>G1423+H1423</f>
        <v>580</v>
      </c>
      <c r="G1423" s="10">
        <f>G1424</f>
        <v>580</v>
      </c>
      <c r="H1423" s="10">
        <f>H1424</f>
        <v>0</v>
      </c>
      <c r="I1423" s="1">
        <f>J1423+K1423</f>
        <v>584</v>
      </c>
      <c r="J1423" s="10">
        <f>J1424</f>
        <v>584</v>
      </c>
      <c r="K1423" s="10">
        <f>K1424</f>
        <v>0</v>
      </c>
    </row>
    <row r="1424" spans="1:11" ht="119.25" customHeight="1" x14ac:dyDescent="0.2">
      <c r="A1424" s="6" t="s">
        <v>173</v>
      </c>
      <c r="B1424" s="5"/>
      <c r="C1424" s="5" t="s">
        <v>243</v>
      </c>
      <c r="D1424" s="5" t="s">
        <v>174</v>
      </c>
      <c r="E1424" s="5"/>
      <c r="F1424" s="1">
        <f>G1424+H1424</f>
        <v>580</v>
      </c>
      <c r="G1424" s="10">
        <f>G1425</f>
        <v>580</v>
      </c>
      <c r="H1424" s="10">
        <f>H1425</f>
        <v>0</v>
      </c>
      <c r="I1424" s="1">
        <f>J1424+K1424</f>
        <v>584</v>
      </c>
      <c r="J1424" s="10">
        <f>J1425</f>
        <v>584</v>
      </c>
      <c r="K1424" s="10">
        <f>K1425</f>
        <v>0</v>
      </c>
    </row>
    <row r="1425" spans="1:11" ht="104.25" customHeight="1" x14ac:dyDescent="0.2">
      <c r="A1425" s="2" t="s">
        <v>41</v>
      </c>
      <c r="B1425" s="2"/>
      <c r="C1425" s="2" t="s">
        <v>243</v>
      </c>
      <c r="D1425" s="2" t="s">
        <v>189</v>
      </c>
      <c r="E1425" s="2"/>
      <c r="F1425" s="3">
        <f t="shared" ref="F1425:F1441" si="287">SUM(G1425:H1425)</f>
        <v>580</v>
      </c>
      <c r="G1425" s="35">
        <f>SUM(G1426)</f>
        <v>580</v>
      </c>
      <c r="H1425" s="35">
        <f>SUM(H1426)</f>
        <v>0</v>
      </c>
      <c r="I1425" s="3">
        <f t="shared" ref="I1425:I1441" si="288">SUM(J1425:K1425)</f>
        <v>584</v>
      </c>
      <c r="J1425" s="35">
        <f>SUM(J1426)</f>
        <v>584</v>
      </c>
      <c r="K1425" s="35">
        <f>SUM(K1426)</f>
        <v>0</v>
      </c>
    </row>
    <row r="1426" spans="1:11" ht="208.5" customHeight="1" x14ac:dyDescent="0.2">
      <c r="A1426" s="7" t="s">
        <v>19</v>
      </c>
      <c r="B1426" s="2"/>
      <c r="C1426" s="2" t="s">
        <v>243</v>
      </c>
      <c r="D1426" s="2" t="s">
        <v>189</v>
      </c>
      <c r="E1426" s="2" t="s">
        <v>12</v>
      </c>
      <c r="F1426" s="3">
        <f t="shared" si="287"/>
        <v>580</v>
      </c>
      <c r="G1426" s="35">
        <v>580</v>
      </c>
      <c r="H1426" s="35"/>
      <c r="I1426" s="3">
        <f t="shared" si="288"/>
        <v>584</v>
      </c>
      <c r="J1426" s="35">
        <v>584</v>
      </c>
      <c r="K1426" s="35"/>
    </row>
    <row r="1427" spans="1:11" ht="60.75" customHeight="1" x14ac:dyDescent="0.2">
      <c r="A1427" s="5" t="s">
        <v>176</v>
      </c>
      <c r="B1427" s="1"/>
      <c r="C1427" s="1" t="s">
        <v>177</v>
      </c>
      <c r="D1427" s="1"/>
      <c r="E1427" s="3"/>
      <c r="F1427" s="1">
        <f t="shared" si="287"/>
        <v>685</v>
      </c>
      <c r="G1427" s="10">
        <f>G1428</f>
        <v>685</v>
      </c>
      <c r="H1427" s="10">
        <f>H1428</f>
        <v>0</v>
      </c>
      <c r="I1427" s="1">
        <f t="shared" si="288"/>
        <v>687</v>
      </c>
      <c r="J1427" s="10">
        <f>J1428</f>
        <v>687</v>
      </c>
      <c r="K1427" s="10">
        <f>K1428</f>
        <v>0</v>
      </c>
    </row>
    <row r="1428" spans="1:11" ht="27.75" customHeight="1" x14ac:dyDescent="0.2">
      <c r="A1428" s="22" t="s">
        <v>300</v>
      </c>
      <c r="B1428" s="1"/>
      <c r="C1428" s="1" t="s">
        <v>301</v>
      </c>
      <c r="D1428" s="1"/>
      <c r="E1428" s="1"/>
      <c r="F1428" s="1">
        <f t="shared" si="287"/>
        <v>685</v>
      </c>
      <c r="G1428" s="10">
        <f>G1434+G1429</f>
        <v>685</v>
      </c>
      <c r="H1428" s="10">
        <f t="shared" ref="H1428" si="289">H1434+H1429</f>
        <v>0</v>
      </c>
      <c r="I1428" s="10">
        <f>SUM(J1428:K1428)</f>
        <v>687</v>
      </c>
      <c r="J1428" s="10">
        <f t="shared" ref="J1428" si="290">J1434+J1429</f>
        <v>687</v>
      </c>
      <c r="K1428" s="10">
        <f>K1437</f>
        <v>0</v>
      </c>
    </row>
    <row r="1429" spans="1:11" ht="231.75" customHeight="1" x14ac:dyDescent="0.2">
      <c r="A1429" s="39" t="s">
        <v>270</v>
      </c>
      <c r="B1429" s="40"/>
      <c r="C1429" s="40" t="s">
        <v>301</v>
      </c>
      <c r="D1429" s="40" t="s">
        <v>271</v>
      </c>
      <c r="E1429" s="40"/>
      <c r="F1429" s="1">
        <f>G1429+H1429</f>
        <v>177</v>
      </c>
      <c r="G1429" s="10">
        <f>G1430</f>
        <v>177</v>
      </c>
      <c r="H1429" s="10">
        <f>H1430</f>
        <v>0</v>
      </c>
      <c r="I1429" s="1">
        <f>J1429+K1429</f>
        <v>183</v>
      </c>
      <c r="J1429" s="10">
        <f>J1430</f>
        <v>183</v>
      </c>
      <c r="K1429" s="10">
        <f>K1430</f>
        <v>0</v>
      </c>
    </row>
    <row r="1430" spans="1:11" ht="116.25" customHeight="1" x14ac:dyDescent="0.2">
      <c r="A1430" s="39" t="s">
        <v>1029</v>
      </c>
      <c r="B1430" s="40"/>
      <c r="C1430" s="40" t="s">
        <v>301</v>
      </c>
      <c r="D1430" s="40" t="s">
        <v>1030</v>
      </c>
      <c r="E1430" s="40"/>
      <c r="F1430" s="1">
        <f>G1430+H1430</f>
        <v>177</v>
      </c>
      <c r="G1430" s="10">
        <f>G1431</f>
        <v>177</v>
      </c>
      <c r="H1430" s="10">
        <f>H1431</f>
        <v>0</v>
      </c>
      <c r="I1430" s="1">
        <f>J1430+K1430</f>
        <v>183</v>
      </c>
      <c r="J1430" s="10">
        <f>J1431</f>
        <v>183</v>
      </c>
      <c r="K1430" s="10">
        <f>K1431</f>
        <v>0</v>
      </c>
    </row>
    <row r="1431" spans="1:11" ht="159" customHeight="1" x14ac:dyDescent="0.2">
      <c r="A1431" s="39" t="s">
        <v>1031</v>
      </c>
      <c r="B1431" s="40"/>
      <c r="C1431" s="40" t="s">
        <v>301</v>
      </c>
      <c r="D1431" s="40" t="s">
        <v>1032</v>
      </c>
      <c r="E1431" s="40"/>
      <c r="F1431" s="3">
        <f t="shared" ref="F1431:F1433" si="291">SUM(G1431:H1431)</f>
        <v>177</v>
      </c>
      <c r="G1431" s="35">
        <f>SUM(G1432)</f>
        <v>177</v>
      </c>
      <c r="H1431" s="35">
        <f>SUM(H1432)</f>
        <v>0</v>
      </c>
      <c r="I1431" s="3">
        <f t="shared" ref="I1431:I1433" si="292">SUM(J1431:K1431)</f>
        <v>183</v>
      </c>
      <c r="J1431" s="35">
        <f>SUM(J1432)</f>
        <v>183</v>
      </c>
      <c r="K1431" s="35">
        <f>SUM(K1432)</f>
        <v>0</v>
      </c>
    </row>
    <row r="1432" spans="1:11" ht="53.25" customHeight="1" x14ac:dyDescent="0.2">
      <c r="A1432" s="47" t="s">
        <v>364</v>
      </c>
      <c r="B1432" s="40"/>
      <c r="C1432" s="41" t="s">
        <v>301</v>
      </c>
      <c r="D1432" s="41" t="s">
        <v>1033</v>
      </c>
      <c r="E1432" s="45"/>
      <c r="F1432" s="3">
        <f t="shared" si="291"/>
        <v>177</v>
      </c>
      <c r="G1432" s="35">
        <f>SUM(G1433)</f>
        <v>177</v>
      </c>
      <c r="H1432" s="35">
        <f>SUM(H1433)</f>
        <v>0</v>
      </c>
      <c r="I1432" s="3">
        <f t="shared" si="292"/>
        <v>183</v>
      </c>
      <c r="J1432" s="35">
        <f>SUM(J1433)</f>
        <v>183</v>
      </c>
      <c r="K1432" s="35">
        <f>SUM(K1433)</f>
        <v>0</v>
      </c>
    </row>
    <row r="1433" spans="1:11" ht="207" customHeight="1" x14ac:dyDescent="0.2">
      <c r="A1433" s="42" t="s">
        <v>19</v>
      </c>
      <c r="B1433" s="45"/>
      <c r="C1433" s="45" t="s">
        <v>301</v>
      </c>
      <c r="D1433" s="41" t="s">
        <v>1033</v>
      </c>
      <c r="E1433" s="45">
        <v>100</v>
      </c>
      <c r="F1433" s="3">
        <f t="shared" si="291"/>
        <v>177</v>
      </c>
      <c r="G1433" s="35">
        <v>177</v>
      </c>
      <c r="H1433" s="10"/>
      <c r="I1433" s="3">
        <f t="shared" si="292"/>
        <v>183</v>
      </c>
      <c r="J1433" s="35">
        <v>183</v>
      </c>
      <c r="K1433" s="10"/>
    </row>
    <row r="1434" spans="1:11" ht="130.5" customHeight="1" x14ac:dyDescent="0.2">
      <c r="A1434" s="8" t="s">
        <v>302</v>
      </c>
      <c r="B1434" s="5"/>
      <c r="C1434" s="5" t="s">
        <v>301</v>
      </c>
      <c r="D1434" s="5" t="s">
        <v>293</v>
      </c>
      <c r="E1434" s="5"/>
      <c r="F1434" s="1">
        <f t="shared" si="287"/>
        <v>508</v>
      </c>
      <c r="G1434" s="10">
        <f>G1435</f>
        <v>508</v>
      </c>
      <c r="H1434" s="10">
        <f>H1435</f>
        <v>0</v>
      </c>
      <c r="I1434" s="1">
        <f t="shared" si="288"/>
        <v>504</v>
      </c>
      <c r="J1434" s="10">
        <f>J1435</f>
        <v>504</v>
      </c>
      <c r="K1434" s="10">
        <f>K1435</f>
        <v>0</v>
      </c>
    </row>
    <row r="1435" spans="1:11" ht="114.75" customHeight="1" x14ac:dyDescent="0.2">
      <c r="A1435" s="8" t="s">
        <v>303</v>
      </c>
      <c r="B1435" s="5"/>
      <c r="C1435" s="5" t="s">
        <v>301</v>
      </c>
      <c r="D1435" s="5" t="s">
        <v>295</v>
      </c>
      <c r="E1435" s="5"/>
      <c r="F1435" s="1">
        <f t="shared" si="287"/>
        <v>508</v>
      </c>
      <c r="G1435" s="10">
        <f>G1436</f>
        <v>508</v>
      </c>
      <c r="H1435" s="10">
        <f>H1437</f>
        <v>0</v>
      </c>
      <c r="I1435" s="1">
        <f t="shared" si="288"/>
        <v>504</v>
      </c>
      <c r="J1435" s="10">
        <f>J1436</f>
        <v>504</v>
      </c>
      <c r="K1435" s="10">
        <f>K1437</f>
        <v>0</v>
      </c>
    </row>
    <row r="1436" spans="1:11" ht="168.75" customHeight="1" x14ac:dyDescent="0.2">
      <c r="A1436" s="8" t="s">
        <v>304</v>
      </c>
      <c r="B1436" s="5"/>
      <c r="C1436" s="5" t="s">
        <v>301</v>
      </c>
      <c r="D1436" s="5" t="s">
        <v>305</v>
      </c>
      <c r="E1436" s="5"/>
      <c r="F1436" s="1">
        <f t="shared" si="287"/>
        <v>508</v>
      </c>
      <c r="G1436" s="10">
        <f>G1437</f>
        <v>508</v>
      </c>
      <c r="H1436" s="10">
        <f>H1437</f>
        <v>0</v>
      </c>
      <c r="I1436" s="1">
        <f t="shared" si="288"/>
        <v>504</v>
      </c>
      <c r="J1436" s="10">
        <f>J1437</f>
        <v>504</v>
      </c>
      <c r="K1436" s="10">
        <f>K1437</f>
        <v>0</v>
      </c>
    </row>
    <row r="1437" spans="1:11" ht="51" customHeight="1" x14ac:dyDescent="0.2">
      <c r="A1437" s="19" t="s">
        <v>364</v>
      </c>
      <c r="B1437" s="5"/>
      <c r="C1437" s="2" t="s">
        <v>301</v>
      </c>
      <c r="D1437" s="2" t="s">
        <v>307</v>
      </c>
      <c r="E1437" s="2"/>
      <c r="F1437" s="3">
        <f t="shared" si="287"/>
        <v>508</v>
      </c>
      <c r="G1437" s="35">
        <f>G1438+G1439+G1440</f>
        <v>508</v>
      </c>
      <c r="H1437" s="35">
        <f>H1438+H1439+H1440</f>
        <v>0</v>
      </c>
      <c r="I1437" s="3">
        <f t="shared" si="288"/>
        <v>504</v>
      </c>
      <c r="J1437" s="35">
        <f>J1438+J1439+J1440</f>
        <v>504</v>
      </c>
      <c r="K1437" s="35">
        <f>K1438+K1439+K1440</f>
        <v>0</v>
      </c>
    </row>
    <row r="1438" spans="1:11" ht="214.5" customHeight="1" x14ac:dyDescent="0.2">
      <c r="A1438" s="7" t="s">
        <v>19</v>
      </c>
      <c r="B1438" s="3"/>
      <c r="C1438" s="3" t="s">
        <v>301</v>
      </c>
      <c r="D1438" s="2" t="s">
        <v>307</v>
      </c>
      <c r="E1438" s="3" t="s">
        <v>12</v>
      </c>
      <c r="F1438" s="3">
        <f t="shared" si="287"/>
        <v>407</v>
      </c>
      <c r="G1438" s="35">
        <v>407</v>
      </c>
      <c r="H1438" s="35"/>
      <c r="I1438" s="3">
        <f t="shared" si="288"/>
        <v>413</v>
      </c>
      <c r="J1438" s="35">
        <v>413</v>
      </c>
      <c r="K1438" s="35"/>
    </row>
    <row r="1439" spans="1:11" ht="89.25" customHeight="1" x14ac:dyDescent="0.2">
      <c r="A1439" s="2" t="s">
        <v>20</v>
      </c>
      <c r="B1439" s="3"/>
      <c r="C1439" s="3" t="s">
        <v>301</v>
      </c>
      <c r="D1439" s="2" t="s">
        <v>307</v>
      </c>
      <c r="E1439" s="3" t="s">
        <v>13</v>
      </c>
      <c r="F1439" s="3">
        <f t="shared" si="287"/>
        <v>96</v>
      </c>
      <c r="G1439" s="35">
        <v>96</v>
      </c>
      <c r="H1439" s="35"/>
      <c r="I1439" s="3">
        <f t="shared" si="288"/>
        <v>86</v>
      </c>
      <c r="J1439" s="35">
        <v>86</v>
      </c>
      <c r="K1439" s="35"/>
    </row>
    <row r="1440" spans="1:11" ht="46.5" customHeight="1" x14ac:dyDescent="0.2">
      <c r="A1440" s="2" t="s">
        <v>16</v>
      </c>
      <c r="B1440" s="3"/>
      <c r="C1440" s="3" t="s">
        <v>301</v>
      </c>
      <c r="D1440" s="2" t="s">
        <v>307</v>
      </c>
      <c r="E1440" s="3" t="s">
        <v>15</v>
      </c>
      <c r="F1440" s="3">
        <f t="shared" si="287"/>
        <v>5</v>
      </c>
      <c r="G1440" s="35">
        <v>5</v>
      </c>
      <c r="H1440" s="35"/>
      <c r="I1440" s="3">
        <f t="shared" si="288"/>
        <v>5</v>
      </c>
      <c r="J1440" s="35">
        <v>5</v>
      </c>
      <c r="K1440" s="35"/>
    </row>
    <row r="1441" spans="1:11" ht="120.75" customHeight="1" x14ac:dyDescent="0.2">
      <c r="A1441" s="5" t="s">
        <v>416</v>
      </c>
      <c r="B1441" s="5" t="s">
        <v>417</v>
      </c>
      <c r="C1441" s="5"/>
      <c r="D1441" s="5"/>
      <c r="E1441" s="5"/>
      <c r="F1441" s="1">
        <f t="shared" si="287"/>
        <v>2951</v>
      </c>
      <c r="G1441" s="10">
        <f>G1442+G1455</f>
        <v>2951</v>
      </c>
      <c r="H1441" s="10">
        <f>H1442+H1455</f>
        <v>0</v>
      </c>
      <c r="I1441" s="1">
        <f t="shared" si="288"/>
        <v>2958</v>
      </c>
      <c r="J1441" s="10">
        <f>J1442+J1455</f>
        <v>2958</v>
      </c>
      <c r="K1441" s="10">
        <f>K1442+K1455</f>
        <v>0</v>
      </c>
    </row>
    <row r="1442" spans="1:11" ht="33" x14ac:dyDescent="0.2">
      <c r="A1442" s="5" t="s">
        <v>1097</v>
      </c>
      <c r="B1442" s="5"/>
      <c r="C1442" s="5" t="s">
        <v>242</v>
      </c>
      <c r="D1442" s="5"/>
      <c r="E1442" s="5"/>
      <c r="F1442" s="1">
        <f t="shared" ref="F1442:F1469" si="293">SUM(G1442:H1442)</f>
        <v>2263</v>
      </c>
      <c r="G1442" s="10">
        <f>G1443+G1450</f>
        <v>2263</v>
      </c>
      <c r="H1442" s="10">
        <f>H1443+H1450</f>
        <v>0</v>
      </c>
      <c r="I1442" s="1">
        <f t="shared" ref="I1442:I1469" si="294">SUM(J1442:K1442)</f>
        <v>2270</v>
      </c>
      <c r="J1442" s="10">
        <f>J1443+J1450</f>
        <v>2270</v>
      </c>
      <c r="K1442" s="10">
        <f>K1443+K1450</f>
        <v>0</v>
      </c>
    </row>
    <row r="1443" spans="1:11" ht="199.5" customHeight="1" x14ac:dyDescent="0.2">
      <c r="A1443" s="5" t="s">
        <v>253</v>
      </c>
      <c r="B1443" s="5"/>
      <c r="C1443" s="5" t="s">
        <v>254</v>
      </c>
      <c r="D1443" s="5"/>
      <c r="E1443" s="5"/>
      <c r="F1443" s="1">
        <f t="shared" si="293"/>
        <v>2011</v>
      </c>
      <c r="G1443" s="10">
        <f t="shared" ref="G1443:K1445" si="295">G1444</f>
        <v>2011</v>
      </c>
      <c r="H1443" s="10">
        <f t="shared" si="295"/>
        <v>0</v>
      </c>
      <c r="I1443" s="1">
        <f t="shared" si="294"/>
        <v>2014</v>
      </c>
      <c r="J1443" s="10">
        <f t="shared" si="295"/>
        <v>2014</v>
      </c>
      <c r="K1443" s="10">
        <f t="shared" si="295"/>
        <v>0</v>
      </c>
    </row>
    <row r="1444" spans="1:11" ht="33.75" customHeight="1" x14ac:dyDescent="0.2">
      <c r="A1444" s="6" t="s">
        <v>171</v>
      </c>
      <c r="B1444" s="5"/>
      <c r="C1444" s="5" t="s">
        <v>254</v>
      </c>
      <c r="D1444" s="5" t="s">
        <v>172</v>
      </c>
      <c r="E1444" s="5"/>
      <c r="F1444" s="1">
        <f t="shared" si="293"/>
        <v>2011</v>
      </c>
      <c r="G1444" s="10">
        <f t="shared" si="295"/>
        <v>2011</v>
      </c>
      <c r="H1444" s="10">
        <f t="shared" si="295"/>
        <v>0</v>
      </c>
      <c r="I1444" s="1">
        <f t="shared" si="294"/>
        <v>2014</v>
      </c>
      <c r="J1444" s="10">
        <f t="shared" si="295"/>
        <v>2014</v>
      </c>
      <c r="K1444" s="10">
        <f t="shared" si="295"/>
        <v>0</v>
      </c>
    </row>
    <row r="1445" spans="1:11" ht="120.75" customHeight="1" x14ac:dyDescent="0.2">
      <c r="A1445" s="6" t="s">
        <v>173</v>
      </c>
      <c r="B1445" s="5"/>
      <c r="C1445" s="5" t="s">
        <v>254</v>
      </c>
      <c r="D1445" s="5" t="s">
        <v>174</v>
      </c>
      <c r="E1445" s="5"/>
      <c r="F1445" s="1">
        <f t="shared" si="293"/>
        <v>2011</v>
      </c>
      <c r="G1445" s="10">
        <f t="shared" si="295"/>
        <v>2011</v>
      </c>
      <c r="H1445" s="10">
        <f t="shared" si="295"/>
        <v>0</v>
      </c>
      <c r="I1445" s="1">
        <f t="shared" si="294"/>
        <v>2014</v>
      </c>
      <c r="J1445" s="10">
        <f t="shared" si="295"/>
        <v>2014</v>
      </c>
      <c r="K1445" s="10">
        <f t="shared" si="295"/>
        <v>0</v>
      </c>
    </row>
    <row r="1446" spans="1:11" ht="71.25" customHeight="1" x14ac:dyDescent="0.2">
      <c r="A1446" s="2" t="s">
        <v>393</v>
      </c>
      <c r="B1446" s="2"/>
      <c r="C1446" s="2" t="s">
        <v>254</v>
      </c>
      <c r="D1446" s="2" t="s">
        <v>175</v>
      </c>
      <c r="E1446" s="2"/>
      <c r="F1446" s="3">
        <f t="shared" si="293"/>
        <v>2011</v>
      </c>
      <c r="G1446" s="35">
        <f>SUM(G1447:G1449)</f>
        <v>2011</v>
      </c>
      <c r="H1446" s="35">
        <f>SUM(H1447:H1449)</f>
        <v>0</v>
      </c>
      <c r="I1446" s="3">
        <f t="shared" si="294"/>
        <v>2014</v>
      </c>
      <c r="J1446" s="35">
        <f>SUM(J1447:J1449)</f>
        <v>2014</v>
      </c>
      <c r="K1446" s="35">
        <f>SUM(K1447:K1449)</f>
        <v>0</v>
      </c>
    </row>
    <row r="1447" spans="1:11" ht="210.75" customHeight="1" x14ac:dyDescent="0.2">
      <c r="A1447" s="7" t="s">
        <v>19</v>
      </c>
      <c r="B1447" s="2"/>
      <c r="C1447" s="2" t="s">
        <v>254</v>
      </c>
      <c r="D1447" s="2" t="s">
        <v>175</v>
      </c>
      <c r="E1447" s="2" t="s">
        <v>12</v>
      </c>
      <c r="F1447" s="3">
        <f t="shared" si="293"/>
        <v>1800</v>
      </c>
      <c r="G1447" s="35">
        <v>1800</v>
      </c>
      <c r="H1447" s="35"/>
      <c r="I1447" s="3">
        <f t="shared" si="294"/>
        <v>1818</v>
      </c>
      <c r="J1447" s="35">
        <v>1818</v>
      </c>
      <c r="K1447" s="35"/>
    </row>
    <row r="1448" spans="1:11" ht="93" customHeight="1" x14ac:dyDescent="0.2">
      <c r="A1448" s="2" t="s">
        <v>20</v>
      </c>
      <c r="B1448" s="2"/>
      <c r="C1448" s="2" t="s">
        <v>254</v>
      </c>
      <c r="D1448" s="2" t="s">
        <v>175</v>
      </c>
      <c r="E1448" s="2" t="s">
        <v>13</v>
      </c>
      <c r="F1448" s="3">
        <f t="shared" si="293"/>
        <v>209</v>
      </c>
      <c r="G1448" s="35">
        <v>209</v>
      </c>
      <c r="H1448" s="35"/>
      <c r="I1448" s="3">
        <f t="shared" si="294"/>
        <v>194</v>
      </c>
      <c r="J1448" s="35">
        <v>194</v>
      </c>
      <c r="K1448" s="35"/>
    </row>
    <row r="1449" spans="1:11" ht="33" x14ac:dyDescent="0.2">
      <c r="A1449" s="2" t="s">
        <v>16</v>
      </c>
      <c r="B1449" s="2"/>
      <c r="C1449" s="2" t="s">
        <v>254</v>
      </c>
      <c r="D1449" s="2" t="s">
        <v>175</v>
      </c>
      <c r="E1449" s="2" t="s">
        <v>15</v>
      </c>
      <c r="F1449" s="3">
        <f t="shared" si="293"/>
        <v>2</v>
      </c>
      <c r="G1449" s="35">
        <v>2</v>
      </c>
      <c r="H1449" s="35"/>
      <c r="I1449" s="3">
        <f t="shared" si="294"/>
        <v>2</v>
      </c>
      <c r="J1449" s="35">
        <v>2</v>
      </c>
      <c r="K1449" s="35"/>
    </row>
    <row r="1450" spans="1:11" ht="49.5" x14ac:dyDescent="0.2">
      <c r="A1450" s="5" t="s">
        <v>1080</v>
      </c>
      <c r="B1450" s="5"/>
      <c r="C1450" s="5" t="s">
        <v>243</v>
      </c>
      <c r="D1450" s="5"/>
      <c r="E1450" s="5"/>
      <c r="F1450" s="1">
        <f t="shared" si="293"/>
        <v>252</v>
      </c>
      <c r="G1450" s="10">
        <f t="shared" ref="G1450:K1453" si="296">G1451</f>
        <v>252</v>
      </c>
      <c r="H1450" s="10">
        <f t="shared" si="296"/>
        <v>0</v>
      </c>
      <c r="I1450" s="1">
        <f t="shared" si="294"/>
        <v>256</v>
      </c>
      <c r="J1450" s="10">
        <f t="shared" si="296"/>
        <v>256</v>
      </c>
      <c r="K1450" s="10">
        <f t="shared" si="296"/>
        <v>0</v>
      </c>
    </row>
    <row r="1451" spans="1:11" ht="36.75" customHeight="1" x14ac:dyDescent="0.2">
      <c r="A1451" s="6" t="s">
        <v>171</v>
      </c>
      <c r="B1451" s="5"/>
      <c r="C1451" s="5" t="s">
        <v>243</v>
      </c>
      <c r="D1451" s="5" t="s">
        <v>172</v>
      </c>
      <c r="E1451" s="5"/>
      <c r="F1451" s="1">
        <f t="shared" si="293"/>
        <v>252</v>
      </c>
      <c r="G1451" s="10">
        <f t="shared" si="296"/>
        <v>252</v>
      </c>
      <c r="H1451" s="10">
        <f t="shared" si="296"/>
        <v>0</v>
      </c>
      <c r="I1451" s="1">
        <f t="shared" si="294"/>
        <v>256</v>
      </c>
      <c r="J1451" s="10">
        <f t="shared" si="296"/>
        <v>256</v>
      </c>
      <c r="K1451" s="10">
        <f t="shared" si="296"/>
        <v>0</v>
      </c>
    </row>
    <row r="1452" spans="1:11" ht="119.25" customHeight="1" x14ac:dyDescent="0.2">
      <c r="A1452" s="6" t="s">
        <v>173</v>
      </c>
      <c r="B1452" s="5"/>
      <c r="C1452" s="5" t="s">
        <v>243</v>
      </c>
      <c r="D1452" s="5" t="s">
        <v>174</v>
      </c>
      <c r="E1452" s="5"/>
      <c r="F1452" s="1">
        <f t="shared" si="293"/>
        <v>252</v>
      </c>
      <c r="G1452" s="10">
        <f t="shared" si="296"/>
        <v>252</v>
      </c>
      <c r="H1452" s="10">
        <f t="shared" si="296"/>
        <v>0</v>
      </c>
      <c r="I1452" s="1">
        <f t="shared" si="294"/>
        <v>256</v>
      </c>
      <c r="J1452" s="10">
        <f t="shared" si="296"/>
        <v>256</v>
      </c>
      <c r="K1452" s="10">
        <f t="shared" si="296"/>
        <v>0</v>
      </c>
    </row>
    <row r="1453" spans="1:11" ht="101.25" customHeight="1" x14ac:dyDescent="0.2">
      <c r="A1453" s="2" t="s">
        <v>41</v>
      </c>
      <c r="B1453" s="2"/>
      <c r="C1453" s="2" t="s">
        <v>243</v>
      </c>
      <c r="D1453" s="2" t="s">
        <v>189</v>
      </c>
      <c r="E1453" s="2"/>
      <c r="F1453" s="3">
        <f t="shared" si="293"/>
        <v>252</v>
      </c>
      <c r="G1453" s="35">
        <f t="shared" si="296"/>
        <v>252</v>
      </c>
      <c r="H1453" s="35">
        <f t="shared" si="296"/>
        <v>0</v>
      </c>
      <c r="I1453" s="3">
        <f t="shared" si="294"/>
        <v>256</v>
      </c>
      <c r="J1453" s="35">
        <f t="shared" si="296"/>
        <v>256</v>
      </c>
      <c r="K1453" s="35">
        <f t="shared" si="296"/>
        <v>0</v>
      </c>
    </row>
    <row r="1454" spans="1:11" ht="218.25" customHeight="1" x14ac:dyDescent="0.2">
      <c r="A1454" s="7" t="s">
        <v>19</v>
      </c>
      <c r="B1454" s="2"/>
      <c r="C1454" s="2" t="s">
        <v>243</v>
      </c>
      <c r="D1454" s="2" t="s">
        <v>189</v>
      </c>
      <c r="E1454" s="2" t="s">
        <v>12</v>
      </c>
      <c r="F1454" s="3">
        <f t="shared" si="293"/>
        <v>252</v>
      </c>
      <c r="G1454" s="35">
        <v>252</v>
      </c>
      <c r="H1454" s="35"/>
      <c r="I1454" s="3">
        <f t="shared" si="294"/>
        <v>256</v>
      </c>
      <c r="J1454" s="35">
        <v>256</v>
      </c>
      <c r="K1454" s="35"/>
    </row>
    <row r="1455" spans="1:11" ht="60.75" customHeight="1" x14ac:dyDescent="0.2">
      <c r="A1455" s="5" t="s">
        <v>176</v>
      </c>
      <c r="B1455" s="1"/>
      <c r="C1455" s="1" t="s">
        <v>177</v>
      </c>
      <c r="D1455" s="1"/>
      <c r="E1455" s="3"/>
      <c r="F1455" s="1">
        <f t="shared" si="293"/>
        <v>688</v>
      </c>
      <c r="G1455" s="10">
        <f>G1456</f>
        <v>688</v>
      </c>
      <c r="H1455" s="10">
        <f>H1456</f>
        <v>0</v>
      </c>
      <c r="I1455" s="1">
        <f t="shared" si="294"/>
        <v>688</v>
      </c>
      <c r="J1455" s="10">
        <f>J1456</f>
        <v>688</v>
      </c>
      <c r="K1455" s="10">
        <f>K1456</f>
        <v>0</v>
      </c>
    </row>
    <row r="1456" spans="1:11" ht="34.5" customHeight="1" x14ac:dyDescent="0.2">
      <c r="A1456" s="22" t="s">
        <v>300</v>
      </c>
      <c r="B1456" s="1"/>
      <c r="C1456" s="1" t="s">
        <v>301</v>
      </c>
      <c r="D1456" s="1"/>
      <c r="E1456" s="1"/>
      <c r="F1456" s="1">
        <f t="shared" ref="F1456" si="297">SUM(G1456:H1456)</f>
        <v>688</v>
      </c>
      <c r="G1456" s="10">
        <f>G1462+G1457</f>
        <v>688</v>
      </c>
      <c r="H1456" s="10">
        <f t="shared" ref="H1456" si="298">H1462+H1457</f>
        <v>0</v>
      </c>
      <c r="I1456" s="10">
        <f>SUM(J1456:K1456)</f>
        <v>688</v>
      </c>
      <c r="J1456" s="10">
        <f t="shared" ref="J1456" si="299">J1462+J1457</f>
        <v>688</v>
      </c>
      <c r="K1456" s="10">
        <f>K1465</f>
        <v>0</v>
      </c>
    </row>
    <row r="1457" spans="1:11" ht="234" customHeight="1" x14ac:dyDescent="0.2">
      <c r="A1457" s="39" t="s">
        <v>270</v>
      </c>
      <c r="B1457" s="40"/>
      <c r="C1457" s="40" t="s">
        <v>301</v>
      </c>
      <c r="D1457" s="40" t="s">
        <v>271</v>
      </c>
      <c r="E1457" s="40"/>
      <c r="F1457" s="1">
        <f>G1457+H1457</f>
        <v>177</v>
      </c>
      <c r="G1457" s="10">
        <f>G1458</f>
        <v>177</v>
      </c>
      <c r="H1457" s="10">
        <f>H1458</f>
        <v>0</v>
      </c>
      <c r="I1457" s="1">
        <f>J1457+K1457</f>
        <v>183</v>
      </c>
      <c r="J1457" s="10">
        <f>J1458</f>
        <v>183</v>
      </c>
      <c r="K1457" s="10">
        <f>K1458</f>
        <v>0</v>
      </c>
    </row>
    <row r="1458" spans="1:11" ht="117" customHeight="1" x14ac:dyDescent="0.2">
      <c r="A1458" s="39" t="s">
        <v>1029</v>
      </c>
      <c r="B1458" s="40"/>
      <c r="C1458" s="40" t="s">
        <v>301</v>
      </c>
      <c r="D1458" s="40" t="s">
        <v>1030</v>
      </c>
      <c r="E1458" s="40"/>
      <c r="F1458" s="1">
        <f>G1458+H1458</f>
        <v>177</v>
      </c>
      <c r="G1458" s="10">
        <f>G1459</f>
        <v>177</v>
      </c>
      <c r="H1458" s="10">
        <f>H1459</f>
        <v>0</v>
      </c>
      <c r="I1458" s="1">
        <f>J1458+K1458</f>
        <v>183</v>
      </c>
      <c r="J1458" s="10">
        <f>J1459</f>
        <v>183</v>
      </c>
      <c r="K1458" s="10">
        <f>K1459</f>
        <v>0</v>
      </c>
    </row>
    <row r="1459" spans="1:11" ht="150.75" customHeight="1" x14ac:dyDescent="0.2">
      <c r="A1459" s="39" t="s">
        <v>1031</v>
      </c>
      <c r="B1459" s="40"/>
      <c r="C1459" s="40" t="s">
        <v>301</v>
      </c>
      <c r="D1459" s="40" t="s">
        <v>1032</v>
      </c>
      <c r="E1459" s="40"/>
      <c r="F1459" s="3">
        <f t="shared" ref="F1459:F1461" si="300">SUM(G1459:H1459)</f>
        <v>177</v>
      </c>
      <c r="G1459" s="35">
        <f>SUM(G1460)</f>
        <v>177</v>
      </c>
      <c r="H1459" s="35">
        <f>SUM(H1460)</f>
        <v>0</v>
      </c>
      <c r="I1459" s="3">
        <f t="shared" ref="I1459:I1461" si="301">SUM(J1459:K1459)</f>
        <v>183</v>
      </c>
      <c r="J1459" s="35">
        <f>SUM(J1460)</f>
        <v>183</v>
      </c>
      <c r="K1459" s="35">
        <f>SUM(K1460)</f>
        <v>0</v>
      </c>
    </row>
    <row r="1460" spans="1:11" ht="51" customHeight="1" x14ac:dyDescent="0.2">
      <c r="A1460" s="47" t="s">
        <v>364</v>
      </c>
      <c r="B1460" s="40"/>
      <c r="C1460" s="41" t="s">
        <v>301</v>
      </c>
      <c r="D1460" s="41" t="s">
        <v>1033</v>
      </c>
      <c r="E1460" s="45"/>
      <c r="F1460" s="3">
        <f t="shared" si="300"/>
        <v>177</v>
      </c>
      <c r="G1460" s="35">
        <f>SUM(G1461)</f>
        <v>177</v>
      </c>
      <c r="H1460" s="35">
        <f>SUM(H1461)</f>
        <v>0</v>
      </c>
      <c r="I1460" s="3">
        <f t="shared" si="301"/>
        <v>183</v>
      </c>
      <c r="J1460" s="35">
        <f>SUM(J1461)</f>
        <v>183</v>
      </c>
      <c r="K1460" s="35">
        <f>SUM(K1461)</f>
        <v>0</v>
      </c>
    </row>
    <row r="1461" spans="1:11" ht="220.5" customHeight="1" x14ac:dyDescent="0.2">
      <c r="A1461" s="42" t="s">
        <v>19</v>
      </c>
      <c r="B1461" s="45"/>
      <c r="C1461" s="45" t="s">
        <v>301</v>
      </c>
      <c r="D1461" s="41" t="s">
        <v>1033</v>
      </c>
      <c r="E1461" s="45">
        <v>100</v>
      </c>
      <c r="F1461" s="3">
        <f t="shared" si="300"/>
        <v>177</v>
      </c>
      <c r="G1461" s="35">
        <v>177</v>
      </c>
      <c r="H1461" s="10"/>
      <c r="I1461" s="3">
        <f t="shared" si="301"/>
        <v>183</v>
      </c>
      <c r="J1461" s="35">
        <v>183</v>
      </c>
      <c r="K1461" s="10"/>
    </row>
    <row r="1462" spans="1:11" ht="125.25" customHeight="1" x14ac:dyDescent="0.2">
      <c r="A1462" s="8" t="s">
        <v>302</v>
      </c>
      <c r="B1462" s="5"/>
      <c r="C1462" s="5" t="s">
        <v>301</v>
      </c>
      <c r="D1462" s="5" t="s">
        <v>293</v>
      </c>
      <c r="E1462" s="5"/>
      <c r="F1462" s="1">
        <f t="shared" si="293"/>
        <v>511</v>
      </c>
      <c r="G1462" s="10">
        <f t="shared" ref="G1462:K1464" si="302">G1463</f>
        <v>511</v>
      </c>
      <c r="H1462" s="10">
        <f t="shared" si="302"/>
        <v>0</v>
      </c>
      <c r="I1462" s="1">
        <f t="shared" si="294"/>
        <v>505</v>
      </c>
      <c r="J1462" s="10">
        <f t="shared" si="302"/>
        <v>505</v>
      </c>
      <c r="K1462" s="10">
        <f t="shared" si="302"/>
        <v>0</v>
      </c>
    </row>
    <row r="1463" spans="1:11" ht="114" customHeight="1" x14ac:dyDescent="0.2">
      <c r="A1463" s="8" t="s">
        <v>303</v>
      </c>
      <c r="B1463" s="5"/>
      <c r="C1463" s="5" t="s">
        <v>301</v>
      </c>
      <c r="D1463" s="5" t="s">
        <v>295</v>
      </c>
      <c r="E1463" s="5"/>
      <c r="F1463" s="1">
        <f t="shared" si="293"/>
        <v>511</v>
      </c>
      <c r="G1463" s="10">
        <f t="shared" si="302"/>
        <v>511</v>
      </c>
      <c r="H1463" s="10">
        <f t="shared" si="302"/>
        <v>0</v>
      </c>
      <c r="I1463" s="1">
        <f t="shared" si="294"/>
        <v>505</v>
      </c>
      <c r="J1463" s="10">
        <f t="shared" si="302"/>
        <v>505</v>
      </c>
      <c r="K1463" s="10">
        <f t="shared" si="302"/>
        <v>0</v>
      </c>
    </row>
    <row r="1464" spans="1:11" ht="165.75" customHeight="1" x14ac:dyDescent="0.2">
      <c r="A1464" s="8" t="s">
        <v>304</v>
      </c>
      <c r="B1464" s="5"/>
      <c r="C1464" s="5" t="s">
        <v>301</v>
      </c>
      <c r="D1464" s="5" t="s">
        <v>305</v>
      </c>
      <c r="E1464" s="5"/>
      <c r="F1464" s="1">
        <f t="shared" si="293"/>
        <v>511</v>
      </c>
      <c r="G1464" s="10">
        <f t="shared" si="302"/>
        <v>511</v>
      </c>
      <c r="H1464" s="10">
        <f t="shared" si="302"/>
        <v>0</v>
      </c>
      <c r="I1464" s="1">
        <f t="shared" si="294"/>
        <v>505</v>
      </c>
      <c r="J1464" s="10">
        <f t="shared" si="302"/>
        <v>505</v>
      </c>
      <c r="K1464" s="10">
        <f t="shared" si="302"/>
        <v>0</v>
      </c>
    </row>
    <row r="1465" spans="1:11" ht="52.5" customHeight="1" x14ac:dyDescent="0.2">
      <c r="A1465" s="19" t="s">
        <v>364</v>
      </c>
      <c r="B1465" s="5"/>
      <c r="C1465" s="2" t="s">
        <v>301</v>
      </c>
      <c r="D1465" s="2" t="s">
        <v>307</v>
      </c>
      <c r="E1465" s="2"/>
      <c r="F1465" s="3">
        <f t="shared" si="293"/>
        <v>511</v>
      </c>
      <c r="G1465" s="35">
        <f>SUM(G1466:G1468)</f>
        <v>511</v>
      </c>
      <c r="H1465" s="35">
        <f>SUM(H1466:H1468)</f>
        <v>0</v>
      </c>
      <c r="I1465" s="3">
        <f t="shared" si="294"/>
        <v>505</v>
      </c>
      <c r="J1465" s="35">
        <f>SUM(J1466:J1468)</f>
        <v>505</v>
      </c>
      <c r="K1465" s="35">
        <f>SUM(K1466:K1468)</f>
        <v>0</v>
      </c>
    </row>
    <row r="1466" spans="1:11" ht="207.75" customHeight="1" x14ac:dyDescent="0.2">
      <c r="A1466" s="7" t="s">
        <v>19</v>
      </c>
      <c r="B1466" s="3"/>
      <c r="C1466" s="3" t="s">
        <v>301</v>
      </c>
      <c r="D1466" s="2">
        <v>1220225100</v>
      </c>
      <c r="E1466" s="3" t="s">
        <v>12</v>
      </c>
      <c r="F1466" s="3">
        <f t="shared" si="293"/>
        <v>409</v>
      </c>
      <c r="G1466" s="35">
        <v>409</v>
      </c>
      <c r="H1466" s="35"/>
      <c r="I1466" s="3">
        <f t="shared" si="294"/>
        <v>413</v>
      </c>
      <c r="J1466" s="35">
        <v>413</v>
      </c>
      <c r="K1466" s="35"/>
    </row>
    <row r="1467" spans="1:11" ht="93" customHeight="1" x14ac:dyDescent="0.2">
      <c r="A1467" s="2" t="s">
        <v>20</v>
      </c>
      <c r="B1467" s="3"/>
      <c r="C1467" s="3" t="s">
        <v>301</v>
      </c>
      <c r="D1467" s="2">
        <v>1220225100</v>
      </c>
      <c r="E1467" s="3" t="s">
        <v>13</v>
      </c>
      <c r="F1467" s="3">
        <f t="shared" si="293"/>
        <v>98</v>
      </c>
      <c r="G1467" s="35">
        <v>98</v>
      </c>
      <c r="H1467" s="35"/>
      <c r="I1467" s="3">
        <f t="shared" si="294"/>
        <v>88</v>
      </c>
      <c r="J1467" s="35">
        <v>88</v>
      </c>
      <c r="K1467" s="35"/>
    </row>
    <row r="1468" spans="1:11" ht="33" x14ac:dyDescent="0.2">
      <c r="A1468" s="2" t="s">
        <v>16</v>
      </c>
      <c r="B1468" s="3"/>
      <c r="C1468" s="3" t="s">
        <v>301</v>
      </c>
      <c r="D1468" s="2">
        <v>1220225100</v>
      </c>
      <c r="E1468" s="3" t="s">
        <v>15</v>
      </c>
      <c r="F1468" s="3">
        <f t="shared" si="293"/>
        <v>4</v>
      </c>
      <c r="G1468" s="35">
        <v>4</v>
      </c>
      <c r="H1468" s="35"/>
      <c r="I1468" s="3">
        <f t="shared" si="294"/>
        <v>4</v>
      </c>
      <c r="J1468" s="35">
        <v>4</v>
      </c>
      <c r="K1468" s="35"/>
    </row>
    <row r="1469" spans="1:11" ht="120.75" customHeight="1" x14ac:dyDescent="0.2">
      <c r="A1469" s="5" t="s">
        <v>418</v>
      </c>
      <c r="B1469" s="5" t="s">
        <v>419</v>
      </c>
      <c r="C1469" s="5"/>
      <c r="D1469" s="5"/>
      <c r="E1469" s="5"/>
      <c r="F1469" s="1">
        <f t="shared" si="293"/>
        <v>4413</v>
      </c>
      <c r="G1469" s="10">
        <f>G1470+G1483</f>
        <v>4413</v>
      </c>
      <c r="H1469" s="10">
        <f>H1470+H1483</f>
        <v>0</v>
      </c>
      <c r="I1469" s="1">
        <f t="shared" si="294"/>
        <v>4457</v>
      </c>
      <c r="J1469" s="10">
        <f>J1470+J1483</f>
        <v>4457</v>
      </c>
      <c r="K1469" s="10">
        <f>K1470+K1483</f>
        <v>0</v>
      </c>
    </row>
    <row r="1470" spans="1:11" ht="38.25" customHeight="1" x14ac:dyDescent="0.2">
      <c r="A1470" s="5" t="s">
        <v>1097</v>
      </c>
      <c r="B1470" s="5"/>
      <c r="C1470" s="5" t="s">
        <v>242</v>
      </c>
      <c r="D1470" s="5"/>
      <c r="E1470" s="5"/>
      <c r="F1470" s="1">
        <f t="shared" ref="F1470:F1497" si="303">SUM(G1470:H1470)</f>
        <v>3362</v>
      </c>
      <c r="G1470" s="10">
        <f>G1471+G1478</f>
        <v>3362</v>
      </c>
      <c r="H1470" s="10">
        <f>H1471+H1478</f>
        <v>0</v>
      </c>
      <c r="I1470" s="1">
        <f t="shared" ref="I1470:I1495" si="304">SUM(J1470:K1470)</f>
        <v>3375</v>
      </c>
      <c r="J1470" s="10">
        <f>J1471+J1478</f>
        <v>3375</v>
      </c>
      <c r="K1470" s="10">
        <f>K1471+K1478</f>
        <v>0</v>
      </c>
    </row>
    <row r="1471" spans="1:11" ht="206.25" customHeight="1" x14ac:dyDescent="0.2">
      <c r="A1471" s="5" t="s">
        <v>253</v>
      </c>
      <c r="B1471" s="5"/>
      <c r="C1471" s="5" t="s">
        <v>254</v>
      </c>
      <c r="D1471" s="5"/>
      <c r="E1471" s="5"/>
      <c r="F1471" s="1">
        <f t="shared" si="303"/>
        <v>2783</v>
      </c>
      <c r="G1471" s="10">
        <f t="shared" ref="G1471:K1473" si="305">G1472</f>
        <v>2783</v>
      </c>
      <c r="H1471" s="10">
        <f t="shared" si="305"/>
        <v>0</v>
      </c>
      <c r="I1471" s="1">
        <f t="shared" si="304"/>
        <v>2789</v>
      </c>
      <c r="J1471" s="10">
        <f t="shared" si="305"/>
        <v>2789</v>
      </c>
      <c r="K1471" s="10">
        <f t="shared" si="305"/>
        <v>0</v>
      </c>
    </row>
    <row r="1472" spans="1:11" ht="44.25" customHeight="1" x14ac:dyDescent="0.2">
      <c r="A1472" s="6" t="s">
        <v>171</v>
      </c>
      <c r="B1472" s="5"/>
      <c r="C1472" s="5" t="s">
        <v>254</v>
      </c>
      <c r="D1472" s="5" t="s">
        <v>172</v>
      </c>
      <c r="E1472" s="5"/>
      <c r="F1472" s="1">
        <f t="shared" si="303"/>
        <v>2783</v>
      </c>
      <c r="G1472" s="10">
        <f t="shared" si="305"/>
        <v>2783</v>
      </c>
      <c r="H1472" s="10">
        <f t="shared" si="305"/>
        <v>0</v>
      </c>
      <c r="I1472" s="1">
        <f t="shared" si="304"/>
        <v>2789</v>
      </c>
      <c r="J1472" s="10">
        <f t="shared" si="305"/>
        <v>2789</v>
      </c>
      <c r="K1472" s="10">
        <f t="shared" si="305"/>
        <v>0</v>
      </c>
    </row>
    <row r="1473" spans="1:11" ht="129.75" customHeight="1" x14ac:dyDescent="0.2">
      <c r="A1473" s="6" t="s">
        <v>173</v>
      </c>
      <c r="B1473" s="5"/>
      <c r="C1473" s="5" t="s">
        <v>254</v>
      </c>
      <c r="D1473" s="5" t="s">
        <v>174</v>
      </c>
      <c r="E1473" s="5"/>
      <c r="F1473" s="1">
        <f t="shared" si="303"/>
        <v>2783</v>
      </c>
      <c r="G1473" s="10">
        <f t="shared" si="305"/>
        <v>2783</v>
      </c>
      <c r="H1473" s="10">
        <f t="shared" si="305"/>
        <v>0</v>
      </c>
      <c r="I1473" s="1">
        <f t="shared" si="304"/>
        <v>2789</v>
      </c>
      <c r="J1473" s="10">
        <f t="shared" si="305"/>
        <v>2789</v>
      </c>
      <c r="K1473" s="10">
        <f t="shared" si="305"/>
        <v>0</v>
      </c>
    </row>
    <row r="1474" spans="1:11" ht="80.25" customHeight="1" x14ac:dyDescent="0.2">
      <c r="A1474" s="2" t="s">
        <v>393</v>
      </c>
      <c r="B1474" s="2"/>
      <c r="C1474" s="2" t="s">
        <v>254</v>
      </c>
      <c r="D1474" s="2" t="s">
        <v>175</v>
      </c>
      <c r="E1474" s="2"/>
      <c r="F1474" s="3">
        <f t="shared" si="303"/>
        <v>2783</v>
      </c>
      <c r="G1474" s="35">
        <f>SUM(G1475:G1477)</f>
        <v>2783</v>
      </c>
      <c r="H1474" s="35">
        <f>SUM(H1475:H1477)</f>
        <v>0</v>
      </c>
      <c r="I1474" s="3">
        <f t="shared" si="304"/>
        <v>2789</v>
      </c>
      <c r="J1474" s="35">
        <f>SUM(J1475:J1477)</f>
        <v>2789</v>
      </c>
      <c r="K1474" s="35">
        <f>SUM(K1475:K1477)</f>
        <v>0</v>
      </c>
    </row>
    <row r="1475" spans="1:11" ht="207.75" customHeight="1" x14ac:dyDescent="0.2">
      <c r="A1475" s="7" t="s">
        <v>19</v>
      </c>
      <c r="B1475" s="2"/>
      <c r="C1475" s="2" t="s">
        <v>254</v>
      </c>
      <c r="D1475" s="2" t="s">
        <v>175</v>
      </c>
      <c r="E1475" s="2" t="s">
        <v>12</v>
      </c>
      <c r="F1475" s="3">
        <f t="shared" si="303"/>
        <v>2414</v>
      </c>
      <c r="G1475" s="35">
        <v>2414</v>
      </c>
      <c r="H1475" s="35"/>
      <c r="I1475" s="3">
        <f t="shared" si="304"/>
        <v>2439</v>
      </c>
      <c r="J1475" s="35">
        <v>2439</v>
      </c>
      <c r="K1475" s="35"/>
    </row>
    <row r="1476" spans="1:11" ht="93" customHeight="1" x14ac:dyDescent="0.2">
      <c r="A1476" s="2" t="s">
        <v>20</v>
      </c>
      <c r="B1476" s="2"/>
      <c r="C1476" s="2" t="s">
        <v>254</v>
      </c>
      <c r="D1476" s="2" t="s">
        <v>175</v>
      </c>
      <c r="E1476" s="2" t="s">
        <v>13</v>
      </c>
      <c r="F1476" s="3">
        <f t="shared" si="303"/>
        <v>239</v>
      </c>
      <c r="G1476" s="35">
        <v>239</v>
      </c>
      <c r="H1476" s="35"/>
      <c r="I1476" s="3">
        <f t="shared" si="304"/>
        <v>220</v>
      </c>
      <c r="J1476" s="35">
        <v>220</v>
      </c>
      <c r="K1476" s="35"/>
    </row>
    <row r="1477" spans="1:11" ht="33" x14ac:dyDescent="0.2">
      <c r="A1477" s="2" t="s">
        <v>16</v>
      </c>
      <c r="B1477" s="2"/>
      <c r="C1477" s="2" t="s">
        <v>254</v>
      </c>
      <c r="D1477" s="2" t="s">
        <v>175</v>
      </c>
      <c r="E1477" s="2" t="s">
        <v>15</v>
      </c>
      <c r="F1477" s="3">
        <f t="shared" si="303"/>
        <v>130</v>
      </c>
      <c r="G1477" s="35">
        <v>130</v>
      </c>
      <c r="H1477" s="35"/>
      <c r="I1477" s="3">
        <f t="shared" si="304"/>
        <v>130</v>
      </c>
      <c r="J1477" s="35">
        <v>130</v>
      </c>
      <c r="K1477" s="35"/>
    </row>
    <row r="1478" spans="1:11" ht="63.75" customHeight="1" x14ac:dyDescent="0.2">
      <c r="A1478" s="5" t="s">
        <v>1080</v>
      </c>
      <c r="B1478" s="5"/>
      <c r="C1478" s="5" t="s">
        <v>243</v>
      </c>
      <c r="D1478" s="5"/>
      <c r="E1478" s="5"/>
      <c r="F1478" s="1">
        <f t="shared" si="303"/>
        <v>579</v>
      </c>
      <c r="G1478" s="10">
        <f t="shared" ref="G1478:K1481" si="306">G1479</f>
        <v>579</v>
      </c>
      <c r="H1478" s="10">
        <f t="shared" si="306"/>
        <v>0</v>
      </c>
      <c r="I1478" s="1">
        <f t="shared" si="304"/>
        <v>586</v>
      </c>
      <c r="J1478" s="10">
        <f t="shared" si="306"/>
        <v>586</v>
      </c>
      <c r="K1478" s="10">
        <f t="shared" si="306"/>
        <v>0</v>
      </c>
    </row>
    <row r="1479" spans="1:11" ht="40.5" customHeight="1" x14ac:dyDescent="0.2">
      <c r="A1479" s="6" t="s">
        <v>171</v>
      </c>
      <c r="B1479" s="5"/>
      <c r="C1479" s="5" t="s">
        <v>243</v>
      </c>
      <c r="D1479" s="5" t="s">
        <v>172</v>
      </c>
      <c r="E1479" s="5"/>
      <c r="F1479" s="1">
        <f t="shared" si="303"/>
        <v>579</v>
      </c>
      <c r="G1479" s="10">
        <f t="shared" si="306"/>
        <v>579</v>
      </c>
      <c r="H1479" s="10">
        <f t="shared" si="306"/>
        <v>0</v>
      </c>
      <c r="I1479" s="1">
        <f t="shared" si="304"/>
        <v>586</v>
      </c>
      <c r="J1479" s="10">
        <f t="shared" si="306"/>
        <v>586</v>
      </c>
      <c r="K1479" s="10">
        <f t="shared" si="306"/>
        <v>0</v>
      </c>
    </row>
    <row r="1480" spans="1:11" ht="132" customHeight="1" x14ac:dyDescent="0.2">
      <c r="A1480" s="6" t="s">
        <v>173</v>
      </c>
      <c r="B1480" s="5"/>
      <c r="C1480" s="5" t="s">
        <v>243</v>
      </c>
      <c r="D1480" s="5" t="s">
        <v>174</v>
      </c>
      <c r="E1480" s="5"/>
      <c r="F1480" s="1">
        <f t="shared" si="303"/>
        <v>579</v>
      </c>
      <c r="G1480" s="10">
        <f t="shared" si="306"/>
        <v>579</v>
      </c>
      <c r="H1480" s="10">
        <f t="shared" si="306"/>
        <v>0</v>
      </c>
      <c r="I1480" s="1">
        <f t="shared" si="304"/>
        <v>586</v>
      </c>
      <c r="J1480" s="10">
        <f t="shared" si="306"/>
        <v>586</v>
      </c>
      <c r="K1480" s="10">
        <f t="shared" si="306"/>
        <v>0</v>
      </c>
    </row>
    <row r="1481" spans="1:11" ht="111.75" customHeight="1" x14ac:dyDescent="0.2">
      <c r="A1481" s="2" t="s">
        <v>41</v>
      </c>
      <c r="B1481" s="2"/>
      <c r="C1481" s="2" t="s">
        <v>243</v>
      </c>
      <c r="D1481" s="2" t="s">
        <v>189</v>
      </c>
      <c r="E1481" s="2"/>
      <c r="F1481" s="3">
        <f t="shared" si="303"/>
        <v>579</v>
      </c>
      <c r="G1481" s="35">
        <f t="shared" si="306"/>
        <v>579</v>
      </c>
      <c r="H1481" s="35">
        <f t="shared" si="306"/>
        <v>0</v>
      </c>
      <c r="I1481" s="3">
        <f t="shared" si="304"/>
        <v>586</v>
      </c>
      <c r="J1481" s="35">
        <f t="shared" si="306"/>
        <v>586</v>
      </c>
      <c r="K1481" s="35">
        <f t="shared" si="306"/>
        <v>0</v>
      </c>
    </row>
    <row r="1482" spans="1:11" ht="208.5" customHeight="1" x14ac:dyDescent="0.2">
      <c r="A1482" s="7" t="s">
        <v>19</v>
      </c>
      <c r="B1482" s="2"/>
      <c r="C1482" s="2" t="s">
        <v>243</v>
      </c>
      <c r="D1482" s="2" t="s">
        <v>189</v>
      </c>
      <c r="E1482" s="2" t="s">
        <v>12</v>
      </c>
      <c r="F1482" s="3">
        <f t="shared" si="303"/>
        <v>579</v>
      </c>
      <c r="G1482" s="35">
        <v>579</v>
      </c>
      <c r="H1482" s="35"/>
      <c r="I1482" s="3">
        <f t="shared" si="304"/>
        <v>586</v>
      </c>
      <c r="J1482" s="35">
        <v>586</v>
      </c>
      <c r="K1482" s="35"/>
    </row>
    <row r="1483" spans="1:11" ht="62.25" customHeight="1" x14ac:dyDescent="0.2">
      <c r="A1483" s="5" t="s">
        <v>176</v>
      </c>
      <c r="B1483" s="1"/>
      <c r="C1483" s="1" t="s">
        <v>177</v>
      </c>
      <c r="D1483" s="1"/>
      <c r="E1483" s="3"/>
      <c r="F1483" s="1">
        <f t="shared" si="303"/>
        <v>1051</v>
      </c>
      <c r="G1483" s="10">
        <f>G1484</f>
        <v>1051</v>
      </c>
      <c r="H1483" s="10">
        <f>H1484</f>
        <v>0</v>
      </c>
      <c r="I1483" s="1">
        <f t="shared" si="304"/>
        <v>1082</v>
      </c>
      <c r="J1483" s="10">
        <f>J1484</f>
        <v>1082</v>
      </c>
      <c r="K1483" s="10">
        <f>K1484</f>
        <v>0</v>
      </c>
    </row>
    <row r="1484" spans="1:11" ht="26.25" customHeight="1" x14ac:dyDescent="0.2">
      <c r="A1484" s="22" t="s">
        <v>300</v>
      </c>
      <c r="B1484" s="1"/>
      <c r="C1484" s="1" t="s">
        <v>301</v>
      </c>
      <c r="D1484" s="1"/>
      <c r="E1484" s="1"/>
      <c r="F1484" s="1">
        <f t="shared" ref="F1484" si="307">SUM(G1484:H1484)</f>
        <v>1051</v>
      </c>
      <c r="G1484" s="10">
        <f>G1490+G1485</f>
        <v>1051</v>
      </c>
      <c r="H1484" s="10">
        <f t="shared" ref="H1484" si="308">H1490+H1485</f>
        <v>0</v>
      </c>
      <c r="I1484" s="10">
        <f>SUM(J1484:K1484)</f>
        <v>1082</v>
      </c>
      <c r="J1484" s="10">
        <f t="shared" ref="J1484" si="309">J1490+J1485</f>
        <v>1082</v>
      </c>
      <c r="K1484" s="10">
        <f>K1493</f>
        <v>0</v>
      </c>
    </row>
    <row r="1485" spans="1:11" ht="240.75" customHeight="1" x14ac:dyDescent="0.2">
      <c r="A1485" s="39" t="s">
        <v>270</v>
      </c>
      <c r="B1485" s="40"/>
      <c r="C1485" s="40" t="s">
        <v>301</v>
      </c>
      <c r="D1485" s="40" t="s">
        <v>271</v>
      </c>
      <c r="E1485" s="40"/>
      <c r="F1485" s="1">
        <f>G1485+H1485</f>
        <v>177</v>
      </c>
      <c r="G1485" s="10">
        <f>G1486</f>
        <v>177</v>
      </c>
      <c r="H1485" s="10">
        <f>H1486</f>
        <v>0</v>
      </c>
      <c r="I1485" s="1">
        <f>J1485+K1485</f>
        <v>183</v>
      </c>
      <c r="J1485" s="10">
        <f>J1486</f>
        <v>183</v>
      </c>
      <c r="K1485" s="10">
        <f>K1486</f>
        <v>0</v>
      </c>
    </row>
    <row r="1486" spans="1:11" ht="117.75" customHeight="1" x14ac:dyDescent="0.2">
      <c r="A1486" s="39" t="s">
        <v>1029</v>
      </c>
      <c r="B1486" s="40"/>
      <c r="C1486" s="40" t="s">
        <v>301</v>
      </c>
      <c r="D1486" s="40" t="s">
        <v>1030</v>
      </c>
      <c r="E1486" s="40"/>
      <c r="F1486" s="1">
        <f>G1486+H1486</f>
        <v>177</v>
      </c>
      <c r="G1486" s="10">
        <f>G1487</f>
        <v>177</v>
      </c>
      <c r="H1486" s="10">
        <f>H1487</f>
        <v>0</v>
      </c>
      <c r="I1486" s="1">
        <f>J1486+K1486</f>
        <v>183</v>
      </c>
      <c r="J1486" s="10">
        <f>J1487</f>
        <v>183</v>
      </c>
      <c r="K1486" s="10">
        <f>K1487</f>
        <v>0</v>
      </c>
    </row>
    <row r="1487" spans="1:11" ht="160.5" customHeight="1" x14ac:dyDescent="0.2">
      <c r="A1487" s="39" t="s">
        <v>1031</v>
      </c>
      <c r="B1487" s="40"/>
      <c r="C1487" s="40" t="s">
        <v>301</v>
      </c>
      <c r="D1487" s="40" t="s">
        <v>1032</v>
      </c>
      <c r="E1487" s="40"/>
      <c r="F1487" s="3">
        <f t="shared" ref="F1487:F1489" si="310">SUM(G1487:H1487)</f>
        <v>177</v>
      </c>
      <c r="G1487" s="35">
        <f>SUM(G1488)</f>
        <v>177</v>
      </c>
      <c r="H1487" s="35">
        <f>SUM(H1488)</f>
        <v>0</v>
      </c>
      <c r="I1487" s="3">
        <f t="shared" ref="I1487:I1489" si="311">SUM(J1487:K1487)</f>
        <v>183</v>
      </c>
      <c r="J1487" s="35">
        <f>SUM(J1488)</f>
        <v>183</v>
      </c>
      <c r="K1487" s="35">
        <f>SUM(K1488)</f>
        <v>0</v>
      </c>
    </row>
    <row r="1488" spans="1:11" ht="49.5" x14ac:dyDescent="0.2">
      <c r="A1488" s="47" t="s">
        <v>364</v>
      </c>
      <c r="B1488" s="40"/>
      <c r="C1488" s="41" t="s">
        <v>301</v>
      </c>
      <c r="D1488" s="41" t="s">
        <v>1033</v>
      </c>
      <c r="E1488" s="45"/>
      <c r="F1488" s="3">
        <f t="shared" si="310"/>
        <v>177</v>
      </c>
      <c r="G1488" s="35">
        <f>SUM(G1489)</f>
        <v>177</v>
      </c>
      <c r="H1488" s="35">
        <f>SUM(H1489)</f>
        <v>0</v>
      </c>
      <c r="I1488" s="3">
        <f t="shared" si="311"/>
        <v>183</v>
      </c>
      <c r="J1488" s="35">
        <f>SUM(J1489)</f>
        <v>183</v>
      </c>
      <c r="K1488" s="35">
        <f>SUM(K1489)</f>
        <v>0</v>
      </c>
    </row>
    <row r="1489" spans="1:11" ht="205.5" customHeight="1" x14ac:dyDescent="0.2">
      <c r="A1489" s="42" t="s">
        <v>19</v>
      </c>
      <c r="B1489" s="45"/>
      <c r="C1489" s="45" t="s">
        <v>301</v>
      </c>
      <c r="D1489" s="41" t="s">
        <v>1033</v>
      </c>
      <c r="E1489" s="45">
        <v>100</v>
      </c>
      <c r="F1489" s="3">
        <f t="shared" si="310"/>
        <v>177</v>
      </c>
      <c r="G1489" s="35">
        <v>177</v>
      </c>
      <c r="H1489" s="10"/>
      <c r="I1489" s="3">
        <f t="shared" si="311"/>
        <v>183</v>
      </c>
      <c r="J1489" s="35">
        <v>183</v>
      </c>
      <c r="K1489" s="10"/>
    </row>
    <row r="1490" spans="1:11" ht="125.25" customHeight="1" x14ac:dyDescent="0.2">
      <c r="A1490" s="8" t="s">
        <v>302</v>
      </c>
      <c r="B1490" s="5"/>
      <c r="C1490" s="5" t="s">
        <v>301</v>
      </c>
      <c r="D1490" s="5" t="s">
        <v>293</v>
      </c>
      <c r="E1490" s="5"/>
      <c r="F1490" s="1">
        <f t="shared" si="303"/>
        <v>874</v>
      </c>
      <c r="G1490" s="10">
        <f t="shared" ref="G1490:K1492" si="312">G1491</f>
        <v>874</v>
      </c>
      <c r="H1490" s="10">
        <f t="shared" si="312"/>
        <v>0</v>
      </c>
      <c r="I1490" s="1">
        <f t="shared" si="304"/>
        <v>899</v>
      </c>
      <c r="J1490" s="10">
        <f t="shared" si="312"/>
        <v>899</v>
      </c>
      <c r="K1490" s="10">
        <f t="shared" si="312"/>
        <v>0</v>
      </c>
    </row>
    <row r="1491" spans="1:11" ht="116.25" customHeight="1" x14ac:dyDescent="0.2">
      <c r="A1491" s="8" t="s">
        <v>303</v>
      </c>
      <c r="B1491" s="5"/>
      <c r="C1491" s="5" t="s">
        <v>301</v>
      </c>
      <c r="D1491" s="5" t="s">
        <v>295</v>
      </c>
      <c r="E1491" s="5"/>
      <c r="F1491" s="1">
        <f t="shared" si="303"/>
        <v>874</v>
      </c>
      <c r="G1491" s="10">
        <f t="shared" si="312"/>
        <v>874</v>
      </c>
      <c r="H1491" s="10">
        <f t="shared" si="312"/>
        <v>0</v>
      </c>
      <c r="I1491" s="1">
        <f t="shared" si="304"/>
        <v>899</v>
      </c>
      <c r="J1491" s="10">
        <f t="shared" si="312"/>
        <v>899</v>
      </c>
      <c r="K1491" s="10">
        <f t="shared" si="312"/>
        <v>0</v>
      </c>
    </row>
    <row r="1492" spans="1:11" ht="170.25" customHeight="1" x14ac:dyDescent="0.2">
      <c r="A1492" s="8" t="s">
        <v>304</v>
      </c>
      <c r="B1492" s="5"/>
      <c r="C1492" s="5" t="s">
        <v>301</v>
      </c>
      <c r="D1492" s="5" t="s">
        <v>305</v>
      </c>
      <c r="E1492" s="5"/>
      <c r="F1492" s="1">
        <f t="shared" si="303"/>
        <v>874</v>
      </c>
      <c r="G1492" s="10">
        <f t="shared" si="312"/>
        <v>874</v>
      </c>
      <c r="H1492" s="10">
        <f t="shared" si="312"/>
        <v>0</v>
      </c>
      <c r="I1492" s="1">
        <f t="shared" si="304"/>
        <v>899</v>
      </c>
      <c r="J1492" s="10">
        <f t="shared" si="312"/>
        <v>899</v>
      </c>
      <c r="K1492" s="10">
        <f t="shared" si="312"/>
        <v>0</v>
      </c>
    </row>
    <row r="1493" spans="1:11" ht="52.5" customHeight="1" x14ac:dyDescent="0.2">
      <c r="A1493" s="19" t="s">
        <v>364</v>
      </c>
      <c r="B1493" s="5"/>
      <c r="C1493" s="2" t="s">
        <v>301</v>
      </c>
      <c r="D1493" s="2" t="s">
        <v>307</v>
      </c>
      <c r="E1493" s="2"/>
      <c r="F1493" s="3">
        <f t="shared" si="303"/>
        <v>874</v>
      </c>
      <c r="G1493" s="35">
        <f>SUM(G1494:G1496)</f>
        <v>874</v>
      </c>
      <c r="H1493" s="35">
        <f>SUM(H1494:H1496)</f>
        <v>0</v>
      </c>
      <c r="I1493" s="3">
        <f t="shared" si="304"/>
        <v>899</v>
      </c>
      <c r="J1493" s="35">
        <f>SUM(J1494:J1496)</f>
        <v>899</v>
      </c>
      <c r="K1493" s="35">
        <f>SUM(K1494:K1496)</f>
        <v>0</v>
      </c>
    </row>
    <row r="1494" spans="1:11" ht="210.75" customHeight="1" x14ac:dyDescent="0.2">
      <c r="A1494" s="7" t="s">
        <v>19</v>
      </c>
      <c r="B1494" s="3"/>
      <c r="C1494" s="3" t="s">
        <v>301</v>
      </c>
      <c r="D1494" s="2">
        <v>1220225100</v>
      </c>
      <c r="E1494" s="3" t="s">
        <v>12</v>
      </c>
      <c r="F1494" s="3">
        <f t="shared" si="303"/>
        <v>772</v>
      </c>
      <c r="G1494" s="35">
        <v>772</v>
      </c>
      <c r="H1494" s="35"/>
      <c r="I1494" s="3">
        <f t="shared" si="304"/>
        <v>782</v>
      </c>
      <c r="J1494" s="35">
        <v>782</v>
      </c>
      <c r="K1494" s="35"/>
    </row>
    <row r="1495" spans="1:11" ht="93" customHeight="1" x14ac:dyDescent="0.2">
      <c r="A1495" s="2" t="s">
        <v>20</v>
      </c>
      <c r="B1495" s="3"/>
      <c r="C1495" s="3" t="s">
        <v>301</v>
      </c>
      <c r="D1495" s="2">
        <v>1220225100</v>
      </c>
      <c r="E1495" s="3" t="s">
        <v>13</v>
      </c>
      <c r="F1495" s="3">
        <f t="shared" si="303"/>
        <v>97</v>
      </c>
      <c r="G1495" s="35">
        <v>97</v>
      </c>
      <c r="H1495" s="35"/>
      <c r="I1495" s="3">
        <f t="shared" si="304"/>
        <v>112</v>
      </c>
      <c r="J1495" s="35">
        <v>112</v>
      </c>
      <c r="K1495" s="35"/>
    </row>
    <row r="1496" spans="1:11" ht="47.25" customHeight="1" x14ac:dyDescent="0.2">
      <c r="A1496" s="2" t="s">
        <v>16</v>
      </c>
      <c r="B1496" s="3"/>
      <c r="C1496" s="3" t="s">
        <v>301</v>
      </c>
      <c r="D1496" s="2">
        <v>1220225100</v>
      </c>
      <c r="E1496" s="3" t="s">
        <v>15</v>
      </c>
      <c r="F1496" s="3">
        <f>SUM(G1496:H1496)</f>
        <v>5</v>
      </c>
      <c r="G1496" s="35">
        <v>5</v>
      </c>
      <c r="H1496" s="35"/>
      <c r="I1496" s="3">
        <f>SUM(J1496:K1496)</f>
        <v>5</v>
      </c>
      <c r="J1496" s="35">
        <v>5</v>
      </c>
      <c r="K1496" s="35"/>
    </row>
    <row r="1497" spans="1:11" ht="126.75" customHeight="1" x14ac:dyDescent="0.2">
      <c r="A1497" s="5" t="s">
        <v>420</v>
      </c>
      <c r="B1497" s="5" t="s">
        <v>421</v>
      </c>
      <c r="C1497" s="5"/>
      <c r="D1497" s="5"/>
      <c r="E1497" s="5"/>
      <c r="F1497" s="1">
        <f t="shared" si="303"/>
        <v>3415</v>
      </c>
      <c r="G1497" s="10">
        <f>G1498+G1511</f>
        <v>3415</v>
      </c>
      <c r="H1497" s="10">
        <f>H1498+H1511</f>
        <v>0</v>
      </c>
      <c r="I1497" s="1">
        <f>SUM(J1497:K1497)</f>
        <v>3493</v>
      </c>
      <c r="J1497" s="10">
        <f>J1498+J1511</f>
        <v>3493</v>
      </c>
      <c r="K1497" s="10">
        <f>K1498+K1511</f>
        <v>0</v>
      </c>
    </row>
    <row r="1498" spans="1:11" ht="38.25" customHeight="1" x14ac:dyDescent="0.2">
      <c r="A1498" s="5" t="s">
        <v>1097</v>
      </c>
      <c r="B1498" s="5"/>
      <c r="C1498" s="5" t="s">
        <v>242</v>
      </c>
      <c r="D1498" s="5"/>
      <c r="E1498" s="5"/>
      <c r="F1498" s="1">
        <f t="shared" ref="F1498:F1525" si="313">SUM(G1498:H1498)</f>
        <v>2685</v>
      </c>
      <c r="G1498" s="10">
        <f>G1499+G1506</f>
        <v>2685</v>
      </c>
      <c r="H1498" s="10">
        <f>H1499+H1506</f>
        <v>0</v>
      </c>
      <c r="I1498" s="1">
        <f t="shared" ref="I1498:I1525" si="314">SUM(J1498:K1498)</f>
        <v>2757</v>
      </c>
      <c r="J1498" s="10">
        <f>J1499+J1506</f>
        <v>2757</v>
      </c>
      <c r="K1498" s="10">
        <f>K1499+K1506</f>
        <v>0</v>
      </c>
    </row>
    <row r="1499" spans="1:11" ht="201" customHeight="1" x14ac:dyDescent="0.2">
      <c r="A1499" s="5" t="s">
        <v>253</v>
      </c>
      <c r="B1499" s="5"/>
      <c r="C1499" s="5" t="s">
        <v>254</v>
      </c>
      <c r="D1499" s="5"/>
      <c r="E1499" s="5"/>
      <c r="F1499" s="1">
        <f t="shared" si="313"/>
        <v>2435</v>
      </c>
      <c r="G1499" s="10">
        <f t="shared" ref="G1499:K1501" si="315">G1500</f>
        <v>2435</v>
      </c>
      <c r="H1499" s="10">
        <f t="shared" si="315"/>
        <v>0</v>
      </c>
      <c r="I1499" s="1">
        <f t="shared" si="314"/>
        <v>2497</v>
      </c>
      <c r="J1499" s="10">
        <f t="shared" si="315"/>
        <v>2497</v>
      </c>
      <c r="K1499" s="10">
        <f t="shared" si="315"/>
        <v>0</v>
      </c>
    </row>
    <row r="1500" spans="1:11" ht="42.75" customHeight="1" x14ac:dyDescent="0.2">
      <c r="A1500" s="6" t="s">
        <v>171</v>
      </c>
      <c r="B1500" s="5"/>
      <c r="C1500" s="5" t="s">
        <v>254</v>
      </c>
      <c r="D1500" s="5" t="s">
        <v>172</v>
      </c>
      <c r="E1500" s="5"/>
      <c r="F1500" s="1">
        <f t="shared" si="313"/>
        <v>2435</v>
      </c>
      <c r="G1500" s="10">
        <f t="shared" si="315"/>
        <v>2435</v>
      </c>
      <c r="H1500" s="10">
        <f t="shared" si="315"/>
        <v>0</v>
      </c>
      <c r="I1500" s="1">
        <f t="shared" si="314"/>
        <v>2497</v>
      </c>
      <c r="J1500" s="10">
        <f t="shared" si="315"/>
        <v>2497</v>
      </c>
      <c r="K1500" s="10">
        <f t="shared" si="315"/>
        <v>0</v>
      </c>
    </row>
    <row r="1501" spans="1:11" ht="122.25" customHeight="1" x14ac:dyDescent="0.2">
      <c r="A1501" s="6" t="s">
        <v>173</v>
      </c>
      <c r="B1501" s="5"/>
      <c r="C1501" s="5" t="s">
        <v>254</v>
      </c>
      <c r="D1501" s="5" t="s">
        <v>174</v>
      </c>
      <c r="E1501" s="5"/>
      <c r="F1501" s="1">
        <f t="shared" si="313"/>
        <v>2435</v>
      </c>
      <c r="G1501" s="10">
        <f t="shared" si="315"/>
        <v>2435</v>
      </c>
      <c r="H1501" s="10">
        <f t="shared" si="315"/>
        <v>0</v>
      </c>
      <c r="I1501" s="1">
        <f t="shared" si="314"/>
        <v>2497</v>
      </c>
      <c r="J1501" s="10">
        <f t="shared" si="315"/>
        <v>2497</v>
      </c>
      <c r="K1501" s="10">
        <f t="shared" si="315"/>
        <v>0</v>
      </c>
    </row>
    <row r="1502" spans="1:11" ht="71.25" customHeight="1" x14ac:dyDescent="0.2">
      <c r="A1502" s="2" t="s">
        <v>393</v>
      </c>
      <c r="B1502" s="2"/>
      <c r="C1502" s="2" t="s">
        <v>254</v>
      </c>
      <c r="D1502" s="2" t="s">
        <v>175</v>
      </c>
      <c r="E1502" s="2"/>
      <c r="F1502" s="3">
        <f t="shared" si="313"/>
        <v>2435</v>
      </c>
      <c r="G1502" s="35">
        <f>SUM(G1503:G1505)</f>
        <v>2435</v>
      </c>
      <c r="H1502" s="35">
        <f>SUM(H1503:H1505)</f>
        <v>0</v>
      </c>
      <c r="I1502" s="3">
        <f t="shared" si="314"/>
        <v>2497</v>
      </c>
      <c r="J1502" s="35">
        <f>SUM(J1503:J1505)</f>
        <v>2497</v>
      </c>
      <c r="K1502" s="35">
        <f>SUM(K1503:K1505)</f>
        <v>0</v>
      </c>
    </row>
    <row r="1503" spans="1:11" ht="206.25" customHeight="1" x14ac:dyDescent="0.2">
      <c r="A1503" s="7" t="s">
        <v>19</v>
      </c>
      <c r="B1503" s="2"/>
      <c r="C1503" s="2" t="s">
        <v>254</v>
      </c>
      <c r="D1503" s="2" t="s">
        <v>175</v>
      </c>
      <c r="E1503" s="2" t="s">
        <v>12</v>
      </c>
      <c r="F1503" s="3">
        <f t="shared" si="313"/>
        <v>2073</v>
      </c>
      <c r="G1503" s="35">
        <v>2073</v>
      </c>
      <c r="H1503" s="35"/>
      <c r="I1503" s="3">
        <f t="shared" si="314"/>
        <v>2157</v>
      </c>
      <c r="J1503" s="35">
        <v>2157</v>
      </c>
      <c r="K1503" s="35"/>
    </row>
    <row r="1504" spans="1:11" ht="93" customHeight="1" x14ac:dyDescent="0.2">
      <c r="A1504" s="2" t="s">
        <v>20</v>
      </c>
      <c r="B1504" s="2"/>
      <c r="C1504" s="2" t="s">
        <v>254</v>
      </c>
      <c r="D1504" s="2" t="s">
        <v>175</v>
      </c>
      <c r="E1504" s="2" t="s">
        <v>13</v>
      </c>
      <c r="F1504" s="3">
        <f t="shared" si="313"/>
        <v>338</v>
      </c>
      <c r="G1504" s="35">
        <v>338</v>
      </c>
      <c r="H1504" s="35"/>
      <c r="I1504" s="3">
        <f t="shared" si="314"/>
        <v>316</v>
      </c>
      <c r="J1504" s="35">
        <v>316</v>
      </c>
      <c r="K1504" s="35"/>
    </row>
    <row r="1505" spans="1:11" ht="45.75" customHeight="1" x14ac:dyDescent="0.2">
      <c r="A1505" s="2" t="s">
        <v>16</v>
      </c>
      <c r="B1505" s="2"/>
      <c r="C1505" s="2" t="s">
        <v>254</v>
      </c>
      <c r="D1505" s="2" t="s">
        <v>175</v>
      </c>
      <c r="E1505" s="2" t="s">
        <v>15</v>
      </c>
      <c r="F1505" s="3">
        <f t="shared" si="313"/>
        <v>24</v>
      </c>
      <c r="G1505" s="35">
        <v>24</v>
      </c>
      <c r="H1505" s="35"/>
      <c r="I1505" s="3">
        <f t="shared" si="314"/>
        <v>24</v>
      </c>
      <c r="J1505" s="35">
        <v>24</v>
      </c>
      <c r="K1505" s="35"/>
    </row>
    <row r="1506" spans="1:11" ht="60.75" customHeight="1" x14ac:dyDescent="0.2">
      <c r="A1506" s="5" t="s">
        <v>1080</v>
      </c>
      <c r="B1506" s="5"/>
      <c r="C1506" s="5" t="s">
        <v>243</v>
      </c>
      <c r="D1506" s="5"/>
      <c r="E1506" s="5"/>
      <c r="F1506" s="1">
        <f t="shared" si="313"/>
        <v>250</v>
      </c>
      <c r="G1506" s="10">
        <f t="shared" ref="G1506:K1509" si="316">G1507</f>
        <v>250</v>
      </c>
      <c r="H1506" s="10">
        <f t="shared" si="316"/>
        <v>0</v>
      </c>
      <c r="I1506" s="1">
        <f t="shared" si="314"/>
        <v>260</v>
      </c>
      <c r="J1506" s="10">
        <f t="shared" si="316"/>
        <v>260</v>
      </c>
      <c r="K1506" s="10">
        <f t="shared" si="316"/>
        <v>0</v>
      </c>
    </row>
    <row r="1507" spans="1:11" ht="36.75" customHeight="1" x14ac:dyDescent="0.2">
      <c r="A1507" s="6" t="s">
        <v>171</v>
      </c>
      <c r="B1507" s="5"/>
      <c r="C1507" s="5" t="s">
        <v>243</v>
      </c>
      <c r="D1507" s="5" t="s">
        <v>172</v>
      </c>
      <c r="E1507" s="5"/>
      <c r="F1507" s="1">
        <f t="shared" si="313"/>
        <v>250</v>
      </c>
      <c r="G1507" s="10">
        <f t="shared" si="316"/>
        <v>250</v>
      </c>
      <c r="H1507" s="10">
        <f t="shared" si="316"/>
        <v>0</v>
      </c>
      <c r="I1507" s="1">
        <f t="shared" si="314"/>
        <v>260</v>
      </c>
      <c r="J1507" s="10">
        <f t="shared" si="316"/>
        <v>260</v>
      </c>
      <c r="K1507" s="10">
        <f t="shared" si="316"/>
        <v>0</v>
      </c>
    </row>
    <row r="1508" spans="1:11" ht="120" customHeight="1" x14ac:dyDescent="0.2">
      <c r="A1508" s="6" t="s">
        <v>173</v>
      </c>
      <c r="B1508" s="5"/>
      <c r="C1508" s="5" t="s">
        <v>243</v>
      </c>
      <c r="D1508" s="5" t="s">
        <v>174</v>
      </c>
      <c r="E1508" s="5"/>
      <c r="F1508" s="1">
        <f t="shared" si="313"/>
        <v>250</v>
      </c>
      <c r="G1508" s="10">
        <f t="shared" si="316"/>
        <v>250</v>
      </c>
      <c r="H1508" s="10">
        <f t="shared" si="316"/>
        <v>0</v>
      </c>
      <c r="I1508" s="1">
        <f t="shared" si="314"/>
        <v>260</v>
      </c>
      <c r="J1508" s="10">
        <f t="shared" si="316"/>
        <v>260</v>
      </c>
      <c r="K1508" s="10">
        <f t="shared" si="316"/>
        <v>0</v>
      </c>
    </row>
    <row r="1509" spans="1:11" ht="106.5" customHeight="1" x14ac:dyDescent="0.2">
      <c r="A1509" s="2" t="s">
        <v>41</v>
      </c>
      <c r="B1509" s="2"/>
      <c r="C1509" s="2" t="s">
        <v>243</v>
      </c>
      <c r="D1509" s="2" t="s">
        <v>189</v>
      </c>
      <c r="E1509" s="2"/>
      <c r="F1509" s="3">
        <f t="shared" si="313"/>
        <v>250</v>
      </c>
      <c r="G1509" s="35">
        <f t="shared" si="316"/>
        <v>250</v>
      </c>
      <c r="H1509" s="35">
        <f t="shared" si="316"/>
        <v>0</v>
      </c>
      <c r="I1509" s="3">
        <f t="shared" si="314"/>
        <v>260</v>
      </c>
      <c r="J1509" s="35">
        <f t="shared" si="316"/>
        <v>260</v>
      </c>
      <c r="K1509" s="35">
        <f t="shared" si="316"/>
        <v>0</v>
      </c>
    </row>
    <row r="1510" spans="1:11" ht="217.5" customHeight="1" x14ac:dyDescent="0.2">
      <c r="A1510" s="7" t="s">
        <v>19</v>
      </c>
      <c r="B1510" s="2"/>
      <c r="C1510" s="2" t="s">
        <v>243</v>
      </c>
      <c r="D1510" s="2" t="s">
        <v>189</v>
      </c>
      <c r="E1510" s="2" t="s">
        <v>12</v>
      </c>
      <c r="F1510" s="3">
        <f t="shared" si="313"/>
        <v>250</v>
      </c>
      <c r="G1510" s="35">
        <v>250</v>
      </c>
      <c r="H1510" s="35"/>
      <c r="I1510" s="3">
        <f t="shared" si="314"/>
        <v>260</v>
      </c>
      <c r="J1510" s="35">
        <v>260</v>
      </c>
      <c r="K1510" s="35"/>
    </row>
    <row r="1511" spans="1:11" ht="60" customHeight="1" x14ac:dyDescent="0.2">
      <c r="A1511" s="5" t="s">
        <v>176</v>
      </c>
      <c r="B1511" s="1"/>
      <c r="C1511" s="1" t="s">
        <v>177</v>
      </c>
      <c r="D1511" s="1"/>
      <c r="E1511" s="3"/>
      <c r="F1511" s="1">
        <f t="shared" si="313"/>
        <v>730</v>
      </c>
      <c r="G1511" s="10">
        <f>G1512</f>
        <v>730</v>
      </c>
      <c r="H1511" s="10">
        <f>H1512</f>
        <v>0</v>
      </c>
      <c r="I1511" s="1">
        <f t="shared" si="314"/>
        <v>736</v>
      </c>
      <c r="J1511" s="10">
        <f>J1512</f>
        <v>736</v>
      </c>
      <c r="K1511" s="10">
        <f>K1512</f>
        <v>0</v>
      </c>
    </row>
    <row r="1512" spans="1:11" ht="31.5" customHeight="1" x14ac:dyDescent="0.2">
      <c r="A1512" s="22" t="s">
        <v>300</v>
      </c>
      <c r="B1512" s="1"/>
      <c r="C1512" s="1" t="s">
        <v>301</v>
      </c>
      <c r="D1512" s="1"/>
      <c r="E1512" s="1"/>
      <c r="F1512" s="1">
        <f t="shared" ref="F1512" si="317">SUM(G1512:H1512)</f>
        <v>730</v>
      </c>
      <c r="G1512" s="10">
        <f>G1518+G1513</f>
        <v>730</v>
      </c>
      <c r="H1512" s="10">
        <f t="shared" ref="H1512" si="318">H1518+H1513</f>
        <v>0</v>
      </c>
      <c r="I1512" s="10">
        <f>SUM(J1512:K1512)</f>
        <v>736</v>
      </c>
      <c r="J1512" s="10">
        <f t="shared" ref="J1512" si="319">J1518+J1513</f>
        <v>736</v>
      </c>
      <c r="K1512" s="10">
        <f>K1521</f>
        <v>0</v>
      </c>
    </row>
    <row r="1513" spans="1:11" ht="234.75" customHeight="1" x14ac:dyDescent="0.2">
      <c r="A1513" s="39" t="s">
        <v>270</v>
      </c>
      <c r="B1513" s="40"/>
      <c r="C1513" s="40" t="s">
        <v>301</v>
      </c>
      <c r="D1513" s="40" t="s">
        <v>271</v>
      </c>
      <c r="E1513" s="40"/>
      <c r="F1513" s="1">
        <f>G1513+H1513</f>
        <v>177</v>
      </c>
      <c r="G1513" s="10">
        <f>G1514</f>
        <v>177</v>
      </c>
      <c r="H1513" s="10">
        <f>H1514</f>
        <v>0</v>
      </c>
      <c r="I1513" s="1">
        <f>J1513+K1513</f>
        <v>183</v>
      </c>
      <c r="J1513" s="10">
        <f>J1514</f>
        <v>183</v>
      </c>
      <c r="K1513" s="10">
        <f>K1514</f>
        <v>0</v>
      </c>
    </row>
    <row r="1514" spans="1:11" ht="119.25" customHeight="1" x14ac:dyDescent="0.2">
      <c r="A1514" s="39" t="s">
        <v>1029</v>
      </c>
      <c r="B1514" s="40"/>
      <c r="C1514" s="40" t="s">
        <v>301</v>
      </c>
      <c r="D1514" s="40" t="s">
        <v>1030</v>
      </c>
      <c r="E1514" s="40"/>
      <c r="F1514" s="1">
        <f>G1514+H1514</f>
        <v>177</v>
      </c>
      <c r="G1514" s="10">
        <f>G1515</f>
        <v>177</v>
      </c>
      <c r="H1514" s="10">
        <f>H1515</f>
        <v>0</v>
      </c>
      <c r="I1514" s="1">
        <f>J1514+K1514</f>
        <v>183</v>
      </c>
      <c r="J1514" s="10">
        <f>J1515</f>
        <v>183</v>
      </c>
      <c r="K1514" s="10">
        <f>K1515</f>
        <v>0</v>
      </c>
    </row>
    <row r="1515" spans="1:11" ht="156" customHeight="1" x14ac:dyDescent="0.2">
      <c r="A1515" s="39" t="s">
        <v>1031</v>
      </c>
      <c r="B1515" s="40"/>
      <c r="C1515" s="40" t="s">
        <v>301</v>
      </c>
      <c r="D1515" s="40" t="s">
        <v>1032</v>
      </c>
      <c r="E1515" s="40"/>
      <c r="F1515" s="3">
        <f t="shared" ref="F1515:F1517" si="320">SUM(G1515:H1515)</f>
        <v>177</v>
      </c>
      <c r="G1515" s="35">
        <f>SUM(G1516)</f>
        <v>177</v>
      </c>
      <c r="H1515" s="35">
        <f>SUM(H1516)</f>
        <v>0</v>
      </c>
      <c r="I1515" s="3">
        <f t="shared" ref="I1515:I1517" si="321">SUM(J1515:K1515)</f>
        <v>183</v>
      </c>
      <c r="J1515" s="35">
        <f>SUM(J1516)</f>
        <v>183</v>
      </c>
      <c r="K1515" s="35">
        <f>SUM(K1516)</f>
        <v>0</v>
      </c>
    </row>
    <row r="1516" spans="1:11" ht="49.5" x14ac:dyDescent="0.2">
      <c r="A1516" s="47" t="s">
        <v>364</v>
      </c>
      <c r="B1516" s="40"/>
      <c r="C1516" s="41" t="s">
        <v>301</v>
      </c>
      <c r="D1516" s="41" t="s">
        <v>1033</v>
      </c>
      <c r="E1516" s="45"/>
      <c r="F1516" s="3">
        <f t="shared" si="320"/>
        <v>177</v>
      </c>
      <c r="G1516" s="35">
        <f>SUM(G1517)</f>
        <v>177</v>
      </c>
      <c r="H1516" s="35">
        <f>SUM(H1517)</f>
        <v>0</v>
      </c>
      <c r="I1516" s="3">
        <f t="shared" si="321"/>
        <v>183</v>
      </c>
      <c r="J1516" s="35">
        <f>SUM(J1517)</f>
        <v>183</v>
      </c>
      <c r="K1516" s="35">
        <f>SUM(K1517)</f>
        <v>0</v>
      </c>
    </row>
    <row r="1517" spans="1:11" ht="215.25" customHeight="1" x14ac:dyDescent="0.2">
      <c r="A1517" s="42" t="s">
        <v>19</v>
      </c>
      <c r="B1517" s="45"/>
      <c r="C1517" s="45" t="s">
        <v>301</v>
      </c>
      <c r="D1517" s="41" t="s">
        <v>1033</v>
      </c>
      <c r="E1517" s="45">
        <v>100</v>
      </c>
      <c r="F1517" s="3">
        <f t="shared" si="320"/>
        <v>177</v>
      </c>
      <c r="G1517" s="35">
        <v>177</v>
      </c>
      <c r="H1517" s="10"/>
      <c r="I1517" s="3">
        <f t="shared" si="321"/>
        <v>183</v>
      </c>
      <c r="J1517" s="35">
        <v>183</v>
      </c>
      <c r="K1517" s="10"/>
    </row>
    <row r="1518" spans="1:11" ht="130.5" customHeight="1" x14ac:dyDescent="0.2">
      <c r="A1518" s="8" t="s">
        <v>302</v>
      </c>
      <c r="B1518" s="5"/>
      <c r="C1518" s="5" t="s">
        <v>301</v>
      </c>
      <c r="D1518" s="5" t="s">
        <v>293</v>
      </c>
      <c r="E1518" s="5"/>
      <c r="F1518" s="1">
        <f t="shared" si="313"/>
        <v>553</v>
      </c>
      <c r="G1518" s="10">
        <f t="shared" ref="G1518:K1520" si="322">G1519</f>
        <v>553</v>
      </c>
      <c r="H1518" s="10">
        <f t="shared" si="322"/>
        <v>0</v>
      </c>
      <c r="I1518" s="1">
        <f t="shared" si="314"/>
        <v>553</v>
      </c>
      <c r="J1518" s="10">
        <f t="shared" si="322"/>
        <v>553</v>
      </c>
      <c r="K1518" s="10">
        <f t="shared" si="322"/>
        <v>0</v>
      </c>
    </row>
    <row r="1519" spans="1:11" ht="117.75" customHeight="1" x14ac:dyDescent="0.2">
      <c r="A1519" s="8" t="s">
        <v>303</v>
      </c>
      <c r="B1519" s="5"/>
      <c r="C1519" s="5" t="s">
        <v>301</v>
      </c>
      <c r="D1519" s="5" t="s">
        <v>295</v>
      </c>
      <c r="E1519" s="5"/>
      <c r="F1519" s="1">
        <f t="shared" si="313"/>
        <v>553</v>
      </c>
      <c r="G1519" s="10">
        <f t="shared" si="322"/>
        <v>553</v>
      </c>
      <c r="H1519" s="10">
        <f t="shared" si="322"/>
        <v>0</v>
      </c>
      <c r="I1519" s="1">
        <f t="shared" si="314"/>
        <v>553</v>
      </c>
      <c r="J1519" s="10">
        <f t="shared" si="322"/>
        <v>553</v>
      </c>
      <c r="K1519" s="10">
        <f t="shared" si="322"/>
        <v>0</v>
      </c>
    </row>
    <row r="1520" spans="1:11" ht="164.25" customHeight="1" x14ac:dyDescent="0.2">
      <c r="A1520" s="8" t="s">
        <v>304</v>
      </c>
      <c r="B1520" s="5"/>
      <c r="C1520" s="5" t="s">
        <v>301</v>
      </c>
      <c r="D1520" s="5" t="s">
        <v>305</v>
      </c>
      <c r="E1520" s="5"/>
      <c r="F1520" s="1">
        <f t="shared" si="313"/>
        <v>553</v>
      </c>
      <c r="G1520" s="10">
        <f t="shared" si="322"/>
        <v>553</v>
      </c>
      <c r="H1520" s="10">
        <f t="shared" si="322"/>
        <v>0</v>
      </c>
      <c r="I1520" s="1">
        <f t="shared" si="314"/>
        <v>553</v>
      </c>
      <c r="J1520" s="10">
        <f t="shared" si="322"/>
        <v>553</v>
      </c>
      <c r="K1520" s="10">
        <f t="shared" si="322"/>
        <v>0</v>
      </c>
    </row>
    <row r="1521" spans="1:11" ht="51" customHeight="1" x14ac:dyDescent="0.2">
      <c r="A1521" s="19" t="s">
        <v>364</v>
      </c>
      <c r="B1521" s="5"/>
      <c r="C1521" s="2" t="s">
        <v>301</v>
      </c>
      <c r="D1521" s="2" t="s">
        <v>307</v>
      </c>
      <c r="E1521" s="2"/>
      <c r="F1521" s="3">
        <f t="shared" si="313"/>
        <v>553</v>
      </c>
      <c r="G1521" s="35">
        <f>SUM(G1522:G1524)</f>
        <v>553</v>
      </c>
      <c r="H1521" s="35">
        <f>SUM(H1522:H1524)</f>
        <v>0</v>
      </c>
      <c r="I1521" s="3">
        <f t="shared" si="314"/>
        <v>553</v>
      </c>
      <c r="J1521" s="35">
        <f>SUM(J1522:J1524)</f>
        <v>553</v>
      </c>
      <c r="K1521" s="35">
        <f>SUM(K1522:K1524)</f>
        <v>0</v>
      </c>
    </row>
    <row r="1522" spans="1:11" ht="217.5" customHeight="1" x14ac:dyDescent="0.2">
      <c r="A1522" s="7" t="s">
        <v>19</v>
      </c>
      <c r="B1522" s="3"/>
      <c r="C1522" s="3" t="s">
        <v>301</v>
      </c>
      <c r="D1522" s="2">
        <v>1220225100</v>
      </c>
      <c r="E1522" s="3" t="s">
        <v>12</v>
      </c>
      <c r="F1522" s="3">
        <f t="shared" si="313"/>
        <v>407</v>
      </c>
      <c r="G1522" s="35">
        <v>407</v>
      </c>
      <c r="H1522" s="35"/>
      <c r="I1522" s="3">
        <f t="shared" si="314"/>
        <v>419</v>
      </c>
      <c r="J1522" s="35">
        <v>419</v>
      </c>
      <c r="K1522" s="35"/>
    </row>
    <row r="1523" spans="1:11" ht="93" customHeight="1" x14ac:dyDescent="0.2">
      <c r="A1523" s="2" t="s">
        <v>20</v>
      </c>
      <c r="B1523" s="3"/>
      <c r="C1523" s="3" t="s">
        <v>301</v>
      </c>
      <c r="D1523" s="2">
        <v>1220225100</v>
      </c>
      <c r="E1523" s="3" t="s">
        <v>13</v>
      </c>
      <c r="F1523" s="3">
        <f t="shared" si="313"/>
        <v>142</v>
      </c>
      <c r="G1523" s="35">
        <v>142</v>
      </c>
      <c r="H1523" s="35"/>
      <c r="I1523" s="3">
        <f t="shared" si="314"/>
        <v>130</v>
      </c>
      <c r="J1523" s="35">
        <v>130</v>
      </c>
      <c r="K1523" s="35"/>
    </row>
    <row r="1524" spans="1:11" ht="33" x14ac:dyDescent="0.2">
      <c r="A1524" s="2" t="s">
        <v>16</v>
      </c>
      <c r="B1524" s="3"/>
      <c r="C1524" s="3" t="s">
        <v>301</v>
      </c>
      <c r="D1524" s="2">
        <v>1220225100</v>
      </c>
      <c r="E1524" s="3" t="s">
        <v>15</v>
      </c>
      <c r="F1524" s="3">
        <f t="shared" si="313"/>
        <v>4</v>
      </c>
      <c r="G1524" s="35">
        <v>4</v>
      </c>
      <c r="H1524" s="35"/>
      <c r="I1524" s="3">
        <f t="shared" si="314"/>
        <v>4</v>
      </c>
      <c r="J1524" s="35">
        <v>4</v>
      </c>
      <c r="K1524" s="35"/>
    </row>
    <row r="1525" spans="1:11" ht="120.75" customHeight="1" x14ac:dyDescent="0.2">
      <c r="A1525" s="5" t="s">
        <v>422</v>
      </c>
      <c r="B1525" s="5" t="s">
        <v>423</v>
      </c>
      <c r="C1525" s="5"/>
      <c r="D1525" s="5"/>
      <c r="E1525" s="5"/>
      <c r="F1525" s="1">
        <f t="shared" si="313"/>
        <v>3762</v>
      </c>
      <c r="G1525" s="10">
        <f>G1526+G1539</f>
        <v>3762</v>
      </c>
      <c r="H1525" s="10">
        <f>H1526+H1539</f>
        <v>0</v>
      </c>
      <c r="I1525" s="1">
        <f t="shared" si="314"/>
        <v>3765</v>
      </c>
      <c r="J1525" s="10">
        <f>J1526+J1539</f>
        <v>3765</v>
      </c>
      <c r="K1525" s="10">
        <f>K1526+K1539</f>
        <v>0</v>
      </c>
    </row>
    <row r="1526" spans="1:11" ht="43.5" customHeight="1" x14ac:dyDescent="0.2">
      <c r="A1526" s="5" t="s">
        <v>1097</v>
      </c>
      <c r="B1526" s="5"/>
      <c r="C1526" s="5" t="s">
        <v>242</v>
      </c>
      <c r="D1526" s="5"/>
      <c r="E1526" s="5"/>
      <c r="F1526" s="1">
        <f>SUM(G1526:H1526)</f>
        <v>3010</v>
      </c>
      <c r="G1526" s="10">
        <f>SUM(G1527,G1534)</f>
        <v>3010</v>
      </c>
      <c r="H1526" s="10">
        <f>SUM(H1527,H1534)</f>
        <v>0</v>
      </c>
      <c r="I1526" s="1">
        <f>SUM(J1526:K1526)</f>
        <v>3016</v>
      </c>
      <c r="J1526" s="10">
        <f>SUM(J1527,J1534)</f>
        <v>3016</v>
      </c>
      <c r="K1526" s="10">
        <f>SUM(K1527,K1534)</f>
        <v>0</v>
      </c>
    </row>
    <row r="1527" spans="1:11" ht="196.5" customHeight="1" x14ac:dyDescent="0.2">
      <c r="A1527" s="5" t="s">
        <v>253</v>
      </c>
      <c r="B1527" s="5"/>
      <c r="C1527" s="5" t="s">
        <v>254</v>
      </c>
      <c r="D1527" s="5"/>
      <c r="E1527" s="5"/>
      <c r="F1527" s="1">
        <f>SUM(G1527:H1527)</f>
        <v>2481</v>
      </c>
      <c r="G1527" s="10">
        <f>SUM(G1530)</f>
        <v>2481</v>
      </c>
      <c r="H1527" s="10">
        <f>SUM(H1530)</f>
        <v>0</v>
      </c>
      <c r="I1527" s="1">
        <f>SUM(J1527:K1527)</f>
        <v>2482</v>
      </c>
      <c r="J1527" s="10">
        <f>SUM(J1530)</f>
        <v>2482</v>
      </c>
      <c r="K1527" s="10">
        <f>SUM(K1530)</f>
        <v>0</v>
      </c>
    </row>
    <row r="1528" spans="1:11" ht="42" customHeight="1" x14ac:dyDescent="0.2">
      <c r="A1528" s="6" t="s">
        <v>171</v>
      </c>
      <c r="B1528" s="5"/>
      <c r="C1528" s="5" t="s">
        <v>254</v>
      </c>
      <c r="D1528" s="5" t="s">
        <v>172</v>
      </c>
      <c r="E1528" s="5"/>
      <c r="F1528" s="1">
        <f>G1528+H1528</f>
        <v>2481</v>
      </c>
      <c r="G1528" s="10">
        <f>G1529</f>
        <v>2481</v>
      </c>
      <c r="H1528" s="10">
        <f>H1529</f>
        <v>0</v>
      </c>
      <c r="I1528" s="1">
        <f>J1528+K1528</f>
        <v>2482</v>
      </c>
      <c r="J1528" s="10">
        <f>J1529</f>
        <v>2482</v>
      </c>
      <c r="K1528" s="10">
        <f>K1529</f>
        <v>0</v>
      </c>
    </row>
    <row r="1529" spans="1:11" ht="122.25" customHeight="1" x14ac:dyDescent="0.2">
      <c r="A1529" s="6" t="s">
        <v>173</v>
      </c>
      <c r="B1529" s="5"/>
      <c r="C1529" s="5" t="s">
        <v>254</v>
      </c>
      <c r="D1529" s="5" t="s">
        <v>174</v>
      </c>
      <c r="E1529" s="5"/>
      <c r="F1529" s="1">
        <f>G1529+H1529</f>
        <v>2481</v>
      </c>
      <c r="G1529" s="10">
        <f>G1530</f>
        <v>2481</v>
      </c>
      <c r="H1529" s="10">
        <f>H1530</f>
        <v>0</v>
      </c>
      <c r="I1529" s="1">
        <f>J1529+K1529</f>
        <v>2482</v>
      </c>
      <c r="J1529" s="10">
        <f>J1530</f>
        <v>2482</v>
      </c>
      <c r="K1529" s="10">
        <f>K1530</f>
        <v>0</v>
      </c>
    </row>
    <row r="1530" spans="1:11" ht="68.25" customHeight="1" x14ac:dyDescent="0.2">
      <c r="A1530" s="2" t="s">
        <v>393</v>
      </c>
      <c r="B1530" s="2"/>
      <c r="C1530" s="2" t="s">
        <v>254</v>
      </c>
      <c r="D1530" s="2" t="s">
        <v>175</v>
      </c>
      <c r="E1530" s="2"/>
      <c r="F1530" s="3">
        <f>SUM(G1530:H1530)</f>
        <v>2481</v>
      </c>
      <c r="G1530" s="35">
        <f>SUM(G1531:G1533)</f>
        <v>2481</v>
      </c>
      <c r="H1530" s="35">
        <f>SUM(H1531:H1533)</f>
        <v>0</v>
      </c>
      <c r="I1530" s="3">
        <f>SUM(J1530:K1530)</f>
        <v>2482</v>
      </c>
      <c r="J1530" s="35">
        <f>SUM(J1531:J1533)</f>
        <v>2482</v>
      </c>
      <c r="K1530" s="35">
        <f>SUM(K1531:K1533)</f>
        <v>0</v>
      </c>
    </row>
    <row r="1531" spans="1:11" ht="209.25" customHeight="1" x14ac:dyDescent="0.2">
      <c r="A1531" s="7" t="s">
        <v>19</v>
      </c>
      <c r="B1531" s="2"/>
      <c r="C1531" s="2" t="s">
        <v>254</v>
      </c>
      <c r="D1531" s="2" t="s">
        <v>175</v>
      </c>
      <c r="E1531" s="2" t="s">
        <v>12</v>
      </c>
      <c r="F1531" s="3">
        <f>SUM(G1531:H1531)</f>
        <v>2073</v>
      </c>
      <c r="G1531" s="35">
        <v>2073</v>
      </c>
      <c r="H1531" s="35"/>
      <c r="I1531" s="3">
        <f>SUM(J1531:K1531)</f>
        <v>2093</v>
      </c>
      <c r="J1531" s="35">
        <v>2093</v>
      </c>
      <c r="K1531" s="35"/>
    </row>
    <row r="1532" spans="1:11" ht="93" customHeight="1" x14ac:dyDescent="0.2">
      <c r="A1532" s="2" t="s">
        <v>20</v>
      </c>
      <c r="B1532" s="2"/>
      <c r="C1532" s="2" t="s">
        <v>254</v>
      </c>
      <c r="D1532" s="2" t="s">
        <v>175</v>
      </c>
      <c r="E1532" s="2" t="s">
        <v>13</v>
      </c>
      <c r="F1532" s="3">
        <f>SUM(G1532:H1532)</f>
        <v>396</v>
      </c>
      <c r="G1532" s="35">
        <v>396</v>
      </c>
      <c r="H1532" s="35"/>
      <c r="I1532" s="3">
        <f>SUM(J1532:K1532)</f>
        <v>377</v>
      </c>
      <c r="J1532" s="35">
        <v>377</v>
      </c>
      <c r="K1532" s="35"/>
    </row>
    <row r="1533" spans="1:11" ht="44.25" customHeight="1" x14ac:dyDescent="0.2">
      <c r="A1533" s="2" t="s">
        <v>16</v>
      </c>
      <c r="B1533" s="2"/>
      <c r="C1533" s="2" t="s">
        <v>254</v>
      </c>
      <c r="D1533" s="2" t="s">
        <v>175</v>
      </c>
      <c r="E1533" s="2" t="s">
        <v>15</v>
      </c>
      <c r="F1533" s="3">
        <f>SUM(G1533:H1533)</f>
        <v>12</v>
      </c>
      <c r="G1533" s="35">
        <v>12</v>
      </c>
      <c r="H1533" s="35"/>
      <c r="I1533" s="3">
        <f>SUM(J1533:K1533)</f>
        <v>12</v>
      </c>
      <c r="J1533" s="35">
        <v>12</v>
      </c>
      <c r="K1533" s="35"/>
    </row>
    <row r="1534" spans="1:11" ht="62.25" customHeight="1" x14ac:dyDescent="0.2">
      <c r="A1534" s="5" t="s">
        <v>1080</v>
      </c>
      <c r="B1534" s="5"/>
      <c r="C1534" s="5" t="s">
        <v>243</v>
      </c>
      <c r="D1534" s="5"/>
      <c r="E1534" s="5"/>
      <c r="F1534" s="1">
        <f>SUM(G1534:H1534)</f>
        <v>529</v>
      </c>
      <c r="G1534" s="10">
        <f>SUM(G1537)</f>
        <v>529</v>
      </c>
      <c r="H1534" s="10">
        <f>SUM(H1537)</f>
        <v>0</v>
      </c>
      <c r="I1534" s="1">
        <f>SUM(J1534:K1534)</f>
        <v>534</v>
      </c>
      <c r="J1534" s="10">
        <f>SUM(J1537)</f>
        <v>534</v>
      </c>
      <c r="K1534" s="10">
        <f>SUM(K1537)</f>
        <v>0</v>
      </c>
    </row>
    <row r="1535" spans="1:11" ht="35.25" customHeight="1" x14ac:dyDescent="0.2">
      <c r="A1535" s="6" t="s">
        <v>171</v>
      </c>
      <c r="B1535" s="5"/>
      <c r="C1535" s="5" t="s">
        <v>243</v>
      </c>
      <c r="D1535" s="5" t="s">
        <v>172</v>
      </c>
      <c r="E1535" s="5"/>
      <c r="F1535" s="1">
        <f>G1535+H1535</f>
        <v>529</v>
      </c>
      <c r="G1535" s="10">
        <f>G1536</f>
        <v>529</v>
      </c>
      <c r="H1535" s="10">
        <f>H1536</f>
        <v>0</v>
      </c>
      <c r="I1535" s="1">
        <f>J1535+K1535</f>
        <v>534</v>
      </c>
      <c r="J1535" s="10">
        <f>J1536</f>
        <v>534</v>
      </c>
      <c r="K1535" s="10">
        <f>K1536</f>
        <v>0</v>
      </c>
    </row>
    <row r="1536" spans="1:11" ht="119.25" customHeight="1" x14ac:dyDescent="0.2">
      <c r="A1536" s="6" t="s">
        <v>173</v>
      </c>
      <c r="B1536" s="5"/>
      <c r="C1536" s="5" t="s">
        <v>243</v>
      </c>
      <c r="D1536" s="5" t="s">
        <v>174</v>
      </c>
      <c r="E1536" s="5"/>
      <c r="F1536" s="1">
        <f>G1536+H1536</f>
        <v>529</v>
      </c>
      <c r="G1536" s="10">
        <f>G1537</f>
        <v>529</v>
      </c>
      <c r="H1536" s="10">
        <f>H1537</f>
        <v>0</v>
      </c>
      <c r="I1536" s="1">
        <f>J1536+K1536</f>
        <v>534</v>
      </c>
      <c r="J1536" s="10">
        <f>J1537</f>
        <v>534</v>
      </c>
      <c r="K1536" s="10">
        <f>K1537</f>
        <v>0</v>
      </c>
    </row>
    <row r="1537" spans="1:11" ht="104.25" customHeight="1" x14ac:dyDescent="0.2">
      <c r="A1537" s="2" t="s">
        <v>41</v>
      </c>
      <c r="B1537" s="2"/>
      <c r="C1537" s="2" t="s">
        <v>243</v>
      </c>
      <c r="D1537" s="2" t="s">
        <v>189</v>
      </c>
      <c r="E1537" s="2"/>
      <c r="F1537" s="3">
        <f t="shared" ref="F1537:F1553" si="323">SUM(G1537:H1537)</f>
        <v>529</v>
      </c>
      <c r="G1537" s="35">
        <f>SUM(G1538)</f>
        <v>529</v>
      </c>
      <c r="H1537" s="35">
        <f>SUM(H1538)</f>
        <v>0</v>
      </c>
      <c r="I1537" s="3">
        <f t="shared" ref="I1537:I1553" si="324">SUM(J1537:K1537)</f>
        <v>534</v>
      </c>
      <c r="J1537" s="35">
        <f>SUM(J1538)</f>
        <v>534</v>
      </c>
      <c r="K1537" s="35">
        <f>SUM(K1538)</f>
        <v>0</v>
      </c>
    </row>
    <row r="1538" spans="1:11" ht="222.75" customHeight="1" x14ac:dyDescent="0.2">
      <c r="A1538" s="7" t="s">
        <v>19</v>
      </c>
      <c r="B1538" s="2"/>
      <c r="C1538" s="2" t="s">
        <v>243</v>
      </c>
      <c r="D1538" s="2" t="s">
        <v>189</v>
      </c>
      <c r="E1538" s="2" t="s">
        <v>12</v>
      </c>
      <c r="F1538" s="3">
        <f t="shared" si="323"/>
        <v>529</v>
      </c>
      <c r="G1538" s="35">
        <v>529</v>
      </c>
      <c r="H1538" s="35"/>
      <c r="I1538" s="3">
        <f t="shared" si="324"/>
        <v>534</v>
      </c>
      <c r="J1538" s="35">
        <v>534</v>
      </c>
      <c r="K1538" s="35"/>
    </row>
    <row r="1539" spans="1:11" ht="65.25" customHeight="1" x14ac:dyDescent="0.2">
      <c r="A1539" s="5" t="s">
        <v>176</v>
      </c>
      <c r="B1539" s="1"/>
      <c r="C1539" s="1" t="s">
        <v>177</v>
      </c>
      <c r="D1539" s="1"/>
      <c r="E1539" s="3"/>
      <c r="F1539" s="1">
        <f t="shared" si="323"/>
        <v>752</v>
      </c>
      <c r="G1539" s="10">
        <f>G1540</f>
        <v>752</v>
      </c>
      <c r="H1539" s="10">
        <f>H1540</f>
        <v>0</v>
      </c>
      <c r="I1539" s="1">
        <f t="shared" si="324"/>
        <v>749</v>
      </c>
      <c r="J1539" s="10">
        <f>J1540</f>
        <v>749</v>
      </c>
      <c r="K1539" s="10">
        <f>K1540</f>
        <v>0</v>
      </c>
    </row>
    <row r="1540" spans="1:11" ht="30" customHeight="1" x14ac:dyDescent="0.2">
      <c r="A1540" s="22" t="s">
        <v>300</v>
      </c>
      <c r="B1540" s="1"/>
      <c r="C1540" s="1" t="s">
        <v>301</v>
      </c>
      <c r="D1540" s="1"/>
      <c r="E1540" s="1"/>
      <c r="F1540" s="1">
        <f t="shared" si="323"/>
        <v>752</v>
      </c>
      <c r="G1540" s="10">
        <f>G1546+G1541</f>
        <v>752</v>
      </c>
      <c r="H1540" s="10">
        <f t="shared" ref="H1540" si="325">H1546+H1541</f>
        <v>0</v>
      </c>
      <c r="I1540" s="10">
        <f>SUM(J1540:K1540)</f>
        <v>749</v>
      </c>
      <c r="J1540" s="10">
        <f t="shared" ref="J1540" si="326">J1546+J1541</f>
        <v>749</v>
      </c>
      <c r="K1540" s="10">
        <f>K1549</f>
        <v>0</v>
      </c>
    </row>
    <row r="1541" spans="1:11" ht="231.75" customHeight="1" x14ac:dyDescent="0.2">
      <c r="A1541" s="39" t="s">
        <v>270</v>
      </c>
      <c r="B1541" s="40"/>
      <c r="C1541" s="40" t="s">
        <v>301</v>
      </c>
      <c r="D1541" s="40" t="s">
        <v>271</v>
      </c>
      <c r="E1541" s="40"/>
      <c r="F1541" s="1">
        <f>G1541+H1541</f>
        <v>177</v>
      </c>
      <c r="G1541" s="10">
        <f>G1542</f>
        <v>177</v>
      </c>
      <c r="H1541" s="10">
        <f>H1542</f>
        <v>0</v>
      </c>
      <c r="I1541" s="1">
        <f>J1541+K1541</f>
        <v>183</v>
      </c>
      <c r="J1541" s="10">
        <f>J1542</f>
        <v>183</v>
      </c>
      <c r="K1541" s="10">
        <f>K1542</f>
        <v>0</v>
      </c>
    </row>
    <row r="1542" spans="1:11" ht="123.75" customHeight="1" x14ac:dyDescent="0.2">
      <c r="A1542" s="39" t="s">
        <v>1029</v>
      </c>
      <c r="B1542" s="40"/>
      <c r="C1542" s="40" t="s">
        <v>301</v>
      </c>
      <c r="D1542" s="40" t="s">
        <v>1030</v>
      </c>
      <c r="E1542" s="40"/>
      <c r="F1542" s="1">
        <f>G1542+H1542</f>
        <v>177</v>
      </c>
      <c r="G1542" s="10">
        <f>G1543</f>
        <v>177</v>
      </c>
      <c r="H1542" s="10">
        <f>H1543</f>
        <v>0</v>
      </c>
      <c r="I1542" s="1">
        <f>J1542+K1542</f>
        <v>183</v>
      </c>
      <c r="J1542" s="10">
        <f>J1543</f>
        <v>183</v>
      </c>
      <c r="K1542" s="10">
        <f>K1543</f>
        <v>0</v>
      </c>
    </row>
    <row r="1543" spans="1:11" ht="156" customHeight="1" x14ac:dyDescent="0.2">
      <c r="A1543" s="39" t="s">
        <v>1031</v>
      </c>
      <c r="B1543" s="40"/>
      <c r="C1543" s="40" t="s">
        <v>301</v>
      </c>
      <c r="D1543" s="40" t="s">
        <v>1032</v>
      </c>
      <c r="E1543" s="40"/>
      <c r="F1543" s="3">
        <f t="shared" ref="F1543:F1545" si="327">SUM(G1543:H1543)</f>
        <v>177</v>
      </c>
      <c r="G1543" s="35">
        <f>SUM(G1544)</f>
        <v>177</v>
      </c>
      <c r="H1543" s="35">
        <f>SUM(H1544)</f>
        <v>0</v>
      </c>
      <c r="I1543" s="3">
        <f t="shared" ref="I1543:I1545" si="328">SUM(J1543:K1543)</f>
        <v>183</v>
      </c>
      <c r="J1543" s="35">
        <f>SUM(J1544)</f>
        <v>183</v>
      </c>
      <c r="K1543" s="35">
        <f>SUM(K1544)</f>
        <v>0</v>
      </c>
    </row>
    <row r="1544" spans="1:11" ht="49.5" x14ac:dyDescent="0.2">
      <c r="A1544" s="47" t="s">
        <v>364</v>
      </c>
      <c r="B1544" s="40"/>
      <c r="C1544" s="41" t="s">
        <v>301</v>
      </c>
      <c r="D1544" s="41" t="s">
        <v>1033</v>
      </c>
      <c r="E1544" s="45"/>
      <c r="F1544" s="3">
        <f t="shared" si="327"/>
        <v>177</v>
      </c>
      <c r="G1544" s="35">
        <f>SUM(G1545)</f>
        <v>177</v>
      </c>
      <c r="H1544" s="35">
        <f>SUM(H1545)</f>
        <v>0</v>
      </c>
      <c r="I1544" s="3">
        <f t="shared" si="328"/>
        <v>183</v>
      </c>
      <c r="J1544" s="35">
        <f>SUM(J1545)</f>
        <v>183</v>
      </c>
      <c r="K1544" s="35">
        <f>SUM(K1545)</f>
        <v>0</v>
      </c>
    </row>
    <row r="1545" spans="1:11" ht="210" customHeight="1" x14ac:dyDescent="0.2">
      <c r="A1545" s="42" t="s">
        <v>19</v>
      </c>
      <c r="B1545" s="45"/>
      <c r="C1545" s="45" t="s">
        <v>301</v>
      </c>
      <c r="D1545" s="41" t="s">
        <v>1033</v>
      </c>
      <c r="E1545" s="45">
        <v>100</v>
      </c>
      <c r="F1545" s="3">
        <f t="shared" si="327"/>
        <v>177</v>
      </c>
      <c r="G1545" s="35">
        <v>177</v>
      </c>
      <c r="H1545" s="10"/>
      <c r="I1545" s="3">
        <f t="shared" si="328"/>
        <v>183</v>
      </c>
      <c r="J1545" s="35">
        <v>183</v>
      </c>
      <c r="K1545" s="10"/>
    </row>
    <row r="1546" spans="1:11" ht="133.5" customHeight="1" x14ac:dyDescent="0.2">
      <c r="A1546" s="8" t="s">
        <v>302</v>
      </c>
      <c r="B1546" s="5"/>
      <c r="C1546" s="5" t="s">
        <v>301</v>
      </c>
      <c r="D1546" s="5" t="s">
        <v>293</v>
      </c>
      <c r="E1546" s="5"/>
      <c r="F1546" s="1">
        <f t="shared" si="323"/>
        <v>575</v>
      </c>
      <c r="G1546" s="10">
        <f>G1547</f>
        <v>575</v>
      </c>
      <c r="H1546" s="10">
        <f>H1547</f>
        <v>0</v>
      </c>
      <c r="I1546" s="1">
        <f t="shared" si="324"/>
        <v>566</v>
      </c>
      <c r="J1546" s="10">
        <f>J1547</f>
        <v>566</v>
      </c>
      <c r="K1546" s="10">
        <f>K1547</f>
        <v>0</v>
      </c>
    </row>
    <row r="1547" spans="1:11" ht="129" customHeight="1" x14ac:dyDescent="0.2">
      <c r="A1547" s="8" t="s">
        <v>303</v>
      </c>
      <c r="B1547" s="5"/>
      <c r="C1547" s="5" t="s">
        <v>301</v>
      </c>
      <c r="D1547" s="5" t="s">
        <v>295</v>
      </c>
      <c r="E1547" s="5"/>
      <c r="F1547" s="1">
        <f t="shared" si="323"/>
        <v>575</v>
      </c>
      <c r="G1547" s="10">
        <f>G1548</f>
        <v>575</v>
      </c>
      <c r="H1547" s="10">
        <f>H1549</f>
        <v>0</v>
      </c>
      <c r="I1547" s="1">
        <f t="shared" si="324"/>
        <v>566</v>
      </c>
      <c r="J1547" s="10">
        <f>J1548</f>
        <v>566</v>
      </c>
      <c r="K1547" s="10">
        <f>K1549</f>
        <v>0</v>
      </c>
    </row>
    <row r="1548" spans="1:11" ht="170.25" customHeight="1" x14ac:dyDescent="0.2">
      <c r="A1548" s="8" t="s">
        <v>304</v>
      </c>
      <c r="B1548" s="5"/>
      <c r="C1548" s="5" t="s">
        <v>301</v>
      </c>
      <c r="D1548" s="5" t="s">
        <v>305</v>
      </c>
      <c r="E1548" s="5"/>
      <c r="F1548" s="1">
        <f t="shared" si="323"/>
        <v>575</v>
      </c>
      <c r="G1548" s="10">
        <f>G1549</f>
        <v>575</v>
      </c>
      <c r="H1548" s="10">
        <f>H1549</f>
        <v>0</v>
      </c>
      <c r="I1548" s="1">
        <f t="shared" si="324"/>
        <v>566</v>
      </c>
      <c r="J1548" s="10">
        <f>J1549</f>
        <v>566</v>
      </c>
      <c r="K1548" s="10">
        <f>K1549</f>
        <v>0</v>
      </c>
    </row>
    <row r="1549" spans="1:11" ht="51.75" customHeight="1" x14ac:dyDescent="0.2">
      <c r="A1549" s="19" t="s">
        <v>364</v>
      </c>
      <c r="B1549" s="5"/>
      <c r="C1549" s="2" t="s">
        <v>301</v>
      </c>
      <c r="D1549" s="2" t="s">
        <v>307</v>
      </c>
      <c r="E1549" s="2"/>
      <c r="F1549" s="3">
        <f t="shared" si="323"/>
        <v>575</v>
      </c>
      <c r="G1549" s="35">
        <f>G1550+G1551+G1552</f>
        <v>575</v>
      </c>
      <c r="H1549" s="35">
        <f>H1550+H1551+H1552</f>
        <v>0</v>
      </c>
      <c r="I1549" s="3">
        <f t="shared" si="324"/>
        <v>566</v>
      </c>
      <c r="J1549" s="35">
        <f>J1550+J1551+J1552</f>
        <v>566</v>
      </c>
      <c r="K1549" s="35">
        <f>K1550+K1551+K1552</f>
        <v>0</v>
      </c>
    </row>
    <row r="1550" spans="1:11" ht="207" customHeight="1" x14ac:dyDescent="0.2">
      <c r="A1550" s="7" t="s">
        <v>19</v>
      </c>
      <c r="B1550" s="3"/>
      <c r="C1550" s="3" t="s">
        <v>301</v>
      </c>
      <c r="D1550" s="2" t="s">
        <v>307</v>
      </c>
      <c r="E1550" s="3" t="s">
        <v>12</v>
      </c>
      <c r="F1550" s="3">
        <f t="shared" si="323"/>
        <v>407</v>
      </c>
      <c r="G1550" s="35">
        <v>407</v>
      </c>
      <c r="H1550" s="35"/>
      <c r="I1550" s="3">
        <f t="shared" si="324"/>
        <v>412</v>
      </c>
      <c r="J1550" s="35">
        <v>412</v>
      </c>
      <c r="K1550" s="35"/>
    </row>
    <row r="1551" spans="1:11" ht="93" customHeight="1" x14ac:dyDescent="0.2">
      <c r="A1551" s="2" t="s">
        <v>20</v>
      </c>
      <c r="B1551" s="3"/>
      <c r="C1551" s="3" t="s">
        <v>301</v>
      </c>
      <c r="D1551" s="2" t="s">
        <v>307</v>
      </c>
      <c r="E1551" s="3" t="s">
        <v>13</v>
      </c>
      <c r="F1551" s="3">
        <f t="shared" si="323"/>
        <v>164</v>
      </c>
      <c r="G1551" s="35">
        <v>164</v>
      </c>
      <c r="H1551" s="35"/>
      <c r="I1551" s="3">
        <f t="shared" si="324"/>
        <v>150</v>
      </c>
      <c r="J1551" s="35">
        <v>150</v>
      </c>
      <c r="K1551" s="35"/>
    </row>
    <row r="1552" spans="1:11" ht="33" x14ac:dyDescent="0.2">
      <c r="A1552" s="2" t="s">
        <v>16</v>
      </c>
      <c r="B1552" s="3"/>
      <c r="C1552" s="3" t="s">
        <v>301</v>
      </c>
      <c r="D1552" s="2" t="s">
        <v>307</v>
      </c>
      <c r="E1552" s="3" t="s">
        <v>15</v>
      </c>
      <c r="F1552" s="3">
        <f t="shared" si="323"/>
        <v>4</v>
      </c>
      <c r="G1552" s="35">
        <v>4</v>
      </c>
      <c r="H1552" s="35"/>
      <c r="I1552" s="3">
        <f t="shared" si="324"/>
        <v>4</v>
      </c>
      <c r="J1552" s="35">
        <v>4</v>
      </c>
      <c r="K1552" s="35"/>
    </row>
    <row r="1553" spans="1:11" ht="120.75" customHeight="1" x14ac:dyDescent="0.2">
      <c r="A1553" s="5" t="s">
        <v>424</v>
      </c>
      <c r="B1553" s="5" t="s">
        <v>425</v>
      </c>
      <c r="C1553" s="5"/>
      <c r="D1553" s="5"/>
      <c r="E1553" s="5"/>
      <c r="F1553" s="1">
        <f t="shared" si="323"/>
        <v>5266</v>
      </c>
      <c r="G1553" s="10">
        <f>G1554+G1567</f>
        <v>5266</v>
      </c>
      <c r="H1553" s="10">
        <f>H1554+H1567</f>
        <v>0</v>
      </c>
      <c r="I1553" s="1">
        <f t="shared" si="324"/>
        <v>5494</v>
      </c>
      <c r="J1553" s="10">
        <f>J1554+J1567</f>
        <v>5494</v>
      </c>
      <c r="K1553" s="10">
        <f>K1554+K1567</f>
        <v>0</v>
      </c>
    </row>
    <row r="1554" spans="1:11" ht="51" customHeight="1" x14ac:dyDescent="0.2">
      <c r="A1554" s="5" t="s">
        <v>1097</v>
      </c>
      <c r="B1554" s="5"/>
      <c r="C1554" s="5" t="s">
        <v>242</v>
      </c>
      <c r="D1554" s="5"/>
      <c r="E1554" s="5"/>
      <c r="F1554" s="1">
        <f>SUM(G1554:H1554)</f>
        <v>3482</v>
      </c>
      <c r="G1554" s="10">
        <f>SUM(G1555,G1562)</f>
        <v>3482</v>
      </c>
      <c r="H1554" s="10">
        <f>SUM(H1555,H1562)</f>
        <v>0</v>
      </c>
      <c r="I1554" s="1">
        <f>SUM(J1554:K1554)</f>
        <v>3732</v>
      </c>
      <c r="J1554" s="10">
        <f>SUM(J1555,J1562)</f>
        <v>3732</v>
      </c>
      <c r="K1554" s="10">
        <f>SUM(K1555,K1562)</f>
        <v>0</v>
      </c>
    </row>
    <row r="1555" spans="1:11" ht="189.75" customHeight="1" x14ac:dyDescent="0.2">
      <c r="A1555" s="5" t="s">
        <v>253</v>
      </c>
      <c r="B1555" s="5"/>
      <c r="C1555" s="5" t="s">
        <v>254</v>
      </c>
      <c r="D1555" s="5"/>
      <c r="E1555" s="5"/>
      <c r="F1555" s="1">
        <f>SUM(G1555:H1555)</f>
        <v>2903</v>
      </c>
      <c r="G1555" s="10">
        <f>SUM(G1558)</f>
        <v>2903</v>
      </c>
      <c r="H1555" s="10">
        <f>SUM(H1558)</f>
        <v>0</v>
      </c>
      <c r="I1555" s="1">
        <f>SUM(J1555:K1555)</f>
        <v>3148</v>
      </c>
      <c r="J1555" s="10">
        <f>SUM(J1558)</f>
        <v>3148</v>
      </c>
      <c r="K1555" s="10">
        <f>SUM(K1558)</f>
        <v>0</v>
      </c>
    </row>
    <row r="1556" spans="1:11" ht="33.75" customHeight="1" x14ac:dyDescent="0.2">
      <c r="A1556" s="6" t="s">
        <v>171</v>
      </c>
      <c r="B1556" s="5"/>
      <c r="C1556" s="5" t="s">
        <v>254</v>
      </c>
      <c r="D1556" s="5" t="s">
        <v>172</v>
      </c>
      <c r="E1556" s="5"/>
      <c r="F1556" s="1">
        <f>G1556+H1556</f>
        <v>2903</v>
      </c>
      <c r="G1556" s="10">
        <f>G1557</f>
        <v>2903</v>
      </c>
      <c r="H1556" s="10">
        <f>H1557</f>
        <v>0</v>
      </c>
      <c r="I1556" s="1">
        <f>J1556+K1556</f>
        <v>3148</v>
      </c>
      <c r="J1556" s="10">
        <f>J1557</f>
        <v>3148</v>
      </c>
      <c r="K1556" s="10">
        <f>K1557</f>
        <v>0</v>
      </c>
    </row>
    <row r="1557" spans="1:11" ht="120.75" customHeight="1" x14ac:dyDescent="0.2">
      <c r="A1557" s="6" t="s">
        <v>173</v>
      </c>
      <c r="B1557" s="5"/>
      <c r="C1557" s="5" t="s">
        <v>254</v>
      </c>
      <c r="D1557" s="5" t="s">
        <v>174</v>
      </c>
      <c r="E1557" s="5"/>
      <c r="F1557" s="1">
        <f>G1557+H1557</f>
        <v>2903</v>
      </c>
      <c r="G1557" s="10">
        <f>G1558</f>
        <v>2903</v>
      </c>
      <c r="H1557" s="10">
        <f>H1558</f>
        <v>0</v>
      </c>
      <c r="I1557" s="1">
        <f>J1557+K1557</f>
        <v>3148</v>
      </c>
      <c r="J1557" s="10">
        <f>J1558</f>
        <v>3148</v>
      </c>
      <c r="K1557" s="10">
        <f>K1558</f>
        <v>0</v>
      </c>
    </row>
    <row r="1558" spans="1:11" ht="68.25" customHeight="1" x14ac:dyDescent="0.2">
      <c r="A1558" s="2" t="s">
        <v>393</v>
      </c>
      <c r="B1558" s="2"/>
      <c r="C1558" s="2" t="s">
        <v>254</v>
      </c>
      <c r="D1558" s="2" t="s">
        <v>175</v>
      </c>
      <c r="E1558" s="2"/>
      <c r="F1558" s="3">
        <f>SUM(G1558:H1558)</f>
        <v>2903</v>
      </c>
      <c r="G1558" s="35">
        <f>SUM(G1559:G1561)</f>
        <v>2903</v>
      </c>
      <c r="H1558" s="35">
        <f>SUM(H1559:H1561)</f>
        <v>0</v>
      </c>
      <c r="I1558" s="3">
        <f>SUM(J1558:K1558)</f>
        <v>3148</v>
      </c>
      <c r="J1558" s="35">
        <f>SUM(J1559:J1561)</f>
        <v>3148</v>
      </c>
      <c r="K1558" s="35">
        <f>SUM(K1559:K1561)</f>
        <v>0</v>
      </c>
    </row>
    <row r="1559" spans="1:11" ht="210.75" customHeight="1" x14ac:dyDescent="0.2">
      <c r="A1559" s="7" t="s">
        <v>19</v>
      </c>
      <c r="B1559" s="2"/>
      <c r="C1559" s="2" t="s">
        <v>254</v>
      </c>
      <c r="D1559" s="2" t="s">
        <v>175</v>
      </c>
      <c r="E1559" s="2" t="s">
        <v>12</v>
      </c>
      <c r="F1559" s="3">
        <f>SUM(G1559:H1559)</f>
        <v>2470</v>
      </c>
      <c r="G1559" s="35">
        <v>2470</v>
      </c>
      <c r="H1559" s="35"/>
      <c r="I1559" s="3">
        <f>SUM(J1559:K1559)</f>
        <v>2495</v>
      </c>
      <c r="J1559" s="35">
        <v>2495</v>
      </c>
      <c r="K1559" s="35"/>
    </row>
    <row r="1560" spans="1:11" ht="93" customHeight="1" x14ac:dyDescent="0.2">
      <c r="A1560" s="2" t="s">
        <v>20</v>
      </c>
      <c r="B1560" s="2"/>
      <c r="C1560" s="2" t="s">
        <v>254</v>
      </c>
      <c r="D1560" s="2" t="s">
        <v>175</v>
      </c>
      <c r="E1560" s="2" t="s">
        <v>13</v>
      </c>
      <c r="F1560" s="3">
        <f>SUM(G1560:H1560)</f>
        <v>272</v>
      </c>
      <c r="G1560" s="35">
        <v>272</v>
      </c>
      <c r="H1560" s="35"/>
      <c r="I1560" s="3">
        <f>SUM(J1560:K1560)</f>
        <v>492</v>
      </c>
      <c r="J1560" s="35">
        <f>252+240</f>
        <v>492</v>
      </c>
      <c r="K1560" s="35"/>
    </row>
    <row r="1561" spans="1:11" ht="33" x14ac:dyDescent="0.2">
      <c r="A1561" s="2" t="s">
        <v>16</v>
      </c>
      <c r="B1561" s="2"/>
      <c r="C1561" s="2" t="s">
        <v>254</v>
      </c>
      <c r="D1561" s="2" t="s">
        <v>175</v>
      </c>
      <c r="E1561" s="2" t="s">
        <v>15</v>
      </c>
      <c r="F1561" s="3">
        <f>SUM(G1561:H1561)</f>
        <v>161</v>
      </c>
      <c r="G1561" s="35">
        <v>161</v>
      </c>
      <c r="H1561" s="35"/>
      <c r="I1561" s="3">
        <f>SUM(J1561:K1561)</f>
        <v>161</v>
      </c>
      <c r="J1561" s="35">
        <v>161</v>
      </c>
      <c r="K1561" s="35"/>
    </row>
    <row r="1562" spans="1:11" ht="58.5" customHeight="1" x14ac:dyDescent="0.2">
      <c r="A1562" s="5" t="s">
        <v>1080</v>
      </c>
      <c r="B1562" s="5"/>
      <c r="C1562" s="5" t="s">
        <v>243</v>
      </c>
      <c r="D1562" s="5"/>
      <c r="E1562" s="5"/>
      <c r="F1562" s="1">
        <f>SUM(G1562:H1562)</f>
        <v>579</v>
      </c>
      <c r="G1562" s="10">
        <f>SUM(G1565)</f>
        <v>579</v>
      </c>
      <c r="H1562" s="10">
        <f>SUM(H1565)</f>
        <v>0</v>
      </c>
      <c r="I1562" s="1">
        <f>SUM(J1562:K1562)</f>
        <v>584</v>
      </c>
      <c r="J1562" s="10">
        <f>SUM(J1565)</f>
        <v>584</v>
      </c>
      <c r="K1562" s="10">
        <f>SUM(K1565)</f>
        <v>0</v>
      </c>
    </row>
    <row r="1563" spans="1:11" ht="36.75" customHeight="1" x14ac:dyDescent="0.2">
      <c r="A1563" s="6" t="s">
        <v>171</v>
      </c>
      <c r="B1563" s="5"/>
      <c r="C1563" s="5" t="s">
        <v>243</v>
      </c>
      <c r="D1563" s="5" t="s">
        <v>172</v>
      </c>
      <c r="E1563" s="5"/>
      <c r="F1563" s="1">
        <f>G1563+H1563</f>
        <v>579</v>
      </c>
      <c r="G1563" s="10">
        <f>G1564</f>
        <v>579</v>
      </c>
      <c r="H1563" s="10">
        <f>H1564</f>
        <v>0</v>
      </c>
      <c r="I1563" s="1">
        <f>J1563+K1563</f>
        <v>584</v>
      </c>
      <c r="J1563" s="10">
        <f>J1564</f>
        <v>584</v>
      </c>
      <c r="K1563" s="10">
        <f>K1564</f>
        <v>0</v>
      </c>
    </row>
    <row r="1564" spans="1:11" ht="124.5" customHeight="1" x14ac:dyDescent="0.2">
      <c r="A1564" s="6" t="s">
        <v>173</v>
      </c>
      <c r="B1564" s="5"/>
      <c r="C1564" s="5" t="s">
        <v>243</v>
      </c>
      <c r="D1564" s="5" t="s">
        <v>174</v>
      </c>
      <c r="E1564" s="5"/>
      <c r="F1564" s="1">
        <f>G1564+H1564</f>
        <v>579</v>
      </c>
      <c r="G1564" s="10">
        <f>G1565</f>
        <v>579</v>
      </c>
      <c r="H1564" s="10">
        <f>H1565</f>
        <v>0</v>
      </c>
      <c r="I1564" s="1">
        <f>J1564+K1564</f>
        <v>584</v>
      </c>
      <c r="J1564" s="10">
        <f>J1565</f>
        <v>584</v>
      </c>
      <c r="K1564" s="10">
        <f>K1565</f>
        <v>0</v>
      </c>
    </row>
    <row r="1565" spans="1:11" ht="104.25" customHeight="1" x14ac:dyDescent="0.2">
      <c r="A1565" s="2" t="s">
        <v>41</v>
      </c>
      <c r="B1565" s="2"/>
      <c r="C1565" s="2" t="s">
        <v>243</v>
      </c>
      <c r="D1565" s="2" t="s">
        <v>189</v>
      </c>
      <c r="E1565" s="2"/>
      <c r="F1565" s="3">
        <f t="shared" ref="F1565:F1581" si="329">SUM(G1565:H1565)</f>
        <v>579</v>
      </c>
      <c r="G1565" s="35">
        <f>SUM(G1566)</f>
        <v>579</v>
      </c>
      <c r="H1565" s="35">
        <f>SUM(H1566)</f>
        <v>0</v>
      </c>
      <c r="I1565" s="3">
        <f t="shared" ref="I1565:I1581" si="330">SUM(J1565:K1565)</f>
        <v>584</v>
      </c>
      <c r="J1565" s="35">
        <f>SUM(J1566)</f>
        <v>584</v>
      </c>
      <c r="K1565" s="35">
        <f>SUM(K1566)</f>
        <v>0</v>
      </c>
    </row>
    <row r="1566" spans="1:11" ht="206.25" customHeight="1" x14ac:dyDescent="0.2">
      <c r="A1566" s="7" t="s">
        <v>19</v>
      </c>
      <c r="B1566" s="2"/>
      <c r="C1566" s="2" t="s">
        <v>243</v>
      </c>
      <c r="D1566" s="2" t="s">
        <v>189</v>
      </c>
      <c r="E1566" s="2" t="s">
        <v>12</v>
      </c>
      <c r="F1566" s="3">
        <f t="shared" si="329"/>
        <v>579</v>
      </c>
      <c r="G1566" s="35">
        <v>579</v>
      </c>
      <c r="H1566" s="35"/>
      <c r="I1566" s="3">
        <f t="shared" si="330"/>
        <v>584</v>
      </c>
      <c r="J1566" s="35">
        <v>584</v>
      </c>
      <c r="K1566" s="35"/>
    </row>
    <row r="1567" spans="1:11" ht="62.25" customHeight="1" x14ac:dyDescent="0.2">
      <c r="A1567" s="5" t="s">
        <v>176</v>
      </c>
      <c r="B1567" s="1"/>
      <c r="C1567" s="1" t="s">
        <v>177</v>
      </c>
      <c r="D1567" s="1"/>
      <c r="E1567" s="3"/>
      <c r="F1567" s="1">
        <f t="shared" si="329"/>
        <v>1784</v>
      </c>
      <c r="G1567" s="10">
        <f>G1568</f>
        <v>1784</v>
      </c>
      <c r="H1567" s="10">
        <f>H1568</f>
        <v>0</v>
      </c>
      <c r="I1567" s="1">
        <f t="shared" si="330"/>
        <v>1762</v>
      </c>
      <c r="J1567" s="10">
        <f>J1568</f>
        <v>1762</v>
      </c>
      <c r="K1567" s="10">
        <f>K1568</f>
        <v>0</v>
      </c>
    </row>
    <row r="1568" spans="1:11" ht="34.5" customHeight="1" x14ac:dyDescent="0.2">
      <c r="A1568" s="22" t="s">
        <v>300</v>
      </c>
      <c r="B1568" s="1"/>
      <c r="C1568" s="1" t="s">
        <v>301</v>
      </c>
      <c r="D1568" s="1"/>
      <c r="E1568" s="1"/>
      <c r="F1568" s="1">
        <f t="shared" si="329"/>
        <v>1784</v>
      </c>
      <c r="G1568" s="10">
        <f>G1574+G1569</f>
        <v>1784</v>
      </c>
      <c r="H1568" s="10">
        <f t="shared" ref="H1568" si="331">H1574+H1569</f>
        <v>0</v>
      </c>
      <c r="I1568" s="10">
        <f>SUM(J1568:K1568)</f>
        <v>1762</v>
      </c>
      <c r="J1568" s="10">
        <f t="shared" ref="J1568" si="332">J1574+J1569</f>
        <v>1762</v>
      </c>
      <c r="K1568" s="10">
        <f>K1577</f>
        <v>0</v>
      </c>
    </row>
    <row r="1569" spans="1:11" ht="237" customHeight="1" x14ac:dyDescent="0.2">
      <c r="A1569" s="39" t="s">
        <v>270</v>
      </c>
      <c r="B1569" s="40"/>
      <c r="C1569" s="40" t="s">
        <v>301</v>
      </c>
      <c r="D1569" s="40" t="s">
        <v>271</v>
      </c>
      <c r="E1569" s="40"/>
      <c r="F1569" s="1">
        <f>G1569+H1569</f>
        <v>353</v>
      </c>
      <c r="G1569" s="10">
        <f>G1570</f>
        <v>353</v>
      </c>
      <c r="H1569" s="10">
        <f>H1570</f>
        <v>0</v>
      </c>
      <c r="I1569" s="1">
        <f>J1569+K1569</f>
        <v>365</v>
      </c>
      <c r="J1569" s="10">
        <f>J1570</f>
        <v>365</v>
      </c>
      <c r="K1569" s="10">
        <f>K1570</f>
        <v>0</v>
      </c>
    </row>
    <row r="1570" spans="1:11" ht="113.25" customHeight="1" x14ac:dyDescent="0.2">
      <c r="A1570" s="39" t="s">
        <v>1029</v>
      </c>
      <c r="B1570" s="40"/>
      <c r="C1570" s="40" t="s">
        <v>301</v>
      </c>
      <c r="D1570" s="40" t="s">
        <v>1030</v>
      </c>
      <c r="E1570" s="40"/>
      <c r="F1570" s="1">
        <f>G1570+H1570</f>
        <v>353</v>
      </c>
      <c r="G1570" s="10">
        <f>G1571</f>
        <v>353</v>
      </c>
      <c r="H1570" s="10">
        <f>H1571</f>
        <v>0</v>
      </c>
      <c r="I1570" s="1">
        <f>J1570+K1570</f>
        <v>365</v>
      </c>
      <c r="J1570" s="10">
        <f>J1571</f>
        <v>365</v>
      </c>
      <c r="K1570" s="10">
        <f>K1571</f>
        <v>0</v>
      </c>
    </row>
    <row r="1571" spans="1:11" ht="156.75" customHeight="1" x14ac:dyDescent="0.2">
      <c r="A1571" s="39" t="s">
        <v>1031</v>
      </c>
      <c r="B1571" s="40"/>
      <c r="C1571" s="40" t="s">
        <v>301</v>
      </c>
      <c r="D1571" s="40" t="s">
        <v>1032</v>
      </c>
      <c r="E1571" s="40"/>
      <c r="F1571" s="3">
        <f t="shared" ref="F1571:F1573" si="333">SUM(G1571:H1571)</f>
        <v>353</v>
      </c>
      <c r="G1571" s="35">
        <f>SUM(G1572)</f>
        <v>353</v>
      </c>
      <c r="H1571" s="35">
        <f>SUM(H1572)</f>
        <v>0</v>
      </c>
      <c r="I1571" s="3">
        <f t="shared" ref="I1571:I1573" si="334">SUM(J1571:K1571)</f>
        <v>365</v>
      </c>
      <c r="J1571" s="35">
        <f>SUM(J1572)</f>
        <v>365</v>
      </c>
      <c r="K1571" s="35">
        <f>SUM(K1572)</f>
        <v>0</v>
      </c>
    </row>
    <row r="1572" spans="1:11" ht="49.5" x14ac:dyDescent="0.2">
      <c r="A1572" s="47" t="s">
        <v>364</v>
      </c>
      <c r="B1572" s="40"/>
      <c r="C1572" s="41" t="s">
        <v>301</v>
      </c>
      <c r="D1572" s="41" t="s">
        <v>1033</v>
      </c>
      <c r="E1572" s="45"/>
      <c r="F1572" s="3">
        <f t="shared" si="333"/>
        <v>353</v>
      </c>
      <c r="G1572" s="35">
        <f>SUM(G1573)</f>
        <v>353</v>
      </c>
      <c r="H1572" s="35">
        <f>SUM(H1573)</f>
        <v>0</v>
      </c>
      <c r="I1572" s="3">
        <f t="shared" si="334"/>
        <v>365</v>
      </c>
      <c r="J1572" s="35">
        <f>SUM(J1573)</f>
        <v>365</v>
      </c>
      <c r="K1572" s="35">
        <f>SUM(K1573)</f>
        <v>0</v>
      </c>
    </row>
    <row r="1573" spans="1:11" ht="207" customHeight="1" x14ac:dyDescent="0.2">
      <c r="A1573" s="42" t="s">
        <v>19</v>
      </c>
      <c r="B1573" s="45"/>
      <c r="C1573" s="45" t="s">
        <v>301</v>
      </c>
      <c r="D1573" s="41" t="s">
        <v>1033</v>
      </c>
      <c r="E1573" s="45">
        <v>100</v>
      </c>
      <c r="F1573" s="3">
        <f t="shared" si="333"/>
        <v>353</v>
      </c>
      <c r="G1573" s="35">
        <v>353</v>
      </c>
      <c r="H1573" s="10"/>
      <c r="I1573" s="3">
        <f t="shared" si="334"/>
        <v>365</v>
      </c>
      <c r="J1573" s="35">
        <v>365</v>
      </c>
      <c r="K1573" s="10"/>
    </row>
    <row r="1574" spans="1:11" ht="141.75" customHeight="1" x14ac:dyDescent="0.2">
      <c r="A1574" s="8" t="s">
        <v>302</v>
      </c>
      <c r="B1574" s="5"/>
      <c r="C1574" s="5" t="s">
        <v>301</v>
      </c>
      <c r="D1574" s="5" t="s">
        <v>293</v>
      </c>
      <c r="E1574" s="5"/>
      <c r="F1574" s="1">
        <f>SUM(G1574:H1574)</f>
        <v>1431</v>
      </c>
      <c r="G1574" s="10">
        <f>G1575</f>
        <v>1431</v>
      </c>
      <c r="H1574" s="10">
        <f>H1575</f>
        <v>0</v>
      </c>
      <c r="I1574" s="1">
        <f t="shared" si="330"/>
        <v>1397</v>
      </c>
      <c r="J1574" s="10">
        <f>J1575</f>
        <v>1397</v>
      </c>
      <c r="K1574" s="10">
        <f>K1575</f>
        <v>0</v>
      </c>
    </row>
    <row r="1575" spans="1:11" ht="114.75" customHeight="1" x14ac:dyDescent="0.2">
      <c r="A1575" s="8" t="s">
        <v>303</v>
      </c>
      <c r="B1575" s="5"/>
      <c r="C1575" s="5" t="s">
        <v>301</v>
      </c>
      <c r="D1575" s="5" t="s">
        <v>295</v>
      </c>
      <c r="E1575" s="5"/>
      <c r="F1575" s="1">
        <f t="shared" si="329"/>
        <v>1431</v>
      </c>
      <c r="G1575" s="10">
        <f>G1576</f>
        <v>1431</v>
      </c>
      <c r="H1575" s="10">
        <f>H1577</f>
        <v>0</v>
      </c>
      <c r="I1575" s="1">
        <f t="shared" si="330"/>
        <v>1397</v>
      </c>
      <c r="J1575" s="10">
        <f>J1576</f>
        <v>1397</v>
      </c>
      <c r="K1575" s="10">
        <f>K1577</f>
        <v>0</v>
      </c>
    </row>
    <row r="1576" spans="1:11" ht="162.75" customHeight="1" x14ac:dyDescent="0.2">
      <c r="A1576" s="8" t="s">
        <v>304</v>
      </c>
      <c r="B1576" s="5"/>
      <c r="C1576" s="5" t="s">
        <v>301</v>
      </c>
      <c r="D1576" s="5" t="s">
        <v>305</v>
      </c>
      <c r="E1576" s="5"/>
      <c r="F1576" s="1">
        <f t="shared" si="329"/>
        <v>1431</v>
      </c>
      <c r="G1576" s="10">
        <f>G1577</f>
        <v>1431</v>
      </c>
      <c r="H1576" s="10">
        <f>H1577</f>
        <v>0</v>
      </c>
      <c r="I1576" s="1">
        <f t="shared" si="330"/>
        <v>1397</v>
      </c>
      <c r="J1576" s="10">
        <f>J1577</f>
        <v>1397</v>
      </c>
      <c r="K1576" s="10">
        <f>K1577</f>
        <v>0</v>
      </c>
    </row>
    <row r="1577" spans="1:11" ht="56.25" customHeight="1" x14ac:dyDescent="0.2">
      <c r="A1577" s="19" t="s">
        <v>364</v>
      </c>
      <c r="B1577" s="5"/>
      <c r="C1577" s="2" t="s">
        <v>301</v>
      </c>
      <c r="D1577" s="2" t="s">
        <v>307</v>
      </c>
      <c r="E1577" s="2"/>
      <c r="F1577" s="3">
        <f t="shared" si="329"/>
        <v>1431</v>
      </c>
      <c r="G1577" s="35">
        <f>G1578+G1579+G1580</f>
        <v>1431</v>
      </c>
      <c r="H1577" s="35">
        <f>H1578+H1579+H1580</f>
        <v>0</v>
      </c>
      <c r="I1577" s="3">
        <f t="shared" si="330"/>
        <v>1397</v>
      </c>
      <c r="J1577" s="35">
        <f>J1578+J1579+J1580</f>
        <v>1397</v>
      </c>
      <c r="K1577" s="35">
        <f>K1578+K1579+K1580</f>
        <v>0</v>
      </c>
    </row>
    <row r="1578" spans="1:11" ht="208.5" customHeight="1" x14ac:dyDescent="0.2">
      <c r="A1578" s="7" t="s">
        <v>19</v>
      </c>
      <c r="B1578" s="3"/>
      <c r="C1578" s="3" t="s">
        <v>301</v>
      </c>
      <c r="D1578" s="2" t="s">
        <v>307</v>
      </c>
      <c r="E1578" s="3" t="s">
        <v>12</v>
      </c>
      <c r="F1578" s="3">
        <f t="shared" si="329"/>
        <v>1175</v>
      </c>
      <c r="G1578" s="35">
        <v>1175</v>
      </c>
      <c r="H1578" s="35"/>
      <c r="I1578" s="3">
        <f t="shared" si="330"/>
        <v>1189</v>
      </c>
      <c r="J1578" s="35">
        <v>1189</v>
      </c>
      <c r="K1578" s="35"/>
    </row>
    <row r="1579" spans="1:11" ht="93" customHeight="1" x14ac:dyDescent="0.2">
      <c r="A1579" s="2" t="s">
        <v>20</v>
      </c>
      <c r="B1579" s="3"/>
      <c r="C1579" s="3" t="s">
        <v>301</v>
      </c>
      <c r="D1579" s="2" t="s">
        <v>307</v>
      </c>
      <c r="E1579" s="3" t="s">
        <v>13</v>
      </c>
      <c r="F1579" s="3">
        <f t="shared" si="329"/>
        <v>243</v>
      </c>
      <c r="G1579" s="35">
        <f>91+155-11+8</f>
        <v>243</v>
      </c>
      <c r="H1579" s="35"/>
      <c r="I1579" s="3">
        <f t="shared" si="330"/>
        <v>195</v>
      </c>
      <c r="J1579" s="35">
        <f>80+107+8</f>
        <v>195</v>
      </c>
      <c r="K1579" s="35"/>
    </row>
    <row r="1580" spans="1:11" ht="33" x14ac:dyDescent="0.2">
      <c r="A1580" s="2" t="s">
        <v>16</v>
      </c>
      <c r="B1580" s="3"/>
      <c r="C1580" s="3" t="s">
        <v>301</v>
      </c>
      <c r="D1580" s="2" t="s">
        <v>307</v>
      </c>
      <c r="E1580" s="3" t="s">
        <v>15</v>
      </c>
      <c r="F1580" s="3">
        <f t="shared" si="329"/>
        <v>13</v>
      </c>
      <c r="G1580" s="35">
        <f>21-8</f>
        <v>13</v>
      </c>
      <c r="H1580" s="35"/>
      <c r="I1580" s="3">
        <f t="shared" si="330"/>
        <v>13</v>
      </c>
      <c r="J1580" s="35">
        <f>21-8</f>
        <v>13</v>
      </c>
      <c r="K1580" s="35"/>
    </row>
    <row r="1581" spans="1:11" ht="123.75" customHeight="1" x14ac:dyDescent="0.2">
      <c r="A1581" s="5" t="s">
        <v>426</v>
      </c>
      <c r="B1581" s="5" t="s">
        <v>427</v>
      </c>
      <c r="C1581" s="5"/>
      <c r="D1581" s="5"/>
      <c r="E1581" s="5"/>
      <c r="F1581" s="1">
        <f t="shared" si="329"/>
        <v>3843</v>
      </c>
      <c r="G1581" s="10">
        <f>G1582+G1595</f>
        <v>3843</v>
      </c>
      <c r="H1581" s="10">
        <f>H1582+H1595</f>
        <v>0</v>
      </c>
      <c r="I1581" s="1">
        <f t="shared" si="330"/>
        <v>3854</v>
      </c>
      <c r="J1581" s="10">
        <f>J1582+J1595</f>
        <v>3854</v>
      </c>
      <c r="K1581" s="10">
        <f>K1582+K1595</f>
        <v>0</v>
      </c>
    </row>
    <row r="1582" spans="1:11" ht="47.25" customHeight="1" x14ac:dyDescent="0.2">
      <c r="A1582" s="5" t="s">
        <v>1097</v>
      </c>
      <c r="B1582" s="5"/>
      <c r="C1582" s="5" t="s">
        <v>242</v>
      </c>
      <c r="D1582" s="5"/>
      <c r="E1582" s="5"/>
      <c r="F1582" s="1">
        <f>SUM(G1582:H1582)</f>
        <v>2966</v>
      </c>
      <c r="G1582" s="10">
        <f>SUM(G1583,G1590)</f>
        <v>2966</v>
      </c>
      <c r="H1582" s="10">
        <f>SUM(H1583,H1590)</f>
        <v>0</v>
      </c>
      <c r="I1582" s="1">
        <f>SUM(J1582:K1582)</f>
        <v>2962</v>
      </c>
      <c r="J1582" s="10">
        <f>SUM(J1583,J1590)</f>
        <v>2962</v>
      </c>
      <c r="K1582" s="10">
        <f>SUM(K1583,K1590)</f>
        <v>0</v>
      </c>
    </row>
    <row r="1583" spans="1:11" ht="204.75" customHeight="1" x14ac:dyDescent="0.2">
      <c r="A1583" s="5" t="s">
        <v>253</v>
      </c>
      <c r="B1583" s="5"/>
      <c r="C1583" s="5" t="s">
        <v>254</v>
      </c>
      <c r="D1583" s="5"/>
      <c r="E1583" s="5"/>
      <c r="F1583" s="1">
        <f>SUM(G1583:H1583)</f>
        <v>2434</v>
      </c>
      <c r="G1583" s="10">
        <f>SUM(G1586)</f>
        <v>2434</v>
      </c>
      <c r="H1583" s="10">
        <f>SUM(H1586)</f>
        <v>0</v>
      </c>
      <c r="I1583" s="1">
        <f>SUM(J1583:K1583)</f>
        <v>2422</v>
      </c>
      <c r="J1583" s="10">
        <f>SUM(J1586)</f>
        <v>2422</v>
      </c>
      <c r="K1583" s="10">
        <f>SUM(K1586)</f>
        <v>0</v>
      </c>
    </row>
    <row r="1584" spans="1:11" ht="41.25" customHeight="1" x14ac:dyDescent="0.2">
      <c r="A1584" s="6" t="s">
        <v>171</v>
      </c>
      <c r="B1584" s="5"/>
      <c r="C1584" s="5" t="s">
        <v>254</v>
      </c>
      <c r="D1584" s="5" t="s">
        <v>172</v>
      </c>
      <c r="E1584" s="5"/>
      <c r="F1584" s="1">
        <f>G1584+H1584</f>
        <v>2434</v>
      </c>
      <c r="G1584" s="10">
        <f>G1585</f>
        <v>2434</v>
      </c>
      <c r="H1584" s="10">
        <f>H1585</f>
        <v>0</v>
      </c>
      <c r="I1584" s="1">
        <f>J1584+K1584</f>
        <v>2422</v>
      </c>
      <c r="J1584" s="10">
        <f>J1585</f>
        <v>2422</v>
      </c>
      <c r="K1584" s="10">
        <f>K1585</f>
        <v>0</v>
      </c>
    </row>
    <row r="1585" spans="1:11" ht="125.25" customHeight="1" x14ac:dyDescent="0.2">
      <c r="A1585" s="6" t="s">
        <v>173</v>
      </c>
      <c r="B1585" s="5"/>
      <c r="C1585" s="5" t="s">
        <v>254</v>
      </c>
      <c r="D1585" s="5" t="s">
        <v>174</v>
      </c>
      <c r="E1585" s="5"/>
      <c r="F1585" s="1">
        <f>G1585+H1585</f>
        <v>2434</v>
      </c>
      <c r="G1585" s="10">
        <f>G1586</f>
        <v>2434</v>
      </c>
      <c r="H1585" s="10">
        <f>H1586</f>
        <v>0</v>
      </c>
      <c r="I1585" s="1">
        <f>J1585+K1585</f>
        <v>2422</v>
      </c>
      <c r="J1585" s="10">
        <f>J1586</f>
        <v>2422</v>
      </c>
      <c r="K1585" s="10">
        <f>K1586</f>
        <v>0</v>
      </c>
    </row>
    <row r="1586" spans="1:11" ht="71.25" customHeight="1" x14ac:dyDescent="0.2">
      <c r="A1586" s="2" t="s">
        <v>393</v>
      </c>
      <c r="B1586" s="2"/>
      <c r="C1586" s="2" t="s">
        <v>254</v>
      </c>
      <c r="D1586" s="2" t="s">
        <v>175</v>
      </c>
      <c r="E1586" s="2"/>
      <c r="F1586" s="3">
        <f>SUM(G1586:H1586)</f>
        <v>2434</v>
      </c>
      <c r="G1586" s="35">
        <f>SUM(G1587:G1589)</f>
        <v>2434</v>
      </c>
      <c r="H1586" s="35">
        <f>SUM(H1587:H1589)</f>
        <v>0</v>
      </c>
      <c r="I1586" s="3">
        <f>SUM(J1586:K1586)</f>
        <v>2422</v>
      </c>
      <c r="J1586" s="35">
        <f>SUM(J1587:J1589)</f>
        <v>2422</v>
      </c>
      <c r="K1586" s="35">
        <f>SUM(K1587:K1589)</f>
        <v>0</v>
      </c>
    </row>
    <row r="1587" spans="1:11" ht="208.5" customHeight="1" x14ac:dyDescent="0.2">
      <c r="A1587" s="7" t="s">
        <v>19</v>
      </c>
      <c r="B1587" s="2"/>
      <c r="C1587" s="2" t="s">
        <v>254</v>
      </c>
      <c r="D1587" s="2" t="s">
        <v>175</v>
      </c>
      <c r="E1587" s="2" t="s">
        <v>12</v>
      </c>
      <c r="F1587" s="3">
        <f>SUM(G1587:H1587)</f>
        <v>2072</v>
      </c>
      <c r="G1587" s="35">
        <v>2072</v>
      </c>
      <c r="H1587" s="35"/>
      <c r="I1587" s="3">
        <f>SUM(J1587:K1587)</f>
        <v>2090</v>
      </c>
      <c r="J1587" s="35">
        <v>2090</v>
      </c>
      <c r="K1587" s="35"/>
    </row>
    <row r="1588" spans="1:11" ht="93" customHeight="1" x14ac:dyDescent="0.2">
      <c r="A1588" s="2" t="s">
        <v>20</v>
      </c>
      <c r="B1588" s="2"/>
      <c r="C1588" s="2" t="s">
        <v>254</v>
      </c>
      <c r="D1588" s="2" t="s">
        <v>175</v>
      </c>
      <c r="E1588" s="2" t="s">
        <v>13</v>
      </c>
      <c r="F1588" s="3">
        <f>SUM(G1588:H1588)</f>
        <v>300</v>
      </c>
      <c r="G1588" s="35">
        <v>300</v>
      </c>
      <c r="H1588" s="35"/>
      <c r="I1588" s="3">
        <f>SUM(J1588:K1588)</f>
        <v>272</v>
      </c>
      <c r="J1588" s="35">
        <v>272</v>
      </c>
      <c r="K1588" s="35"/>
    </row>
    <row r="1589" spans="1:11" ht="42.75" customHeight="1" x14ac:dyDescent="0.2">
      <c r="A1589" s="2" t="s">
        <v>16</v>
      </c>
      <c r="B1589" s="2"/>
      <c r="C1589" s="2" t="s">
        <v>254</v>
      </c>
      <c r="D1589" s="2" t="s">
        <v>175</v>
      </c>
      <c r="E1589" s="2" t="s">
        <v>15</v>
      </c>
      <c r="F1589" s="3">
        <f>SUM(G1589:H1589)</f>
        <v>62</v>
      </c>
      <c r="G1589" s="35">
        <v>62</v>
      </c>
      <c r="H1589" s="35"/>
      <c r="I1589" s="3">
        <f>SUM(J1589:K1589)</f>
        <v>60</v>
      </c>
      <c r="J1589" s="35">
        <v>60</v>
      </c>
      <c r="K1589" s="35"/>
    </row>
    <row r="1590" spans="1:11" ht="59.25" customHeight="1" x14ac:dyDescent="0.2">
      <c r="A1590" s="5" t="s">
        <v>1080</v>
      </c>
      <c r="B1590" s="5"/>
      <c r="C1590" s="5" t="s">
        <v>243</v>
      </c>
      <c r="D1590" s="5"/>
      <c r="E1590" s="5"/>
      <c r="F1590" s="1">
        <f>SUM(G1590:H1590)</f>
        <v>532</v>
      </c>
      <c r="G1590" s="10">
        <f>SUM(G1593)</f>
        <v>532</v>
      </c>
      <c r="H1590" s="10">
        <f>SUM(H1593)</f>
        <v>0</v>
      </c>
      <c r="I1590" s="1">
        <f>SUM(J1590:K1590)</f>
        <v>540</v>
      </c>
      <c r="J1590" s="10">
        <f>SUM(J1593)</f>
        <v>540</v>
      </c>
      <c r="K1590" s="10">
        <f>SUM(K1593)</f>
        <v>0</v>
      </c>
    </row>
    <row r="1591" spans="1:11" ht="39" customHeight="1" x14ac:dyDescent="0.2">
      <c r="A1591" s="6" t="s">
        <v>171</v>
      </c>
      <c r="B1591" s="5"/>
      <c r="C1591" s="5" t="s">
        <v>243</v>
      </c>
      <c r="D1591" s="5" t="s">
        <v>172</v>
      </c>
      <c r="E1591" s="5"/>
      <c r="F1591" s="1">
        <f>G1591+H1591</f>
        <v>532</v>
      </c>
      <c r="G1591" s="10">
        <f>G1592</f>
        <v>532</v>
      </c>
      <c r="H1591" s="10">
        <f>H1592</f>
        <v>0</v>
      </c>
      <c r="I1591" s="1">
        <f>J1591+K1591</f>
        <v>540</v>
      </c>
      <c r="J1591" s="10">
        <f>J1592</f>
        <v>540</v>
      </c>
      <c r="K1591" s="10">
        <f>K1592</f>
        <v>0</v>
      </c>
    </row>
    <row r="1592" spans="1:11" ht="119.25" customHeight="1" x14ac:dyDescent="0.2">
      <c r="A1592" s="6" t="s">
        <v>173</v>
      </c>
      <c r="B1592" s="5"/>
      <c r="C1592" s="5" t="s">
        <v>243</v>
      </c>
      <c r="D1592" s="5" t="s">
        <v>174</v>
      </c>
      <c r="E1592" s="5"/>
      <c r="F1592" s="1">
        <f>G1592+H1592</f>
        <v>532</v>
      </c>
      <c r="G1592" s="10">
        <f>G1593</f>
        <v>532</v>
      </c>
      <c r="H1592" s="10">
        <f>H1593</f>
        <v>0</v>
      </c>
      <c r="I1592" s="1">
        <f>J1592+K1592</f>
        <v>540</v>
      </c>
      <c r="J1592" s="10">
        <f>J1593</f>
        <v>540</v>
      </c>
      <c r="K1592" s="10">
        <f>K1593</f>
        <v>0</v>
      </c>
    </row>
    <row r="1593" spans="1:11" ht="104.25" customHeight="1" x14ac:dyDescent="0.2">
      <c r="A1593" s="2" t="s">
        <v>41</v>
      </c>
      <c r="B1593" s="2"/>
      <c r="C1593" s="2" t="s">
        <v>243</v>
      </c>
      <c r="D1593" s="2" t="s">
        <v>189</v>
      </c>
      <c r="E1593" s="2"/>
      <c r="F1593" s="3">
        <f t="shared" ref="F1593:F1609" si="335">SUM(G1593:H1593)</f>
        <v>532</v>
      </c>
      <c r="G1593" s="35">
        <f>SUM(G1594)</f>
        <v>532</v>
      </c>
      <c r="H1593" s="35">
        <f>SUM(H1594)</f>
        <v>0</v>
      </c>
      <c r="I1593" s="3">
        <f t="shared" ref="I1593:I1609" si="336">SUM(J1593:K1593)</f>
        <v>540</v>
      </c>
      <c r="J1593" s="35">
        <f>SUM(J1594)</f>
        <v>540</v>
      </c>
      <c r="K1593" s="35">
        <f>SUM(K1594)</f>
        <v>0</v>
      </c>
    </row>
    <row r="1594" spans="1:11" ht="219.75" customHeight="1" x14ac:dyDescent="0.2">
      <c r="A1594" s="7" t="s">
        <v>19</v>
      </c>
      <c r="B1594" s="2"/>
      <c r="C1594" s="2" t="s">
        <v>243</v>
      </c>
      <c r="D1594" s="2" t="s">
        <v>189</v>
      </c>
      <c r="E1594" s="2" t="s">
        <v>12</v>
      </c>
      <c r="F1594" s="3">
        <f t="shared" si="335"/>
        <v>532</v>
      </c>
      <c r="G1594" s="35">
        <v>532</v>
      </c>
      <c r="H1594" s="35"/>
      <c r="I1594" s="3">
        <f t="shared" si="336"/>
        <v>540</v>
      </c>
      <c r="J1594" s="35">
        <v>540</v>
      </c>
      <c r="K1594" s="35"/>
    </row>
    <row r="1595" spans="1:11" ht="49.5" x14ac:dyDescent="0.2">
      <c r="A1595" s="5" t="s">
        <v>176</v>
      </c>
      <c r="B1595" s="1"/>
      <c r="C1595" s="1" t="s">
        <v>177</v>
      </c>
      <c r="D1595" s="1"/>
      <c r="E1595" s="3"/>
      <c r="F1595" s="1">
        <f t="shared" si="335"/>
        <v>877</v>
      </c>
      <c r="G1595" s="10">
        <f>G1596</f>
        <v>877</v>
      </c>
      <c r="H1595" s="10">
        <f>H1596</f>
        <v>0</v>
      </c>
      <c r="I1595" s="1">
        <f t="shared" si="336"/>
        <v>892</v>
      </c>
      <c r="J1595" s="10">
        <f>J1596</f>
        <v>892</v>
      </c>
      <c r="K1595" s="10">
        <f>K1596</f>
        <v>0</v>
      </c>
    </row>
    <row r="1596" spans="1:11" ht="30.75" customHeight="1" x14ac:dyDescent="0.2">
      <c r="A1596" s="22" t="s">
        <v>300</v>
      </c>
      <c r="B1596" s="1"/>
      <c r="C1596" s="1" t="s">
        <v>301</v>
      </c>
      <c r="D1596" s="1"/>
      <c r="E1596" s="1"/>
      <c r="F1596" s="1">
        <f t="shared" si="335"/>
        <v>877</v>
      </c>
      <c r="G1596" s="10">
        <f>G1602+G1597</f>
        <v>877</v>
      </c>
      <c r="H1596" s="10">
        <f t="shared" ref="H1596" si="337">H1602+H1597</f>
        <v>0</v>
      </c>
      <c r="I1596" s="10">
        <f>SUM(J1596:K1596)</f>
        <v>892</v>
      </c>
      <c r="J1596" s="10">
        <f t="shared" ref="J1596" si="338">J1602+J1597</f>
        <v>892</v>
      </c>
      <c r="K1596" s="10">
        <f>K1605</f>
        <v>0</v>
      </c>
    </row>
    <row r="1597" spans="1:11" ht="240.75" customHeight="1" x14ac:dyDescent="0.2">
      <c r="A1597" s="39" t="s">
        <v>270</v>
      </c>
      <c r="B1597" s="40"/>
      <c r="C1597" s="40" t="s">
        <v>301</v>
      </c>
      <c r="D1597" s="40" t="s">
        <v>271</v>
      </c>
      <c r="E1597" s="40"/>
      <c r="F1597" s="1">
        <f>G1597+H1597</f>
        <v>177</v>
      </c>
      <c r="G1597" s="10">
        <f>G1598</f>
        <v>177</v>
      </c>
      <c r="H1597" s="10">
        <f>H1598</f>
        <v>0</v>
      </c>
      <c r="I1597" s="1">
        <f>J1597+K1597</f>
        <v>183</v>
      </c>
      <c r="J1597" s="10">
        <f>J1598</f>
        <v>183</v>
      </c>
      <c r="K1597" s="10">
        <f>K1598</f>
        <v>0</v>
      </c>
    </row>
    <row r="1598" spans="1:11" ht="113.25" customHeight="1" x14ac:dyDescent="0.2">
      <c r="A1598" s="39" t="s">
        <v>1029</v>
      </c>
      <c r="B1598" s="40"/>
      <c r="C1598" s="40" t="s">
        <v>301</v>
      </c>
      <c r="D1598" s="40" t="s">
        <v>1030</v>
      </c>
      <c r="E1598" s="40"/>
      <c r="F1598" s="1">
        <f>G1598+H1598</f>
        <v>177</v>
      </c>
      <c r="G1598" s="10">
        <f>G1599</f>
        <v>177</v>
      </c>
      <c r="H1598" s="10">
        <f>H1599</f>
        <v>0</v>
      </c>
      <c r="I1598" s="1">
        <f>J1598+K1598</f>
        <v>183</v>
      </c>
      <c r="J1598" s="10">
        <f>J1599</f>
        <v>183</v>
      </c>
      <c r="K1598" s="10">
        <f>K1599</f>
        <v>0</v>
      </c>
    </row>
    <row r="1599" spans="1:11" ht="156" customHeight="1" x14ac:dyDescent="0.2">
      <c r="A1599" s="39" t="s">
        <v>1031</v>
      </c>
      <c r="B1599" s="40"/>
      <c r="C1599" s="40" t="s">
        <v>301</v>
      </c>
      <c r="D1599" s="40" t="s">
        <v>1032</v>
      </c>
      <c r="E1599" s="40"/>
      <c r="F1599" s="3">
        <f t="shared" ref="F1599:F1601" si="339">SUM(G1599:H1599)</f>
        <v>177</v>
      </c>
      <c r="G1599" s="35">
        <f>SUM(G1600)</f>
        <v>177</v>
      </c>
      <c r="H1599" s="35">
        <f>SUM(H1600)</f>
        <v>0</v>
      </c>
      <c r="I1599" s="3">
        <f t="shared" ref="I1599:I1601" si="340">SUM(J1599:K1599)</f>
        <v>183</v>
      </c>
      <c r="J1599" s="35">
        <f>SUM(J1600)</f>
        <v>183</v>
      </c>
      <c r="K1599" s="35">
        <f>SUM(K1600)</f>
        <v>0</v>
      </c>
    </row>
    <row r="1600" spans="1:11" ht="49.5" x14ac:dyDescent="0.2">
      <c r="A1600" s="47" t="s">
        <v>364</v>
      </c>
      <c r="B1600" s="40"/>
      <c r="C1600" s="41" t="s">
        <v>301</v>
      </c>
      <c r="D1600" s="41" t="s">
        <v>1033</v>
      </c>
      <c r="E1600" s="45"/>
      <c r="F1600" s="3">
        <f t="shared" si="339"/>
        <v>177</v>
      </c>
      <c r="G1600" s="35">
        <f>SUM(G1601)</f>
        <v>177</v>
      </c>
      <c r="H1600" s="35">
        <f>SUM(H1601)</f>
        <v>0</v>
      </c>
      <c r="I1600" s="3">
        <f t="shared" si="340"/>
        <v>183</v>
      </c>
      <c r="J1600" s="35">
        <f>SUM(J1601)</f>
        <v>183</v>
      </c>
      <c r="K1600" s="35">
        <f>SUM(K1601)</f>
        <v>0</v>
      </c>
    </row>
    <row r="1601" spans="1:11" ht="205.5" customHeight="1" x14ac:dyDescent="0.2">
      <c r="A1601" s="42" t="s">
        <v>19</v>
      </c>
      <c r="B1601" s="45"/>
      <c r="C1601" s="45" t="s">
        <v>301</v>
      </c>
      <c r="D1601" s="41" t="s">
        <v>1033</v>
      </c>
      <c r="E1601" s="45">
        <v>100</v>
      </c>
      <c r="F1601" s="3">
        <f t="shared" si="339"/>
        <v>177</v>
      </c>
      <c r="G1601" s="35">
        <v>177</v>
      </c>
      <c r="H1601" s="10"/>
      <c r="I1601" s="3">
        <f t="shared" si="340"/>
        <v>183</v>
      </c>
      <c r="J1601" s="35">
        <v>183</v>
      </c>
      <c r="K1601" s="10"/>
    </row>
    <row r="1602" spans="1:11" ht="115.5" x14ac:dyDescent="0.2">
      <c r="A1602" s="8" t="s">
        <v>302</v>
      </c>
      <c r="B1602" s="5"/>
      <c r="C1602" s="5" t="s">
        <v>301</v>
      </c>
      <c r="D1602" s="5" t="s">
        <v>293</v>
      </c>
      <c r="E1602" s="5"/>
      <c r="F1602" s="1">
        <f t="shared" si="335"/>
        <v>700</v>
      </c>
      <c r="G1602" s="10">
        <f>G1603</f>
        <v>700</v>
      </c>
      <c r="H1602" s="10">
        <f>H1603</f>
        <v>0</v>
      </c>
      <c r="I1602" s="1">
        <f t="shared" si="336"/>
        <v>709</v>
      </c>
      <c r="J1602" s="10">
        <f>J1603</f>
        <v>709</v>
      </c>
      <c r="K1602" s="10">
        <f>K1603</f>
        <v>0</v>
      </c>
    </row>
    <row r="1603" spans="1:11" ht="114" customHeight="1" x14ac:dyDescent="0.2">
      <c r="A1603" s="8" t="s">
        <v>303</v>
      </c>
      <c r="B1603" s="5"/>
      <c r="C1603" s="5" t="s">
        <v>301</v>
      </c>
      <c r="D1603" s="5" t="s">
        <v>295</v>
      </c>
      <c r="E1603" s="5"/>
      <c r="F1603" s="1">
        <f t="shared" si="335"/>
        <v>700</v>
      </c>
      <c r="G1603" s="10">
        <f>G1604</f>
        <v>700</v>
      </c>
      <c r="H1603" s="10">
        <f>H1605</f>
        <v>0</v>
      </c>
      <c r="I1603" s="1">
        <f t="shared" si="336"/>
        <v>709</v>
      </c>
      <c r="J1603" s="10">
        <f>J1604</f>
        <v>709</v>
      </c>
      <c r="K1603" s="10">
        <f>K1605</f>
        <v>0</v>
      </c>
    </row>
    <row r="1604" spans="1:11" ht="162.75" customHeight="1" x14ac:dyDescent="0.2">
      <c r="A1604" s="8" t="s">
        <v>304</v>
      </c>
      <c r="B1604" s="5"/>
      <c r="C1604" s="5" t="s">
        <v>301</v>
      </c>
      <c r="D1604" s="5" t="s">
        <v>305</v>
      </c>
      <c r="E1604" s="5"/>
      <c r="F1604" s="1">
        <f t="shared" si="335"/>
        <v>700</v>
      </c>
      <c r="G1604" s="10">
        <f>G1605</f>
        <v>700</v>
      </c>
      <c r="H1604" s="10">
        <f>H1605</f>
        <v>0</v>
      </c>
      <c r="I1604" s="1">
        <f t="shared" si="336"/>
        <v>709</v>
      </c>
      <c r="J1604" s="10">
        <f>J1605</f>
        <v>709</v>
      </c>
      <c r="K1604" s="10">
        <f>K1605</f>
        <v>0</v>
      </c>
    </row>
    <row r="1605" spans="1:11" ht="51.75" customHeight="1" x14ac:dyDescent="0.2">
      <c r="A1605" s="19" t="s">
        <v>364</v>
      </c>
      <c r="B1605" s="5"/>
      <c r="C1605" s="2" t="s">
        <v>301</v>
      </c>
      <c r="D1605" s="2" t="s">
        <v>307</v>
      </c>
      <c r="E1605" s="2"/>
      <c r="F1605" s="3">
        <f t="shared" si="335"/>
        <v>700</v>
      </c>
      <c r="G1605" s="35">
        <f>G1606+G1607+G1608</f>
        <v>700</v>
      </c>
      <c r="H1605" s="35">
        <f>H1606+H1607+H1608</f>
        <v>0</v>
      </c>
      <c r="I1605" s="3">
        <f t="shared" si="336"/>
        <v>709</v>
      </c>
      <c r="J1605" s="35">
        <f>J1606+J1607+J1608</f>
        <v>709</v>
      </c>
      <c r="K1605" s="35">
        <f>K1606+K1607+K1608</f>
        <v>0</v>
      </c>
    </row>
    <row r="1606" spans="1:11" ht="208.5" customHeight="1" x14ac:dyDescent="0.2">
      <c r="A1606" s="7" t="s">
        <v>19</v>
      </c>
      <c r="B1606" s="3"/>
      <c r="C1606" s="3" t="s">
        <v>301</v>
      </c>
      <c r="D1606" s="2" t="s">
        <v>307</v>
      </c>
      <c r="E1606" s="3" t="s">
        <v>12</v>
      </c>
      <c r="F1606" s="3">
        <f t="shared" si="335"/>
        <v>554</v>
      </c>
      <c r="G1606" s="35">
        <v>554</v>
      </c>
      <c r="H1606" s="35"/>
      <c r="I1606" s="3">
        <f t="shared" si="336"/>
        <v>567</v>
      </c>
      <c r="J1606" s="35">
        <v>567</v>
      </c>
      <c r="K1606" s="35"/>
    </row>
    <row r="1607" spans="1:11" ht="93" customHeight="1" x14ac:dyDescent="0.2">
      <c r="A1607" s="2" t="s">
        <v>20</v>
      </c>
      <c r="B1607" s="3"/>
      <c r="C1607" s="3" t="s">
        <v>301</v>
      </c>
      <c r="D1607" s="2" t="s">
        <v>307</v>
      </c>
      <c r="E1607" s="3" t="s">
        <v>13</v>
      </c>
      <c r="F1607" s="3">
        <f t="shared" si="335"/>
        <v>142</v>
      </c>
      <c r="G1607" s="35">
        <v>142</v>
      </c>
      <c r="H1607" s="35"/>
      <c r="I1607" s="3">
        <f t="shared" si="336"/>
        <v>138</v>
      </c>
      <c r="J1607" s="35">
        <v>138</v>
      </c>
      <c r="K1607" s="35"/>
    </row>
    <row r="1608" spans="1:11" ht="33" x14ac:dyDescent="0.2">
      <c r="A1608" s="2" t="s">
        <v>16</v>
      </c>
      <c r="B1608" s="3"/>
      <c r="C1608" s="3" t="s">
        <v>301</v>
      </c>
      <c r="D1608" s="2" t="s">
        <v>307</v>
      </c>
      <c r="E1608" s="3" t="s">
        <v>15</v>
      </c>
      <c r="F1608" s="3">
        <f t="shared" si="335"/>
        <v>4</v>
      </c>
      <c r="G1608" s="35">
        <v>4</v>
      </c>
      <c r="H1608" s="35"/>
      <c r="I1608" s="3">
        <f t="shared" si="336"/>
        <v>4</v>
      </c>
      <c r="J1608" s="35">
        <v>4</v>
      </c>
      <c r="K1608" s="35"/>
    </row>
    <row r="1609" spans="1:11" ht="125.25" customHeight="1" x14ac:dyDescent="0.2">
      <c r="A1609" s="5" t="s">
        <v>428</v>
      </c>
      <c r="B1609" s="5" t="s">
        <v>429</v>
      </c>
      <c r="C1609" s="5"/>
      <c r="D1609" s="5"/>
      <c r="E1609" s="5"/>
      <c r="F1609" s="1">
        <f t="shared" si="335"/>
        <v>3287</v>
      </c>
      <c r="G1609" s="10">
        <f>G1610+G1623</f>
        <v>3287</v>
      </c>
      <c r="H1609" s="10">
        <f>H1610+H1623</f>
        <v>0</v>
      </c>
      <c r="I1609" s="1">
        <f t="shared" si="336"/>
        <v>3299</v>
      </c>
      <c r="J1609" s="10">
        <f>J1610+J1623</f>
        <v>3299</v>
      </c>
      <c r="K1609" s="10">
        <f>K1610+K1623</f>
        <v>0</v>
      </c>
    </row>
    <row r="1610" spans="1:11" ht="48.75" customHeight="1" x14ac:dyDescent="0.2">
      <c r="A1610" s="5" t="s">
        <v>1097</v>
      </c>
      <c r="B1610" s="5"/>
      <c r="C1610" s="5" t="s">
        <v>242</v>
      </c>
      <c r="D1610" s="5"/>
      <c r="E1610" s="5"/>
      <c r="F1610" s="1">
        <f>SUM(G1610:H1610)</f>
        <v>2605</v>
      </c>
      <c r="G1610" s="10">
        <f>SUM(G1611,G1618)</f>
        <v>2605</v>
      </c>
      <c r="H1610" s="10">
        <f>SUM(H1611,H1618)</f>
        <v>0</v>
      </c>
      <c r="I1610" s="1">
        <f>SUM(J1610:K1610)</f>
        <v>2617</v>
      </c>
      <c r="J1610" s="10">
        <f>SUM(J1611,J1618)</f>
        <v>2617</v>
      </c>
      <c r="K1610" s="10">
        <f>SUM(K1611,K1618)</f>
        <v>0</v>
      </c>
    </row>
    <row r="1611" spans="1:11" ht="199.5" customHeight="1" x14ac:dyDescent="0.2">
      <c r="A1611" s="5" t="s">
        <v>253</v>
      </c>
      <c r="B1611" s="5"/>
      <c r="C1611" s="5" t="s">
        <v>254</v>
      </c>
      <c r="D1611" s="5"/>
      <c r="E1611" s="5"/>
      <c r="F1611" s="1">
        <f>SUM(G1611:H1611)</f>
        <v>2355</v>
      </c>
      <c r="G1611" s="10">
        <f>SUM(G1614)</f>
        <v>2355</v>
      </c>
      <c r="H1611" s="10">
        <f>SUM(H1614)</f>
        <v>0</v>
      </c>
      <c r="I1611" s="1">
        <f>SUM(J1611:K1611)</f>
        <v>2364</v>
      </c>
      <c r="J1611" s="10">
        <f>SUM(J1614)</f>
        <v>2364</v>
      </c>
      <c r="K1611" s="10">
        <f>SUM(K1614)</f>
        <v>0</v>
      </c>
    </row>
    <row r="1612" spans="1:11" ht="37.5" customHeight="1" x14ac:dyDescent="0.2">
      <c r="A1612" s="6" t="s">
        <v>171</v>
      </c>
      <c r="B1612" s="5"/>
      <c r="C1612" s="5" t="s">
        <v>254</v>
      </c>
      <c r="D1612" s="5" t="s">
        <v>172</v>
      </c>
      <c r="E1612" s="5"/>
      <c r="F1612" s="1">
        <f>G1612+H1612</f>
        <v>2355</v>
      </c>
      <c r="G1612" s="10">
        <f>G1613</f>
        <v>2355</v>
      </c>
      <c r="H1612" s="10">
        <f>H1613</f>
        <v>0</v>
      </c>
      <c r="I1612" s="1">
        <f>J1612+K1612</f>
        <v>2364</v>
      </c>
      <c r="J1612" s="10">
        <f>J1613</f>
        <v>2364</v>
      </c>
      <c r="K1612" s="10">
        <f>K1613</f>
        <v>0</v>
      </c>
    </row>
    <row r="1613" spans="1:11" ht="121.5" customHeight="1" x14ac:dyDescent="0.2">
      <c r="A1613" s="6" t="s">
        <v>173</v>
      </c>
      <c r="B1613" s="5"/>
      <c r="C1613" s="5" t="s">
        <v>254</v>
      </c>
      <c r="D1613" s="5" t="s">
        <v>174</v>
      </c>
      <c r="E1613" s="5"/>
      <c r="F1613" s="1">
        <f>G1613+H1613</f>
        <v>2355</v>
      </c>
      <c r="G1613" s="10">
        <f>G1614</f>
        <v>2355</v>
      </c>
      <c r="H1613" s="10">
        <f>H1614</f>
        <v>0</v>
      </c>
      <c r="I1613" s="1">
        <f>J1613+K1613</f>
        <v>2364</v>
      </c>
      <c r="J1613" s="10">
        <f>J1614</f>
        <v>2364</v>
      </c>
      <c r="K1613" s="10">
        <f>K1614</f>
        <v>0</v>
      </c>
    </row>
    <row r="1614" spans="1:11" ht="78" customHeight="1" x14ac:dyDescent="0.2">
      <c r="A1614" s="2" t="s">
        <v>393</v>
      </c>
      <c r="B1614" s="2"/>
      <c r="C1614" s="2" t="s">
        <v>254</v>
      </c>
      <c r="D1614" s="2" t="s">
        <v>175</v>
      </c>
      <c r="E1614" s="2"/>
      <c r="F1614" s="3">
        <f>SUM(G1614:H1614)</f>
        <v>2355</v>
      </c>
      <c r="G1614" s="35">
        <f>SUM(G1615:G1617)</f>
        <v>2355</v>
      </c>
      <c r="H1614" s="35">
        <f>SUM(H1615:H1617)</f>
        <v>0</v>
      </c>
      <c r="I1614" s="3">
        <f>SUM(J1614:K1614)</f>
        <v>2364</v>
      </c>
      <c r="J1614" s="35">
        <f>SUM(J1615:J1617)</f>
        <v>2364</v>
      </c>
      <c r="K1614" s="35">
        <f>SUM(K1615:K1617)</f>
        <v>0</v>
      </c>
    </row>
    <row r="1615" spans="1:11" ht="207.75" customHeight="1" x14ac:dyDescent="0.2">
      <c r="A1615" s="7" t="s">
        <v>19</v>
      </c>
      <c r="B1615" s="2"/>
      <c r="C1615" s="2" t="s">
        <v>254</v>
      </c>
      <c r="D1615" s="2" t="s">
        <v>175</v>
      </c>
      <c r="E1615" s="2" t="s">
        <v>12</v>
      </c>
      <c r="F1615" s="3">
        <f>SUM(G1615:H1615)</f>
        <v>2073</v>
      </c>
      <c r="G1615" s="35">
        <v>2073</v>
      </c>
      <c r="H1615" s="35"/>
      <c r="I1615" s="3">
        <f>SUM(J1615:K1615)</f>
        <v>2094</v>
      </c>
      <c r="J1615" s="35">
        <v>2094</v>
      </c>
      <c r="K1615" s="35"/>
    </row>
    <row r="1616" spans="1:11" ht="93" customHeight="1" x14ac:dyDescent="0.2">
      <c r="A1616" s="2" t="s">
        <v>20</v>
      </c>
      <c r="B1616" s="2"/>
      <c r="C1616" s="2" t="s">
        <v>254</v>
      </c>
      <c r="D1616" s="2" t="s">
        <v>175</v>
      </c>
      <c r="E1616" s="2" t="s">
        <v>13</v>
      </c>
      <c r="F1616" s="3">
        <f>SUM(G1616:H1616)</f>
        <v>260</v>
      </c>
      <c r="G1616" s="35">
        <v>260</v>
      </c>
      <c r="H1616" s="35"/>
      <c r="I1616" s="3">
        <f>SUM(J1616:K1616)</f>
        <v>248</v>
      </c>
      <c r="J1616" s="35">
        <v>248</v>
      </c>
      <c r="K1616" s="35"/>
    </row>
    <row r="1617" spans="1:11" ht="33" x14ac:dyDescent="0.2">
      <c r="A1617" s="2" t="s">
        <v>16</v>
      </c>
      <c r="B1617" s="2"/>
      <c r="C1617" s="2" t="s">
        <v>254</v>
      </c>
      <c r="D1617" s="2" t="s">
        <v>175</v>
      </c>
      <c r="E1617" s="2" t="s">
        <v>15</v>
      </c>
      <c r="F1617" s="3">
        <f>SUM(G1617:H1617)</f>
        <v>22</v>
      </c>
      <c r="G1617" s="35">
        <v>22</v>
      </c>
      <c r="H1617" s="35"/>
      <c r="I1617" s="3">
        <f>SUM(J1617:K1617)</f>
        <v>22</v>
      </c>
      <c r="J1617" s="35">
        <v>22</v>
      </c>
      <c r="K1617" s="35"/>
    </row>
    <row r="1618" spans="1:11" ht="66.75" customHeight="1" x14ac:dyDescent="0.2">
      <c r="A1618" s="5" t="s">
        <v>1080</v>
      </c>
      <c r="B1618" s="5"/>
      <c r="C1618" s="5" t="s">
        <v>243</v>
      </c>
      <c r="D1618" s="5"/>
      <c r="E1618" s="5"/>
      <c r="F1618" s="1">
        <f>SUM(G1618:H1618)</f>
        <v>250</v>
      </c>
      <c r="G1618" s="10">
        <f>SUM(G1621)</f>
        <v>250</v>
      </c>
      <c r="H1618" s="10">
        <f>SUM(H1621)</f>
        <v>0</v>
      </c>
      <c r="I1618" s="1">
        <f>SUM(J1618:K1618)</f>
        <v>253</v>
      </c>
      <c r="J1618" s="10">
        <f>SUM(J1621)</f>
        <v>253</v>
      </c>
      <c r="K1618" s="10">
        <f>SUM(K1621)</f>
        <v>0</v>
      </c>
    </row>
    <row r="1619" spans="1:11" ht="41.25" customHeight="1" x14ac:dyDescent="0.2">
      <c r="A1619" s="6" t="s">
        <v>171</v>
      </c>
      <c r="B1619" s="5"/>
      <c r="C1619" s="5" t="s">
        <v>243</v>
      </c>
      <c r="D1619" s="5" t="s">
        <v>172</v>
      </c>
      <c r="E1619" s="5"/>
      <c r="F1619" s="1">
        <f>G1619+H1619</f>
        <v>250</v>
      </c>
      <c r="G1619" s="10">
        <f>G1620</f>
        <v>250</v>
      </c>
      <c r="H1619" s="10">
        <f>H1620</f>
        <v>0</v>
      </c>
      <c r="I1619" s="1">
        <f>J1619+K1619</f>
        <v>253</v>
      </c>
      <c r="J1619" s="10">
        <f>J1620</f>
        <v>253</v>
      </c>
      <c r="K1619" s="10">
        <f>K1620</f>
        <v>0</v>
      </c>
    </row>
    <row r="1620" spans="1:11" ht="123.75" customHeight="1" x14ac:dyDescent="0.2">
      <c r="A1620" s="6" t="s">
        <v>173</v>
      </c>
      <c r="B1620" s="5"/>
      <c r="C1620" s="5" t="s">
        <v>243</v>
      </c>
      <c r="D1620" s="5" t="s">
        <v>174</v>
      </c>
      <c r="E1620" s="5"/>
      <c r="F1620" s="1">
        <f>G1620+H1620</f>
        <v>250</v>
      </c>
      <c r="G1620" s="10">
        <f>G1621</f>
        <v>250</v>
      </c>
      <c r="H1620" s="10">
        <f>H1621</f>
        <v>0</v>
      </c>
      <c r="I1620" s="1">
        <f>J1620+K1620</f>
        <v>253</v>
      </c>
      <c r="J1620" s="10">
        <f>J1621</f>
        <v>253</v>
      </c>
      <c r="K1620" s="10">
        <f>K1621</f>
        <v>0</v>
      </c>
    </row>
    <row r="1621" spans="1:11" ht="107.25" customHeight="1" x14ac:dyDescent="0.2">
      <c r="A1621" s="2" t="s">
        <v>41</v>
      </c>
      <c r="B1621" s="2"/>
      <c r="C1621" s="2" t="s">
        <v>243</v>
      </c>
      <c r="D1621" s="2" t="s">
        <v>189</v>
      </c>
      <c r="E1621" s="2"/>
      <c r="F1621" s="3">
        <f t="shared" ref="F1621:F1636" si="341">SUM(G1621:H1621)</f>
        <v>250</v>
      </c>
      <c r="G1621" s="35">
        <f>SUM(G1622)</f>
        <v>250</v>
      </c>
      <c r="H1621" s="35">
        <f>SUM(H1622)</f>
        <v>0</v>
      </c>
      <c r="I1621" s="3">
        <f t="shared" ref="I1621:I1636" si="342">SUM(J1621:K1621)</f>
        <v>253</v>
      </c>
      <c r="J1621" s="35">
        <f>SUM(J1622)</f>
        <v>253</v>
      </c>
      <c r="K1621" s="35">
        <f>SUM(K1622)</f>
        <v>0</v>
      </c>
    </row>
    <row r="1622" spans="1:11" ht="210" customHeight="1" x14ac:dyDescent="0.2">
      <c r="A1622" s="7" t="s">
        <v>19</v>
      </c>
      <c r="B1622" s="2"/>
      <c r="C1622" s="2" t="s">
        <v>243</v>
      </c>
      <c r="D1622" s="2">
        <v>9990022100</v>
      </c>
      <c r="E1622" s="2" t="s">
        <v>12</v>
      </c>
      <c r="F1622" s="3">
        <f t="shared" si="341"/>
        <v>250</v>
      </c>
      <c r="G1622" s="35">
        <v>250</v>
      </c>
      <c r="H1622" s="35"/>
      <c r="I1622" s="3">
        <f t="shared" si="342"/>
        <v>253</v>
      </c>
      <c r="J1622" s="35">
        <v>253</v>
      </c>
      <c r="K1622" s="35"/>
    </row>
    <row r="1623" spans="1:11" ht="64.5" customHeight="1" x14ac:dyDescent="0.2">
      <c r="A1623" s="5" t="s">
        <v>176</v>
      </c>
      <c r="B1623" s="1"/>
      <c r="C1623" s="1" t="s">
        <v>177</v>
      </c>
      <c r="D1623" s="1"/>
      <c r="E1623" s="3"/>
      <c r="F1623" s="1">
        <f t="shared" si="341"/>
        <v>682</v>
      </c>
      <c r="G1623" s="10">
        <f>G1624</f>
        <v>682</v>
      </c>
      <c r="H1623" s="10">
        <f>H1624</f>
        <v>0</v>
      </c>
      <c r="I1623" s="1">
        <f t="shared" si="342"/>
        <v>682</v>
      </c>
      <c r="J1623" s="10">
        <f>J1624</f>
        <v>682</v>
      </c>
      <c r="K1623" s="10">
        <f>K1624</f>
        <v>0</v>
      </c>
    </row>
    <row r="1624" spans="1:11" ht="30" customHeight="1" x14ac:dyDescent="0.2">
      <c r="A1624" s="22" t="s">
        <v>300</v>
      </c>
      <c r="B1624" s="1"/>
      <c r="C1624" s="1" t="s">
        <v>301</v>
      </c>
      <c r="D1624" s="1"/>
      <c r="E1624" s="1"/>
      <c r="F1624" s="1">
        <f t="shared" si="341"/>
        <v>682</v>
      </c>
      <c r="G1624" s="10">
        <f>G1630+G1625</f>
        <v>682</v>
      </c>
      <c r="H1624" s="10">
        <f t="shared" ref="H1624" si="343">H1630+H1625</f>
        <v>0</v>
      </c>
      <c r="I1624" s="10">
        <f>SUM(J1624:K1624)</f>
        <v>682</v>
      </c>
      <c r="J1624" s="10">
        <f t="shared" ref="J1624" si="344">J1630+J1625</f>
        <v>682</v>
      </c>
      <c r="K1624" s="10">
        <f>K1633</f>
        <v>0</v>
      </c>
    </row>
    <row r="1625" spans="1:11" ht="233.25" customHeight="1" x14ac:dyDescent="0.2">
      <c r="A1625" s="39" t="s">
        <v>270</v>
      </c>
      <c r="B1625" s="40"/>
      <c r="C1625" s="40" t="s">
        <v>301</v>
      </c>
      <c r="D1625" s="40" t="s">
        <v>271</v>
      </c>
      <c r="E1625" s="40"/>
      <c r="F1625" s="1">
        <f>G1625+H1625</f>
        <v>177</v>
      </c>
      <c r="G1625" s="10">
        <f>G1626</f>
        <v>177</v>
      </c>
      <c r="H1625" s="10">
        <f>H1626</f>
        <v>0</v>
      </c>
      <c r="I1625" s="1">
        <f>J1625+K1625</f>
        <v>183</v>
      </c>
      <c r="J1625" s="10">
        <f>J1626</f>
        <v>183</v>
      </c>
      <c r="K1625" s="10">
        <f>K1626</f>
        <v>0</v>
      </c>
    </row>
    <row r="1626" spans="1:11" ht="120.75" customHeight="1" x14ac:dyDescent="0.2">
      <c r="A1626" s="39" t="s">
        <v>1029</v>
      </c>
      <c r="B1626" s="40"/>
      <c r="C1626" s="40" t="s">
        <v>301</v>
      </c>
      <c r="D1626" s="40" t="s">
        <v>1030</v>
      </c>
      <c r="E1626" s="40"/>
      <c r="F1626" s="1">
        <f>G1626+H1626</f>
        <v>177</v>
      </c>
      <c r="G1626" s="10">
        <f>G1627</f>
        <v>177</v>
      </c>
      <c r="H1626" s="10">
        <f>H1627</f>
        <v>0</v>
      </c>
      <c r="I1626" s="1">
        <f>J1626+K1626</f>
        <v>183</v>
      </c>
      <c r="J1626" s="10">
        <f>J1627</f>
        <v>183</v>
      </c>
      <c r="K1626" s="10">
        <f>K1627</f>
        <v>0</v>
      </c>
    </row>
    <row r="1627" spans="1:11" ht="165.75" customHeight="1" x14ac:dyDescent="0.2">
      <c r="A1627" s="39" t="s">
        <v>1031</v>
      </c>
      <c r="B1627" s="40"/>
      <c r="C1627" s="40" t="s">
        <v>301</v>
      </c>
      <c r="D1627" s="40" t="s">
        <v>1032</v>
      </c>
      <c r="E1627" s="40"/>
      <c r="F1627" s="3">
        <f t="shared" ref="F1627:F1629" si="345">SUM(G1627:H1627)</f>
        <v>177</v>
      </c>
      <c r="G1627" s="35">
        <f>SUM(G1628)</f>
        <v>177</v>
      </c>
      <c r="H1627" s="35">
        <f>SUM(H1628)</f>
        <v>0</v>
      </c>
      <c r="I1627" s="3">
        <f t="shared" ref="I1627:I1629" si="346">SUM(J1627:K1627)</f>
        <v>183</v>
      </c>
      <c r="J1627" s="35">
        <f>SUM(J1628)</f>
        <v>183</v>
      </c>
      <c r="K1627" s="35">
        <f>SUM(K1628)</f>
        <v>0</v>
      </c>
    </row>
    <row r="1628" spans="1:11" ht="51" customHeight="1" x14ac:dyDescent="0.2">
      <c r="A1628" s="47" t="s">
        <v>364</v>
      </c>
      <c r="B1628" s="40"/>
      <c r="C1628" s="41" t="s">
        <v>301</v>
      </c>
      <c r="D1628" s="41" t="s">
        <v>1033</v>
      </c>
      <c r="E1628" s="45"/>
      <c r="F1628" s="3">
        <f t="shared" si="345"/>
        <v>177</v>
      </c>
      <c r="G1628" s="35">
        <f>SUM(G1629)</f>
        <v>177</v>
      </c>
      <c r="H1628" s="35">
        <f>SUM(H1629)</f>
        <v>0</v>
      </c>
      <c r="I1628" s="3">
        <f t="shared" si="346"/>
        <v>183</v>
      </c>
      <c r="J1628" s="35">
        <f>SUM(J1629)</f>
        <v>183</v>
      </c>
      <c r="K1628" s="35">
        <f>SUM(K1629)</f>
        <v>0</v>
      </c>
    </row>
    <row r="1629" spans="1:11" ht="207" customHeight="1" x14ac:dyDescent="0.2">
      <c r="A1629" s="42" t="s">
        <v>19</v>
      </c>
      <c r="B1629" s="45"/>
      <c r="C1629" s="45" t="s">
        <v>301</v>
      </c>
      <c r="D1629" s="41" t="s">
        <v>1033</v>
      </c>
      <c r="E1629" s="45">
        <v>100</v>
      </c>
      <c r="F1629" s="3">
        <f t="shared" si="345"/>
        <v>177</v>
      </c>
      <c r="G1629" s="35">
        <v>177</v>
      </c>
      <c r="H1629" s="10"/>
      <c r="I1629" s="3">
        <f t="shared" si="346"/>
        <v>183</v>
      </c>
      <c r="J1629" s="35">
        <v>183</v>
      </c>
      <c r="K1629" s="10"/>
    </row>
    <row r="1630" spans="1:11" ht="131.25" customHeight="1" x14ac:dyDescent="0.2">
      <c r="A1630" s="8" t="s">
        <v>302</v>
      </c>
      <c r="B1630" s="5"/>
      <c r="C1630" s="5" t="s">
        <v>301</v>
      </c>
      <c r="D1630" s="5" t="s">
        <v>293</v>
      </c>
      <c r="E1630" s="5"/>
      <c r="F1630" s="1">
        <f t="shared" si="341"/>
        <v>505</v>
      </c>
      <c r="G1630" s="10">
        <f>G1631</f>
        <v>505</v>
      </c>
      <c r="H1630" s="10">
        <f>H1631</f>
        <v>0</v>
      </c>
      <c r="I1630" s="1">
        <f t="shared" si="342"/>
        <v>499</v>
      </c>
      <c r="J1630" s="10">
        <f>J1631</f>
        <v>499</v>
      </c>
      <c r="K1630" s="10">
        <f>K1631</f>
        <v>0</v>
      </c>
    </row>
    <row r="1631" spans="1:11" ht="127.5" customHeight="1" x14ac:dyDescent="0.2">
      <c r="A1631" s="8" t="s">
        <v>303</v>
      </c>
      <c r="B1631" s="5"/>
      <c r="C1631" s="5" t="s">
        <v>301</v>
      </c>
      <c r="D1631" s="5" t="s">
        <v>295</v>
      </c>
      <c r="E1631" s="5"/>
      <c r="F1631" s="1">
        <f t="shared" si="341"/>
        <v>505</v>
      </c>
      <c r="G1631" s="10">
        <f>G1632</f>
        <v>505</v>
      </c>
      <c r="H1631" s="10">
        <f>H1633</f>
        <v>0</v>
      </c>
      <c r="I1631" s="1">
        <f t="shared" si="342"/>
        <v>499</v>
      </c>
      <c r="J1631" s="10">
        <f>J1632</f>
        <v>499</v>
      </c>
      <c r="K1631" s="10">
        <f>K1633</f>
        <v>0</v>
      </c>
    </row>
    <row r="1632" spans="1:11" ht="156.75" customHeight="1" x14ac:dyDescent="0.2">
      <c r="A1632" s="8" t="s">
        <v>304</v>
      </c>
      <c r="B1632" s="5"/>
      <c r="C1632" s="5" t="s">
        <v>301</v>
      </c>
      <c r="D1632" s="5" t="s">
        <v>305</v>
      </c>
      <c r="E1632" s="5"/>
      <c r="F1632" s="1">
        <f t="shared" si="341"/>
        <v>505</v>
      </c>
      <c r="G1632" s="10">
        <f>G1633</f>
        <v>505</v>
      </c>
      <c r="H1632" s="10">
        <f>H1633</f>
        <v>0</v>
      </c>
      <c r="I1632" s="1">
        <f t="shared" si="342"/>
        <v>499</v>
      </c>
      <c r="J1632" s="10">
        <f>J1633</f>
        <v>499</v>
      </c>
      <c r="K1632" s="10">
        <f>K1633</f>
        <v>0</v>
      </c>
    </row>
    <row r="1633" spans="1:11" ht="56.25" customHeight="1" x14ac:dyDescent="0.2">
      <c r="A1633" s="19" t="s">
        <v>364</v>
      </c>
      <c r="B1633" s="5"/>
      <c r="C1633" s="2" t="s">
        <v>301</v>
      </c>
      <c r="D1633" s="2" t="s">
        <v>307</v>
      </c>
      <c r="E1633" s="2"/>
      <c r="F1633" s="3">
        <f t="shared" si="341"/>
        <v>505</v>
      </c>
      <c r="G1633" s="35">
        <f>G1634+G1635+G1636</f>
        <v>505</v>
      </c>
      <c r="H1633" s="35">
        <f>H1634+H1635+H1636</f>
        <v>0</v>
      </c>
      <c r="I1633" s="3">
        <f t="shared" si="342"/>
        <v>499</v>
      </c>
      <c r="J1633" s="35">
        <f>J1634+J1635+J1636</f>
        <v>499</v>
      </c>
      <c r="K1633" s="35">
        <f>K1634+K1635+K1636</f>
        <v>0</v>
      </c>
    </row>
    <row r="1634" spans="1:11" ht="207" customHeight="1" x14ac:dyDescent="0.2">
      <c r="A1634" s="7" t="s">
        <v>19</v>
      </c>
      <c r="B1634" s="3"/>
      <c r="C1634" s="3" t="s">
        <v>301</v>
      </c>
      <c r="D1634" s="2" t="s">
        <v>307</v>
      </c>
      <c r="E1634" s="3" t="s">
        <v>12</v>
      </c>
      <c r="F1634" s="3">
        <f t="shared" si="341"/>
        <v>407</v>
      </c>
      <c r="G1634" s="35">
        <v>407</v>
      </c>
      <c r="H1634" s="35"/>
      <c r="I1634" s="3">
        <f t="shared" si="342"/>
        <v>412</v>
      </c>
      <c r="J1634" s="35">
        <v>412</v>
      </c>
      <c r="K1634" s="35"/>
    </row>
    <row r="1635" spans="1:11" ht="93" customHeight="1" x14ac:dyDescent="0.2">
      <c r="A1635" s="2" t="s">
        <v>20</v>
      </c>
      <c r="B1635" s="3"/>
      <c r="C1635" s="3" t="s">
        <v>301</v>
      </c>
      <c r="D1635" s="2" t="s">
        <v>307</v>
      </c>
      <c r="E1635" s="3" t="s">
        <v>13</v>
      </c>
      <c r="F1635" s="3">
        <f t="shared" si="341"/>
        <v>94</v>
      </c>
      <c r="G1635" s="35">
        <v>94</v>
      </c>
      <c r="H1635" s="35"/>
      <c r="I1635" s="3">
        <f t="shared" si="342"/>
        <v>83</v>
      </c>
      <c r="J1635" s="35">
        <v>83</v>
      </c>
      <c r="K1635" s="35"/>
    </row>
    <row r="1636" spans="1:11" ht="33" x14ac:dyDescent="0.2">
      <c r="A1636" s="2" t="s">
        <v>16</v>
      </c>
      <c r="B1636" s="3"/>
      <c r="C1636" s="3" t="s">
        <v>301</v>
      </c>
      <c r="D1636" s="2" t="s">
        <v>307</v>
      </c>
      <c r="E1636" s="3" t="s">
        <v>15</v>
      </c>
      <c r="F1636" s="3">
        <f t="shared" si="341"/>
        <v>4</v>
      </c>
      <c r="G1636" s="35">
        <v>4</v>
      </c>
      <c r="H1636" s="35"/>
      <c r="I1636" s="3">
        <f t="shared" si="342"/>
        <v>4</v>
      </c>
      <c r="J1636" s="35">
        <v>4</v>
      </c>
      <c r="K1636" s="35"/>
    </row>
    <row r="1637" spans="1:11" ht="16.5" x14ac:dyDescent="0.2">
      <c r="A1637" s="5" t="s">
        <v>9</v>
      </c>
      <c r="B1637" s="5"/>
      <c r="C1637" s="5"/>
      <c r="D1637" s="5"/>
      <c r="E1637" s="5"/>
      <c r="F1637" s="1">
        <f>G1637+H1637</f>
        <v>6326956</v>
      </c>
      <c r="G1637" s="1">
        <f>G10+G105+G118+G219+G232+G243+G259+G267+G348+G362+G423+G614+G977+G1023+G1079+G1102+G1130+G1159+G1187+G1215+G1243+G1271+G1299+G1327+G1356+G1384+G1413+G1441+G1469+G1497+G1525+G1553+G1581+G1609+G691</f>
        <v>3093364</v>
      </c>
      <c r="H1637" s="1">
        <f>H10+H105+H118+H219+H232+H243+H259+H267+H348+H362+H423+H614+H977+H1023+H1079+H1102+H1130+H1159+H1187+H1215+H1243+H1271+H1299+H1327+H1356+H1384+H1413+H1441+H1469+H1497+H1525+H1553+H1581+H1609+H691</f>
        <v>3233592</v>
      </c>
      <c r="I1637" s="1">
        <f>J1637+K1637</f>
        <v>6433617</v>
      </c>
      <c r="J1637" s="1">
        <f>J10+J105+J118+J219+J232+J243+J259+J267+J348+J362+J423+J614+J977+J1023+J1079+J1102+J1130+J1159+J1187+J1215+J1243+J1271+J1299+J1327+J1356+J1384+J1413+J1441+J1469+J1497+J1525+J1553+J1581+J1609+J691</f>
        <v>3141887</v>
      </c>
      <c r="K1637" s="1">
        <f>K10+K105+K118+K219+K232+K243+K259+K267+K348+K362+K423+K614+K977+K1023+K1079+K1102+K1130+K1159+K1187+K1215+K1243+K1271+K1299+K1327+K1356+K1384+K1413+K1441+K1469+K1497+K1525+K1553+K1581+K1609+K691</f>
        <v>3291730</v>
      </c>
    </row>
    <row r="1642" spans="1:11" x14ac:dyDescent="0.2">
      <c r="A1642" s="11"/>
    </row>
    <row r="1643" spans="1:11" x14ac:dyDescent="0.2">
      <c r="A1643" s="11"/>
    </row>
    <row r="1644" spans="1:11" x14ac:dyDescent="0.2">
      <c r="A1644" s="11"/>
    </row>
    <row r="1645" spans="1:11" x14ac:dyDescent="0.2">
      <c r="A1645" s="11"/>
    </row>
    <row r="1646" spans="1:11" x14ac:dyDescent="0.2">
      <c r="A1646" s="11"/>
    </row>
    <row r="1647" spans="1:11" x14ac:dyDescent="0.2">
      <c r="A1647" s="11"/>
    </row>
    <row r="1648" spans="1:11" x14ac:dyDescent="0.2">
      <c r="A1648" s="11"/>
    </row>
    <row r="1649" spans="1:1" x14ac:dyDescent="0.2">
      <c r="A1649" s="11"/>
    </row>
    <row r="1650" spans="1:1" x14ac:dyDescent="0.2">
      <c r="A1650" s="11"/>
    </row>
    <row r="1651" spans="1:1" x14ac:dyDescent="0.2">
      <c r="A1651" s="11"/>
    </row>
    <row r="1653" spans="1:1" x14ac:dyDescent="0.2">
      <c r="A1653" s="11"/>
    </row>
  </sheetData>
  <autoFilter ref="A8:IV1637"/>
  <mergeCells count="1">
    <mergeCell ref="A6:I6"/>
  </mergeCells>
  <pageMargins left="1.1811023622047245" right="0.59055118110236227" top="0.78740157480314965" bottom="0.78740157480314965" header="0" footer="0"/>
  <pageSetup paperSize="9" orientation="portrait" r:id="rId1"/>
  <headerFooter differentFirst="1">
    <oddHeader>&amp;C&amp;"Times New Roman,обычный"&amp;12&amp;P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КВСР</vt:lpstr>
      <vt:lpstr>Лист1</vt:lpstr>
      <vt:lpstr>КВСР!Заголовки_для_печати</vt:lpstr>
      <vt:lpstr>КВСР!Область_печати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Метелёва</dc:creator>
  <dc:description>POI HSSF rep:2.31.0.138</dc:description>
  <cp:lastModifiedBy>Прасолов</cp:lastModifiedBy>
  <cp:lastPrinted>2017-12-25T07:51:14Z</cp:lastPrinted>
  <dcterms:created xsi:type="dcterms:W3CDTF">2013-11-13T16:11:47Z</dcterms:created>
  <dcterms:modified xsi:type="dcterms:W3CDTF">2017-12-25T07:54:05Z</dcterms:modified>
</cp:coreProperties>
</file>