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32 решения 24.12.19\327 О бюджете на 2020 год\"/>
    </mc:Choice>
  </mc:AlternateContent>
  <bookViews>
    <workbookView xWindow="0" yWindow="0" windowWidth="21600" windowHeight="10425"/>
  </bookViews>
  <sheets>
    <sheet name="КВСР" sheetId="2" r:id="rId1"/>
    <sheet name="Лист1" sheetId="3" r:id="rId2"/>
  </sheets>
  <definedNames>
    <definedName name="_xlnm._FilterDatabase" localSheetId="0" hidden="1">КВСР!$A$10:$IR$1150</definedName>
    <definedName name="_xlnm.Print_Titles" localSheetId="0">КВСР!$10:$10</definedName>
    <definedName name="_xlnm.Print_Area" localSheetId="0">КВСР!$A$1:$K$1150</definedName>
  </definedNames>
  <calcPr calcId="152511" fullPrecision="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323" i="2" l="1"/>
  <c r="I656" i="2"/>
  <c r="F656" i="2"/>
  <c r="K655" i="2"/>
  <c r="K653" i="2" s="1"/>
  <c r="K652" i="2" s="1"/>
  <c r="J655" i="2"/>
  <c r="H655" i="2"/>
  <c r="G655" i="2"/>
  <c r="I654" i="2"/>
  <c r="F654" i="2"/>
  <c r="H653" i="2"/>
  <c r="H652" i="2" s="1"/>
  <c r="K322" i="2"/>
  <c r="J322" i="2"/>
  <c r="J321" i="2" s="1"/>
  <c r="J320" i="2" s="1"/>
  <c r="J319" i="2" s="1"/>
  <c r="J318" i="2" s="1"/>
  <c r="H322" i="2"/>
  <c r="H321" i="2" s="1"/>
  <c r="G322" i="2"/>
  <c r="G321" i="2" s="1"/>
  <c r="G320" i="2" s="1"/>
  <c r="F323" i="2"/>
  <c r="I322" i="2" l="1"/>
  <c r="F322" i="2"/>
  <c r="I655" i="2"/>
  <c r="F321" i="2"/>
  <c r="H320" i="2"/>
  <c r="H319" i="2" s="1"/>
  <c r="G319" i="2"/>
  <c r="G318" i="2" s="1"/>
  <c r="F655" i="2"/>
  <c r="K321" i="2"/>
  <c r="J653" i="2"/>
  <c r="G653" i="2"/>
  <c r="I284" i="2"/>
  <c r="K283" i="2"/>
  <c r="K282" i="2" s="1"/>
  <c r="J283" i="2"/>
  <c r="H283" i="2"/>
  <c r="H282" i="2" s="1"/>
  <c r="G283" i="2"/>
  <c r="G282" i="2" s="1"/>
  <c r="F284" i="2"/>
  <c r="F320" i="2" l="1"/>
  <c r="F319" i="2"/>
  <c r="H318" i="2"/>
  <c r="F318" i="2" s="1"/>
  <c r="I321" i="2"/>
  <c r="K320" i="2"/>
  <c r="I653" i="2"/>
  <c r="J652" i="2"/>
  <c r="I652" i="2" s="1"/>
  <c r="I283" i="2"/>
  <c r="F653" i="2"/>
  <c r="G652" i="2"/>
  <c r="F652" i="2" s="1"/>
  <c r="J282" i="2"/>
  <c r="I282" i="2" s="1"/>
  <c r="F282" i="2"/>
  <c r="F283" i="2"/>
  <c r="I320" i="2" l="1"/>
  <c r="K319" i="2"/>
  <c r="J281" i="2"/>
  <c r="K279" i="2"/>
  <c r="K257" i="2"/>
  <c r="H257" i="2"/>
  <c r="G670" i="2"/>
  <c r="K675" i="2"/>
  <c r="K674" i="2" s="1"/>
  <c r="J675" i="2"/>
  <c r="J674" i="2" s="1"/>
  <c r="I676" i="2"/>
  <c r="H676" i="2"/>
  <c r="F676" i="2" s="1"/>
  <c r="G675" i="2"/>
  <c r="I319" i="2" l="1"/>
  <c r="K318" i="2"/>
  <c r="I318" i="2" s="1"/>
  <c r="H675" i="2"/>
  <c r="H674" i="2" s="1"/>
  <c r="I674" i="2"/>
  <c r="I675" i="2"/>
  <c r="G674" i="2"/>
  <c r="F674" i="2" l="1"/>
  <c r="F675" i="2"/>
  <c r="H526" i="2"/>
  <c r="H512" i="2"/>
  <c r="K512" i="2"/>
  <c r="J496" i="2"/>
  <c r="G496" i="2"/>
  <c r="J662" i="2" l="1"/>
  <c r="G662" i="2"/>
  <c r="H991" i="2"/>
  <c r="K991" i="2"/>
  <c r="K662" i="2"/>
  <c r="H662" i="2"/>
  <c r="K577" i="2"/>
  <c r="H577" i="2"/>
  <c r="K526" i="2"/>
  <c r="J452" i="2" l="1"/>
  <c r="G452" i="2"/>
  <c r="J468" i="2" l="1"/>
  <c r="I468" i="2" s="1"/>
  <c r="J382" i="2"/>
  <c r="J381" i="2"/>
  <c r="I381" i="2" s="1"/>
  <c r="J379" i="2"/>
  <c r="J30" i="2"/>
  <c r="I30" i="2" s="1"/>
  <c r="G30" i="2"/>
  <c r="F30" i="2" s="1"/>
  <c r="N1090" i="2"/>
  <c r="L400" i="2"/>
  <c r="M481" i="2"/>
  <c r="M663" i="2"/>
  <c r="N11" i="2"/>
  <c r="L20" i="2"/>
  <c r="L21" i="2"/>
  <c r="L25" i="2"/>
  <c r="L29" i="2"/>
  <c r="L31" i="2"/>
  <c r="L33" i="2"/>
  <c r="L34" i="2"/>
  <c r="L39" i="2"/>
  <c r="L45" i="2"/>
  <c r="L48" i="2"/>
  <c r="L51" i="2"/>
  <c r="L56" i="2"/>
  <c r="L60" i="2"/>
  <c r="L65" i="2"/>
  <c r="L70" i="2"/>
  <c r="L73" i="2"/>
  <c r="L76" i="2"/>
  <c r="L80" i="2"/>
  <c r="L81" i="2"/>
  <c r="L88" i="2"/>
  <c r="L90" i="2"/>
  <c r="L91" i="2"/>
  <c r="L97" i="2"/>
  <c r="L98" i="2"/>
  <c r="L99" i="2"/>
  <c r="L105" i="2"/>
  <c r="L106" i="2"/>
  <c r="L112" i="2"/>
  <c r="L119" i="2"/>
  <c r="L125" i="2"/>
  <c r="L127" i="2"/>
  <c r="L130" i="2"/>
  <c r="L136" i="2"/>
  <c r="L139" i="2"/>
  <c r="L142" i="2"/>
  <c r="L148" i="2"/>
  <c r="L151" i="2"/>
  <c r="L154" i="2"/>
  <c r="L160" i="2"/>
  <c r="L163" i="2"/>
  <c r="L167" i="2"/>
  <c r="L172" i="2"/>
  <c r="L174" i="2"/>
  <c r="L180" i="2"/>
  <c r="L185" i="2"/>
  <c r="L186" i="2"/>
  <c r="L187" i="2"/>
  <c r="L191" i="2"/>
  <c r="L192" i="2"/>
  <c r="L199" i="2"/>
  <c r="L202" i="2"/>
  <c r="L207" i="2"/>
  <c r="L213" i="2"/>
  <c r="L219" i="2"/>
  <c r="L224" i="2"/>
  <c r="L227" i="2"/>
  <c r="L230" i="2"/>
  <c r="L233" i="2"/>
  <c r="L236" i="2"/>
  <c r="L238" i="2"/>
  <c r="L241" i="2"/>
  <c r="L243" i="2"/>
  <c r="L247" i="2"/>
  <c r="L252" i="2"/>
  <c r="L257" i="2"/>
  <c r="L263" i="2"/>
  <c r="L264" i="2"/>
  <c r="L271" i="2"/>
  <c r="L273" i="2"/>
  <c r="L279" i="2"/>
  <c r="L281" i="2"/>
  <c r="L290" i="2"/>
  <c r="L292" i="2"/>
  <c r="L299" i="2"/>
  <c r="L301" i="2"/>
  <c r="L305" i="2"/>
  <c r="L307" i="2"/>
  <c r="L311" i="2"/>
  <c r="L313" i="2"/>
  <c r="L315" i="2"/>
  <c r="L317" i="2"/>
  <c r="L330" i="2"/>
  <c r="L333" i="2"/>
  <c r="L340" i="2"/>
  <c r="L342" i="2"/>
  <c r="L344" i="2"/>
  <c r="L346" i="2"/>
  <c r="L353" i="2"/>
  <c r="G228" i="2"/>
  <c r="G468" i="2"/>
  <c r="F468" i="2" s="1"/>
  <c r="G467" i="2"/>
  <c r="F467" i="2" s="1"/>
  <c r="L481" i="2"/>
  <c r="L663" i="2"/>
  <c r="L1090" i="2"/>
  <c r="L11" i="2"/>
  <c r="I290" i="2"/>
  <c r="I291" i="2"/>
  <c r="I292" i="2"/>
  <c r="I289" i="2"/>
  <c r="I288" i="2"/>
  <c r="I286" i="2"/>
  <c r="I287" i="2"/>
  <c r="I285" i="2"/>
  <c r="K162" i="2"/>
  <c r="K161" i="2" s="1"/>
  <c r="J162" i="2"/>
  <c r="H162" i="2"/>
  <c r="G162" i="2"/>
  <c r="I307" i="2"/>
  <c r="I306" i="2"/>
  <c r="I305" i="2"/>
  <c r="I304" i="2"/>
  <c r="I303" i="2"/>
  <c r="I302" i="2"/>
  <c r="I299" i="2"/>
  <c r="I300" i="2"/>
  <c r="I301" i="2"/>
  <c r="I298" i="2"/>
  <c r="I297" i="2"/>
  <c r="I296" i="2"/>
  <c r="J169" i="2"/>
  <c r="I169" i="2" s="1"/>
  <c r="G169" i="2"/>
  <c r="J246" i="2"/>
  <c r="J245" i="2" s="1"/>
  <c r="I247" i="2"/>
  <c r="G246" i="2"/>
  <c r="G245" i="2" s="1"/>
  <c r="F247" i="2"/>
  <c r="J229" i="2"/>
  <c r="J228" i="2"/>
  <c r="L228" i="2" s="1"/>
  <c r="G229" i="2"/>
  <c r="L229" i="2" s="1"/>
  <c r="H159" i="2"/>
  <c r="G159" i="2"/>
  <c r="K159" i="2"/>
  <c r="J159" i="2"/>
  <c r="J79" i="2"/>
  <c r="J78" i="2" s="1"/>
  <c r="G79" i="2"/>
  <c r="G78" i="2" s="1"/>
  <c r="J153" i="2"/>
  <c r="G153" i="2"/>
  <c r="G152" i="2" s="1"/>
  <c r="K126" i="2"/>
  <c r="J126" i="2"/>
  <c r="H126" i="2"/>
  <c r="G126" i="2"/>
  <c r="I91" i="2"/>
  <c r="F91" i="2"/>
  <c r="I90" i="2"/>
  <c r="F90" i="2"/>
  <c r="K89" i="2"/>
  <c r="J89" i="2"/>
  <c r="H89" i="2"/>
  <c r="G89" i="2"/>
  <c r="I88" i="2"/>
  <c r="F88" i="2"/>
  <c r="K87" i="2"/>
  <c r="J87" i="2"/>
  <c r="H87" i="2"/>
  <c r="G87" i="2"/>
  <c r="I130" i="2"/>
  <c r="F130" i="2"/>
  <c r="G124" i="2"/>
  <c r="I127" i="2"/>
  <c r="F127" i="2"/>
  <c r="K129" i="2"/>
  <c r="K128" i="2" s="1"/>
  <c r="J129" i="2"/>
  <c r="H129" i="2"/>
  <c r="H128" i="2" s="1"/>
  <c r="G129" i="2"/>
  <c r="G128" i="2" s="1"/>
  <c r="K262" i="2"/>
  <c r="K261" i="2" s="1"/>
  <c r="K260" i="2" s="1"/>
  <c r="K259" i="2" s="1"/>
  <c r="K258" i="2" s="1"/>
  <c r="J262" i="2"/>
  <c r="J261" i="2" s="1"/>
  <c r="H262" i="2"/>
  <c r="H261" i="2" s="1"/>
  <c r="H260" i="2" s="1"/>
  <c r="H259" i="2" s="1"/>
  <c r="H258" i="2" s="1"/>
  <c r="G262" i="2"/>
  <c r="G261" i="2" s="1"/>
  <c r="I263" i="2"/>
  <c r="F263" i="2"/>
  <c r="I264" i="2"/>
  <c r="F264" i="2"/>
  <c r="K251" i="2"/>
  <c r="K250" i="2" s="1"/>
  <c r="K249" i="2" s="1"/>
  <c r="K248" i="2" s="1"/>
  <c r="J251" i="2"/>
  <c r="J250" i="2" s="1"/>
  <c r="H251" i="2"/>
  <c r="H250" i="2" s="1"/>
  <c r="H249" i="2" s="1"/>
  <c r="H248" i="2" s="1"/>
  <c r="G251" i="2"/>
  <c r="G250" i="2" s="1"/>
  <c r="I252" i="2"/>
  <c r="F252" i="2"/>
  <c r="K245" i="2"/>
  <c r="K244" i="2" s="1"/>
  <c r="H245" i="2"/>
  <c r="H244" i="2" s="1"/>
  <c r="I246" i="2"/>
  <c r="K242" i="2"/>
  <c r="J242" i="2"/>
  <c r="H242" i="2"/>
  <c r="G242" i="2"/>
  <c r="K240" i="2"/>
  <c r="K239" i="2" s="1"/>
  <c r="J240" i="2"/>
  <c r="J239" i="2" s="1"/>
  <c r="H240" i="2"/>
  <c r="G240" i="2"/>
  <c r="G239" i="2" s="1"/>
  <c r="I241" i="2"/>
  <c r="I243" i="2"/>
  <c r="F241" i="2"/>
  <c r="F243" i="2"/>
  <c r="K237" i="2"/>
  <c r="J237" i="2"/>
  <c r="H237" i="2"/>
  <c r="G237" i="2"/>
  <c r="K235" i="2"/>
  <c r="K234" i="2" s="1"/>
  <c r="J235" i="2"/>
  <c r="J234" i="2" s="1"/>
  <c r="H235" i="2"/>
  <c r="H234" i="2" s="1"/>
  <c r="G235" i="2"/>
  <c r="I236" i="2"/>
  <c r="I238" i="2"/>
  <c r="F236" i="2"/>
  <c r="F238" i="2"/>
  <c r="K232" i="2"/>
  <c r="K231" i="2" s="1"/>
  <c r="J232" i="2"/>
  <c r="J231" i="2" s="1"/>
  <c r="H232" i="2"/>
  <c r="H231" i="2" s="1"/>
  <c r="G232" i="2"/>
  <c r="G231" i="2" s="1"/>
  <c r="I233" i="2"/>
  <c r="F233" i="2"/>
  <c r="K223" i="2"/>
  <c r="K222" i="2" s="1"/>
  <c r="J223" i="2"/>
  <c r="J222" i="2" s="1"/>
  <c r="H223" i="2"/>
  <c r="H222" i="2" s="1"/>
  <c r="G223" i="2"/>
  <c r="G222" i="2" s="1"/>
  <c r="I224" i="2"/>
  <c r="F224" i="2"/>
  <c r="K212" i="2"/>
  <c r="K211" i="2" s="1"/>
  <c r="K210" i="2" s="1"/>
  <c r="K209" i="2" s="1"/>
  <c r="K208" i="2" s="1"/>
  <c r="J212" i="2"/>
  <c r="J211" i="2" s="1"/>
  <c r="H212" i="2"/>
  <c r="H211" i="2" s="1"/>
  <c r="H210" i="2" s="1"/>
  <c r="H209" i="2" s="1"/>
  <c r="H208" i="2" s="1"/>
  <c r="G212" i="2"/>
  <c r="G211" i="2" s="1"/>
  <c r="I213" i="2"/>
  <c r="F213" i="2"/>
  <c r="K206" i="2"/>
  <c r="K205" i="2" s="1"/>
  <c r="K204" i="2" s="1"/>
  <c r="K203" i="2" s="1"/>
  <c r="J206" i="2"/>
  <c r="J205" i="2" s="1"/>
  <c r="H206" i="2"/>
  <c r="H205" i="2" s="1"/>
  <c r="H204" i="2" s="1"/>
  <c r="H203" i="2" s="1"/>
  <c r="G206" i="2"/>
  <c r="G205" i="2" s="1"/>
  <c r="K201" i="2"/>
  <c r="K200" i="2" s="1"/>
  <c r="J201" i="2"/>
  <c r="J200" i="2" s="1"/>
  <c r="H201" i="2"/>
  <c r="H200" i="2" s="1"/>
  <c r="G201" i="2"/>
  <c r="G200" i="2" s="1"/>
  <c r="K198" i="2"/>
  <c r="K197" i="2" s="1"/>
  <c r="J198" i="2"/>
  <c r="J197" i="2" s="1"/>
  <c r="H198" i="2"/>
  <c r="H197" i="2" s="1"/>
  <c r="H196" i="2" s="1"/>
  <c r="H195" i="2" s="1"/>
  <c r="H194" i="2" s="1"/>
  <c r="G198" i="2"/>
  <c r="G197" i="2" s="1"/>
  <c r="I199" i="2"/>
  <c r="I202" i="2"/>
  <c r="I207" i="2"/>
  <c r="F199" i="2"/>
  <c r="F202" i="2"/>
  <c r="F207" i="2"/>
  <c r="I163" i="2"/>
  <c r="F163" i="2"/>
  <c r="I187" i="2"/>
  <c r="F187" i="2"/>
  <c r="I186" i="2"/>
  <c r="F186" i="2"/>
  <c r="I185" i="2"/>
  <c r="F185" i="2"/>
  <c r="K184" i="2"/>
  <c r="K183" i="2" s="1"/>
  <c r="K182" i="2" s="1"/>
  <c r="K181" i="2" s="1"/>
  <c r="J184" i="2"/>
  <c r="H184" i="2"/>
  <c r="H183" i="2" s="1"/>
  <c r="H182" i="2" s="1"/>
  <c r="H181" i="2" s="1"/>
  <c r="G184" i="2"/>
  <c r="I317" i="2"/>
  <c r="F317" i="2"/>
  <c r="K316" i="2"/>
  <c r="J316" i="2"/>
  <c r="H316" i="2"/>
  <c r="G316" i="2"/>
  <c r="I315" i="2"/>
  <c r="F315" i="2"/>
  <c r="K314" i="2"/>
  <c r="J314" i="2"/>
  <c r="H314" i="2"/>
  <c r="G314" i="2"/>
  <c r="H304" i="2"/>
  <c r="G304" i="2"/>
  <c r="L304" i="2" s="1"/>
  <c r="H306" i="2"/>
  <c r="G306" i="2"/>
  <c r="L306" i="2" s="1"/>
  <c r="F305" i="2"/>
  <c r="F307" i="2"/>
  <c r="H298" i="2"/>
  <c r="G298" i="2"/>
  <c r="L298" i="2" s="1"/>
  <c r="H300" i="2"/>
  <c r="G300" i="2"/>
  <c r="L300" i="2" s="1"/>
  <c r="F299" i="2"/>
  <c r="F301" i="2"/>
  <c r="F292" i="2"/>
  <c r="H291" i="2"/>
  <c r="G291" i="2"/>
  <c r="L291" i="2" s="1"/>
  <c r="F290" i="2"/>
  <c r="H289" i="2"/>
  <c r="G289" i="2"/>
  <c r="L289" i="2" s="1"/>
  <c r="K270" i="2"/>
  <c r="J270" i="2"/>
  <c r="H270" i="2"/>
  <c r="G270" i="2"/>
  <c r="K272" i="2"/>
  <c r="J272" i="2"/>
  <c r="H272" i="2"/>
  <c r="G272" i="2"/>
  <c r="I281" i="2"/>
  <c r="F281" i="2"/>
  <c r="K280" i="2"/>
  <c r="J280" i="2"/>
  <c r="H280" i="2"/>
  <c r="G280" i="2"/>
  <c r="I279" i="2"/>
  <c r="I278" i="2" s="1"/>
  <c r="F279" i="2"/>
  <c r="F278" i="2" s="1"/>
  <c r="K278" i="2"/>
  <c r="J278" i="2"/>
  <c r="H278" i="2"/>
  <c r="G278" i="2"/>
  <c r="I273" i="2"/>
  <c r="F273" i="2"/>
  <c r="I271" i="2"/>
  <c r="F271" i="2"/>
  <c r="I257" i="2"/>
  <c r="F257" i="2"/>
  <c r="K256" i="2"/>
  <c r="K255" i="2" s="1"/>
  <c r="K254" i="2" s="1"/>
  <c r="K253" i="2" s="1"/>
  <c r="J256" i="2"/>
  <c r="J255" i="2" s="1"/>
  <c r="J254" i="2" s="1"/>
  <c r="H256" i="2"/>
  <c r="H255" i="2" s="1"/>
  <c r="H254" i="2" s="1"/>
  <c r="H253" i="2" s="1"/>
  <c r="G256" i="2"/>
  <c r="I174" i="2"/>
  <c r="F174" i="2"/>
  <c r="K173" i="2"/>
  <c r="J173" i="2"/>
  <c r="H173" i="2"/>
  <c r="G173" i="2"/>
  <c r="I172" i="2"/>
  <c r="F172" i="2"/>
  <c r="K171" i="2"/>
  <c r="J171" i="2"/>
  <c r="H171" i="2"/>
  <c r="G171" i="2"/>
  <c r="K168" i="2"/>
  <c r="H168" i="2"/>
  <c r="I167" i="2"/>
  <c r="F167" i="2"/>
  <c r="K166" i="2"/>
  <c r="J166" i="2"/>
  <c r="H166" i="2"/>
  <c r="G166" i="2"/>
  <c r="I346" i="2"/>
  <c r="F346" i="2"/>
  <c r="K345" i="2"/>
  <c r="J345" i="2"/>
  <c r="H345" i="2"/>
  <c r="G345" i="2"/>
  <c r="I344" i="2"/>
  <c r="F344" i="2"/>
  <c r="K343" i="2"/>
  <c r="J343" i="2"/>
  <c r="H343" i="2"/>
  <c r="G343" i="2"/>
  <c r="I342" i="2"/>
  <c r="F342" i="2"/>
  <c r="K341" i="2"/>
  <c r="J341" i="2"/>
  <c r="H341" i="2"/>
  <c r="G341" i="2"/>
  <c r="I340" i="2"/>
  <c r="F340" i="2"/>
  <c r="K339" i="2"/>
  <c r="J339" i="2"/>
  <c r="H339" i="2"/>
  <c r="G339" i="2"/>
  <c r="I333" i="2"/>
  <c r="F333" i="2"/>
  <c r="K332" i="2"/>
  <c r="K331" i="2" s="1"/>
  <c r="J332" i="2"/>
  <c r="H332" i="2"/>
  <c r="H331" i="2" s="1"/>
  <c r="G332" i="2"/>
  <c r="I330" i="2"/>
  <c r="F330" i="2"/>
  <c r="K329" i="2"/>
  <c r="K328" i="2" s="1"/>
  <c r="J329" i="2"/>
  <c r="J328" i="2" s="1"/>
  <c r="H329" i="2"/>
  <c r="H328" i="2" s="1"/>
  <c r="G329" i="2"/>
  <c r="I313" i="2"/>
  <c r="F313" i="2"/>
  <c r="K312" i="2"/>
  <c r="J312" i="2"/>
  <c r="H312" i="2"/>
  <c r="G312" i="2"/>
  <c r="I311" i="2"/>
  <c r="F311" i="2"/>
  <c r="K310" i="2"/>
  <c r="J310" i="2"/>
  <c r="H310" i="2"/>
  <c r="G310" i="2"/>
  <c r="G378" i="2"/>
  <c r="K218" i="2"/>
  <c r="K217" i="2" s="1"/>
  <c r="J218" i="2"/>
  <c r="J217" i="2" s="1"/>
  <c r="H218" i="2"/>
  <c r="H217" i="2" s="1"/>
  <c r="G218" i="2"/>
  <c r="I219" i="2"/>
  <c r="F219" i="2"/>
  <c r="I192" i="2"/>
  <c r="F192" i="2"/>
  <c r="I191" i="2"/>
  <c r="F191" i="2"/>
  <c r="K190" i="2"/>
  <c r="K189" i="2" s="1"/>
  <c r="K188" i="2" s="1"/>
  <c r="J190" i="2"/>
  <c r="J189" i="2" s="1"/>
  <c r="H190" i="2"/>
  <c r="H189" i="2" s="1"/>
  <c r="H188" i="2" s="1"/>
  <c r="G190" i="2"/>
  <c r="I81" i="2"/>
  <c r="F81" i="2"/>
  <c r="I80" i="2"/>
  <c r="F80" i="2"/>
  <c r="K79" i="2"/>
  <c r="H79" i="2"/>
  <c r="H78" i="2" s="1"/>
  <c r="H77" i="2" s="1"/>
  <c r="I112" i="2"/>
  <c r="F112" i="2"/>
  <c r="K111" i="2"/>
  <c r="K110" i="2" s="1"/>
  <c r="K109" i="2" s="1"/>
  <c r="K108" i="2" s="1"/>
  <c r="K107" i="2" s="1"/>
  <c r="J111" i="2"/>
  <c r="J110" i="2" s="1"/>
  <c r="H111" i="2"/>
  <c r="H110" i="2" s="1"/>
  <c r="H109" i="2" s="1"/>
  <c r="H108" i="2" s="1"/>
  <c r="H107" i="2" s="1"/>
  <c r="G111" i="2"/>
  <c r="I106" i="2"/>
  <c r="F106" i="2"/>
  <c r="I105" i="2"/>
  <c r="F105" i="2"/>
  <c r="K104" i="2"/>
  <c r="J104" i="2"/>
  <c r="H104" i="2"/>
  <c r="H103" i="2" s="1"/>
  <c r="H102" i="2" s="1"/>
  <c r="H101" i="2" s="1"/>
  <c r="H100" i="2" s="1"/>
  <c r="G104" i="2"/>
  <c r="G103" i="2" s="1"/>
  <c r="K103" i="2"/>
  <c r="K102" i="2" s="1"/>
  <c r="K101" i="2" s="1"/>
  <c r="K100" i="2" s="1"/>
  <c r="I99" i="2"/>
  <c r="F99" i="2"/>
  <c r="I98" i="2"/>
  <c r="F98" i="2"/>
  <c r="I97" i="2"/>
  <c r="F97" i="2"/>
  <c r="K96" i="2"/>
  <c r="K95" i="2" s="1"/>
  <c r="J96" i="2"/>
  <c r="H96" i="2"/>
  <c r="H95" i="2" s="1"/>
  <c r="G96" i="2"/>
  <c r="G94" i="2" s="1"/>
  <c r="K444" i="2"/>
  <c r="J444" i="2"/>
  <c r="H444" i="2"/>
  <c r="G444" i="2"/>
  <c r="I445" i="2"/>
  <c r="F445" i="2"/>
  <c r="K432" i="2"/>
  <c r="K431" i="2" s="1"/>
  <c r="J432" i="2"/>
  <c r="H432" i="2"/>
  <c r="G432" i="2"/>
  <c r="I434" i="2"/>
  <c r="F434" i="2"/>
  <c r="H899" i="2"/>
  <c r="F899" i="2" s="1"/>
  <c r="J670" i="2"/>
  <c r="I670" i="2" s="1"/>
  <c r="K1032" i="2"/>
  <c r="K1031" i="2" s="1"/>
  <c r="J1032" i="2"/>
  <c r="H1032" i="2"/>
  <c r="G1032" i="2"/>
  <c r="I914" i="2"/>
  <c r="K913" i="2"/>
  <c r="J913" i="2"/>
  <c r="H913" i="2"/>
  <c r="G913" i="2"/>
  <c r="F914" i="2"/>
  <c r="K875" i="2"/>
  <c r="K874" i="2" s="1"/>
  <c r="K815" i="2"/>
  <c r="J815" i="2"/>
  <c r="H815" i="2"/>
  <c r="G815" i="2"/>
  <c r="G817" i="2"/>
  <c r="I816" i="2"/>
  <c r="F816" i="2"/>
  <c r="K812" i="2"/>
  <c r="K811" i="2" s="1"/>
  <c r="J812" i="2"/>
  <c r="H812" i="2"/>
  <c r="G812" i="2"/>
  <c r="K795" i="2"/>
  <c r="J795" i="2"/>
  <c r="H795" i="2"/>
  <c r="K797" i="2"/>
  <c r="J797" i="2"/>
  <c r="H797" i="2"/>
  <c r="G797" i="2"/>
  <c r="G795" i="2"/>
  <c r="I798" i="2"/>
  <c r="I796" i="2"/>
  <c r="F798" i="2"/>
  <c r="F796" i="2"/>
  <c r="G761" i="2"/>
  <c r="I1089" i="2"/>
  <c r="K1086" i="2"/>
  <c r="K1085" i="2" s="1"/>
  <c r="J1086" i="2"/>
  <c r="H1086" i="2"/>
  <c r="G1086" i="2"/>
  <c r="F1089" i="2"/>
  <c r="I1084" i="2"/>
  <c r="K1081" i="2"/>
  <c r="K1080" i="2" s="1"/>
  <c r="J1081" i="2"/>
  <c r="H1081" i="2"/>
  <c r="G1081" i="2"/>
  <c r="F1084" i="2"/>
  <c r="K607" i="2"/>
  <c r="K606" i="2" s="1"/>
  <c r="J607" i="2"/>
  <c r="H607" i="2"/>
  <c r="G607" i="2"/>
  <c r="K603" i="2"/>
  <c r="K602" i="2" s="1"/>
  <c r="J603" i="2"/>
  <c r="H603" i="2"/>
  <c r="G603" i="2"/>
  <c r="F670" i="2"/>
  <c r="F496" i="2"/>
  <c r="H635" i="2"/>
  <c r="K635" i="2"/>
  <c r="J744" i="2"/>
  <c r="J743" i="2" s="1"/>
  <c r="G744" i="2"/>
  <c r="G743" i="2" s="1"/>
  <c r="J740" i="2"/>
  <c r="J739" i="2" s="1"/>
  <c r="G740" i="2"/>
  <c r="G739" i="2" s="1"/>
  <c r="I741" i="2"/>
  <c r="I745" i="2"/>
  <c r="F745" i="2"/>
  <c r="F741" i="2"/>
  <c r="I1149" i="2"/>
  <c r="I1146" i="2"/>
  <c r="I1140" i="2"/>
  <c r="I1136" i="2"/>
  <c r="I1132" i="2"/>
  <c r="I1129" i="2"/>
  <c r="I1125" i="2"/>
  <c r="I1122" i="2"/>
  <c r="I1120" i="2"/>
  <c r="I1118" i="2"/>
  <c r="I1115" i="2"/>
  <c r="I1112" i="2"/>
  <c r="I1107" i="2"/>
  <c r="I1104" i="2"/>
  <c r="I1100" i="2"/>
  <c r="I1097" i="2"/>
  <c r="I1088" i="2"/>
  <c r="I1087" i="2"/>
  <c r="I1083" i="2"/>
  <c r="I1082" i="2"/>
  <c r="I1076" i="2"/>
  <c r="I1073" i="2"/>
  <c r="I1070" i="2"/>
  <c r="I1069" i="2"/>
  <c r="I1068" i="2"/>
  <c r="I1067" i="2"/>
  <c r="I1062" i="2"/>
  <c r="I1059" i="2"/>
  <c r="I1056" i="2"/>
  <c r="I1049" i="2"/>
  <c r="I1041" i="2"/>
  <c r="I1040" i="2"/>
  <c r="I1037" i="2"/>
  <c r="I1036" i="2"/>
  <c r="I1033" i="2"/>
  <c r="I1030" i="2"/>
  <c r="I1029" i="2"/>
  <c r="I1028" i="2"/>
  <c r="I1025" i="2"/>
  <c r="I1024" i="2"/>
  <c r="I1021" i="2"/>
  <c r="I1017" i="2"/>
  <c r="I1013" i="2"/>
  <c r="I1007" i="2"/>
  <c r="I1004" i="2"/>
  <c r="I1001" i="2"/>
  <c r="I998" i="2"/>
  <c r="I995" i="2"/>
  <c r="I991" i="2"/>
  <c r="I990" i="2"/>
  <c r="I987" i="2"/>
  <c r="I986" i="2"/>
  <c r="I980" i="2"/>
  <c r="I978" i="2"/>
  <c r="I973" i="2"/>
  <c r="I970" i="2"/>
  <c r="I968" i="2"/>
  <c r="I964" i="2"/>
  <c r="I961" i="2"/>
  <c r="I960" i="2"/>
  <c r="I957" i="2"/>
  <c r="I956" i="2"/>
  <c r="I953" i="2"/>
  <c r="I952" i="2"/>
  <c r="I949" i="2"/>
  <c r="I947" i="2"/>
  <c r="I944" i="2"/>
  <c r="I942" i="2"/>
  <c r="I939" i="2"/>
  <c r="I936" i="2"/>
  <c r="I934" i="2"/>
  <c r="I930" i="2"/>
  <c r="I927" i="2"/>
  <c r="I924" i="2"/>
  <c r="I922" i="2"/>
  <c r="I920" i="2"/>
  <c r="I916" i="2"/>
  <c r="I911" i="2"/>
  <c r="I910" i="2"/>
  <c r="I907" i="2"/>
  <c r="I906" i="2"/>
  <c r="I903" i="2"/>
  <c r="I902" i="2"/>
  <c r="I899" i="2"/>
  <c r="I898" i="2"/>
  <c r="I895" i="2"/>
  <c r="I894" i="2"/>
  <c r="I891" i="2"/>
  <c r="I890" i="2"/>
  <c r="I887" i="2"/>
  <c r="I886" i="2"/>
  <c r="I883" i="2"/>
  <c r="I880" i="2"/>
  <c r="I877" i="2"/>
  <c r="I876" i="2"/>
  <c r="I873" i="2"/>
  <c r="I872" i="2"/>
  <c r="I869" i="2"/>
  <c r="I868" i="2"/>
  <c r="I865" i="2"/>
  <c r="I864" i="2"/>
  <c r="I861" i="2"/>
  <c r="I860" i="2"/>
  <c r="I857" i="2"/>
  <c r="I856" i="2"/>
  <c r="I853" i="2"/>
  <c r="I852" i="2"/>
  <c r="I849" i="2"/>
  <c r="I848" i="2"/>
  <c r="I845" i="2"/>
  <c r="I844" i="2"/>
  <c r="I841" i="2"/>
  <c r="I840" i="2"/>
  <c r="I837" i="2"/>
  <c r="I836" i="2"/>
  <c r="I833" i="2"/>
  <c r="I832" i="2"/>
  <c r="I829" i="2"/>
  <c r="I828" i="2"/>
  <c r="I825" i="2"/>
  <c r="I824" i="2"/>
  <c r="I821" i="2"/>
  <c r="I818" i="2"/>
  <c r="I813" i="2"/>
  <c r="I810" i="2"/>
  <c r="I808" i="2"/>
  <c r="I805" i="2"/>
  <c r="I803" i="2"/>
  <c r="I793" i="2"/>
  <c r="I788" i="2"/>
  <c r="I782" i="2"/>
  <c r="I781" i="2"/>
  <c r="I777" i="2"/>
  <c r="I773" i="2"/>
  <c r="I770" i="2"/>
  <c r="I764" i="2"/>
  <c r="I762" i="2"/>
  <c r="I755" i="2"/>
  <c r="I753" i="2"/>
  <c r="I736" i="2"/>
  <c r="I733" i="2"/>
  <c r="I726" i="2"/>
  <c r="I725" i="2"/>
  <c r="I724" i="2"/>
  <c r="I721" i="2"/>
  <c r="I720" i="2"/>
  <c r="I714" i="2"/>
  <c r="I711" i="2"/>
  <c r="I707" i="2"/>
  <c r="I704" i="2"/>
  <c r="I703" i="2"/>
  <c r="I702" i="2"/>
  <c r="I701" i="2"/>
  <c r="I697" i="2"/>
  <c r="I696" i="2"/>
  <c r="I695" i="2"/>
  <c r="I694" i="2"/>
  <c r="I690" i="2"/>
  <c r="I689" i="2"/>
  <c r="I688" i="2"/>
  <c r="I683" i="2"/>
  <c r="I673" i="2"/>
  <c r="I662" i="2"/>
  <c r="I651" i="2"/>
  <c r="I645" i="2"/>
  <c r="I640" i="2"/>
  <c r="I636" i="2"/>
  <c r="I634" i="2"/>
  <c r="I631" i="2"/>
  <c r="I628" i="2"/>
  <c r="I624" i="2"/>
  <c r="I622" i="2"/>
  <c r="I615" i="2"/>
  <c r="I614" i="2"/>
  <c r="I609" i="2"/>
  <c r="I608" i="2"/>
  <c r="I605" i="2"/>
  <c r="I604" i="2"/>
  <c r="I600" i="2"/>
  <c r="I597" i="2"/>
  <c r="I593" i="2"/>
  <c r="I587" i="2"/>
  <c r="I585" i="2"/>
  <c r="I582" i="2"/>
  <c r="I580" i="2"/>
  <c r="I577" i="2"/>
  <c r="I574" i="2"/>
  <c r="I568" i="2"/>
  <c r="I563" i="2"/>
  <c r="I560" i="2"/>
  <c r="I557" i="2"/>
  <c r="I551" i="2"/>
  <c r="I546" i="2"/>
  <c r="I543" i="2"/>
  <c r="I540" i="2"/>
  <c r="I537" i="2"/>
  <c r="I531" i="2"/>
  <c r="I526" i="2"/>
  <c r="I523" i="2"/>
  <c r="I520" i="2"/>
  <c r="I517" i="2"/>
  <c r="I515" i="2"/>
  <c r="I512" i="2"/>
  <c r="I507" i="2"/>
  <c r="I501" i="2"/>
  <c r="I496" i="2"/>
  <c r="I493" i="2"/>
  <c r="I488" i="2"/>
  <c r="I480" i="2"/>
  <c r="I474" i="2"/>
  <c r="I469" i="2"/>
  <c r="I467" i="2"/>
  <c r="I460" i="2"/>
  <c r="I453" i="2"/>
  <c r="I452" i="2"/>
  <c r="I451" i="2"/>
  <c r="I447" i="2"/>
  <c r="I442" i="2"/>
  <c r="I441" i="2"/>
  <c r="I437" i="2"/>
  <c r="I433" i="2"/>
  <c r="I430" i="2"/>
  <c r="I427" i="2"/>
  <c r="I424" i="2"/>
  <c r="I421" i="2"/>
  <c r="I416" i="2"/>
  <c r="I413" i="2"/>
  <c r="I407" i="2"/>
  <c r="I399" i="2"/>
  <c r="I398" i="2"/>
  <c r="I397" i="2"/>
  <c r="I395" i="2"/>
  <c r="I391" i="2"/>
  <c r="I390" i="2"/>
  <c r="I383" i="2"/>
  <c r="I382" i="2"/>
  <c r="I379" i="2"/>
  <c r="I372" i="2"/>
  <c r="I371" i="2"/>
  <c r="I367" i="2"/>
  <c r="I366" i="2"/>
  <c r="I359" i="2"/>
  <c r="I353" i="2"/>
  <c r="I230" i="2"/>
  <c r="I229" i="2"/>
  <c r="I227" i="2"/>
  <c r="I180" i="2"/>
  <c r="I160" i="2"/>
  <c r="I154" i="2"/>
  <c r="I151" i="2"/>
  <c r="I148" i="2"/>
  <c r="I142" i="2"/>
  <c r="I139" i="2"/>
  <c r="I136" i="2"/>
  <c r="I125" i="2"/>
  <c r="I119" i="2"/>
  <c r="I76" i="2"/>
  <c r="I73" i="2"/>
  <c r="I70" i="2"/>
  <c r="I65" i="2"/>
  <c r="I60" i="2"/>
  <c r="I56" i="2"/>
  <c r="I51" i="2"/>
  <c r="I48" i="2"/>
  <c r="I45" i="2"/>
  <c r="I39" i="2"/>
  <c r="I34" i="2"/>
  <c r="I33" i="2"/>
  <c r="I31" i="2"/>
  <c r="I29" i="2"/>
  <c r="I25" i="2"/>
  <c r="I21" i="2"/>
  <c r="I20" i="2"/>
  <c r="I18" i="2"/>
  <c r="F1149" i="2"/>
  <c r="F1146" i="2"/>
  <c r="F1140" i="2"/>
  <c r="F1136" i="2"/>
  <c r="F1132" i="2"/>
  <c r="F1129" i="2"/>
  <c r="F1125" i="2"/>
  <c r="F1122" i="2"/>
  <c r="F1120" i="2"/>
  <c r="F1118" i="2"/>
  <c r="F1115" i="2"/>
  <c r="F1112" i="2"/>
  <c r="F1107" i="2"/>
  <c r="F1104" i="2"/>
  <c r="F1100" i="2"/>
  <c r="F1097" i="2"/>
  <c r="F1088" i="2"/>
  <c r="F1087" i="2"/>
  <c r="F1083" i="2"/>
  <c r="F1082" i="2"/>
  <c r="F1076" i="2"/>
  <c r="F1073" i="2"/>
  <c r="F1070" i="2"/>
  <c r="F1069" i="2"/>
  <c r="F1068" i="2"/>
  <c r="F1067" i="2"/>
  <c r="F1062" i="2"/>
  <c r="F1059" i="2"/>
  <c r="F1056" i="2"/>
  <c r="F1049" i="2"/>
  <c r="F1041" i="2"/>
  <c r="F1040" i="2"/>
  <c r="F1037" i="2"/>
  <c r="F1036" i="2"/>
  <c r="F1033" i="2"/>
  <c r="F1030" i="2"/>
  <c r="F1029" i="2"/>
  <c r="F1028" i="2"/>
  <c r="F1025" i="2"/>
  <c r="F1024" i="2"/>
  <c r="F1021" i="2"/>
  <c r="F1017" i="2"/>
  <c r="F1013" i="2"/>
  <c r="F1007" i="2"/>
  <c r="F1004" i="2"/>
  <c r="F1001" i="2"/>
  <c r="F998" i="2"/>
  <c r="F995" i="2"/>
  <c r="F991" i="2"/>
  <c r="F990" i="2"/>
  <c r="F987" i="2"/>
  <c r="F986" i="2"/>
  <c r="F980" i="2"/>
  <c r="F978" i="2"/>
  <c r="F973" i="2"/>
  <c r="F970" i="2"/>
  <c r="F968" i="2"/>
  <c r="F964" i="2"/>
  <c r="F961" i="2"/>
  <c r="F960" i="2"/>
  <c r="F957" i="2"/>
  <c r="F956" i="2"/>
  <c r="F953" i="2"/>
  <c r="F952" i="2"/>
  <c r="F949" i="2"/>
  <c r="F947" i="2"/>
  <c r="F944" i="2"/>
  <c r="F942" i="2"/>
  <c r="F939" i="2"/>
  <c r="F936" i="2"/>
  <c r="F934" i="2"/>
  <c r="F930" i="2"/>
  <c r="F927" i="2"/>
  <c r="F924" i="2"/>
  <c r="F922" i="2"/>
  <c r="F920" i="2"/>
  <c r="F916" i="2"/>
  <c r="F911" i="2"/>
  <c r="F910" i="2"/>
  <c r="F907" i="2"/>
  <c r="F906" i="2"/>
  <c r="F903" i="2"/>
  <c r="F902" i="2"/>
  <c r="F898" i="2"/>
  <c r="F895" i="2"/>
  <c r="F894" i="2"/>
  <c r="F891" i="2"/>
  <c r="F890" i="2"/>
  <c r="F887" i="2"/>
  <c r="F886" i="2"/>
  <c r="F883" i="2"/>
  <c r="F880" i="2"/>
  <c r="F877" i="2"/>
  <c r="F876" i="2"/>
  <c r="F873" i="2"/>
  <c r="F872" i="2"/>
  <c r="F869" i="2"/>
  <c r="F868" i="2"/>
  <c r="F865" i="2"/>
  <c r="F864" i="2"/>
  <c r="F861" i="2"/>
  <c r="F860" i="2"/>
  <c r="F857" i="2"/>
  <c r="F856" i="2"/>
  <c r="F853" i="2"/>
  <c r="F852" i="2"/>
  <c r="F849" i="2"/>
  <c r="F848" i="2"/>
  <c r="F845" i="2"/>
  <c r="F844" i="2"/>
  <c r="F841" i="2"/>
  <c r="F840" i="2"/>
  <c r="F837" i="2"/>
  <c r="F836" i="2"/>
  <c r="F833" i="2"/>
  <c r="F832" i="2"/>
  <c r="F829" i="2"/>
  <c r="F828" i="2"/>
  <c r="F825" i="2"/>
  <c r="F824" i="2"/>
  <c r="F821" i="2"/>
  <c r="F818" i="2"/>
  <c r="F813" i="2"/>
  <c r="F810" i="2"/>
  <c r="F808" i="2"/>
  <c r="F805" i="2"/>
  <c r="F803" i="2"/>
  <c r="F793" i="2"/>
  <c r="F788" i="2"/>
  <c r="F782" i="2"/>
  <c r="F781" i="2"/>
  <c r="F777" i="2"/>
  <c r="F773" i="2"/>
  <c r="F770" i="2"/>
  <c r="F764" i="2"/>
  <c r="F762" i="2"/>
  <c r="F755" i="2"/>
  <c r="F753" i="2"/>
  <c r="F736" i="2"/>
  <c r="F733" i="2"/>
  <c r="F726" i="2"/>
  <c r="F725" i="2"/>
  <c r="F724" i="2"/>
  <c r="F721" i="2"/>
  <c r="F720" i="2"/>
  <c r="F714" i="2"/>
  <c r="F711" i="2"/>
  <c r="F707" i="2"/>
  <c r="F704" i="2"/>
  <c r="F703" i="2"/>
  <c r="F702" i="2"/>
  <c r="F701" i="2"/>
  <c r="F697" i="2"/>
  <c r="F696" i="2"/>
  <c r="F695" i="2"/>
  <c r="F694" i="2"/>
  <c r="F690" i="2"/>
  <c r="F689" i="2"/>
  <c r="F688" i="2"/>
  <c r="F683" i="2"/>
  <c r="F673" i="2"/>
  <c r="F662" i="2"/>
  <c r="F651" i="2"/>
  <c r="F645" i="2"/>
  <c r="F640" i="2"/>
  <c r="F636" i="2"/>
  <c r="F634" i="2"/>
  <c r="F631" i="2"/>
  <c r="F628" i="2"/>
  <c r="F624" i="2"/>
  <c r="F622" i="2"/>
  <c r="F615" i="2"/>
  <c r="F614" i="2"/>
  <c r="F609" i="2"/>
  <c r="F608" i="2"/>
  <c r="F605" i="2"/>
  <c r="F604" i="2"/>
  <c r="F600" i="2"/>
  <c r="F597" i="2"/>
  <c r="F593" i="2"/>
  <c r="F587" i="2"/>
  <c r="F585" i="2"/>
  <c r="F582" i="2"/>
  <c r="F580" i="2"/>
  <c r="F577" i="2"/>
  <c r="F574" i="2"/>
  <c r="F568" i="2"/>
  <c r="F563" i="2"/>
  <c r="F560" i="2"/>
  <c r="F557" i="2"/>
  <c r="F551" i="2"/>
  <c r="F546" i="2"/>
  <c r="F543" i="2"/>
  <c r="F540" i="2"/>
  <c r="F537" i="2"/>
  <c r="F531" i="2"/>
  <c r="F526" i="2"/>
  <c r="F523" i="2"/>
  <c r="F520" i="2"/>
  <c r="F517" i="2"/>
  <c r="F515" i="2"/>
  <c r="F512" i="2"/>
  <c r="F507" i="2"/>
  <c r="F501" i="2"/>
  <c r="F493" i="2"/>
  <c r="F488" i="2"/>
  <c r="F480" i="2"/>
  <c r="F474" i="2"/>
  <c r="F469" i="2"/>
  <c r="F460" i="2"/>
  <c r="F453" i="2"/>
  <c r="F452" i="2"/>
  <c r="F451" i="2"/>
  <c r="F447" i="2"/>
  <c r="F442" i="2"/>
  <c r="F441" i="2"/>
  <c r="F437" i="2"/>
  <c r="F433" i="2"/>
  <c r="F430" i="2"/>
  <c r="F427" i="2"/>
  <c r="F424" i="2"/>
  <c r="F421" i="2"/>
  <c r="F416" i="2"/>
  <c r="F413" i="2"/>
  <c r="F407" i="2"/>
  <c r="F399" i="2"/>
  <c r="F398" i="2"/>
  <c r="F397" i="2"/>
  <c r="F395" i="2"/>
  <c r="F391" i="2"/>
  <c r="F390" i="2"/>
  <c r="F383" i="2"/>
  <c r="F382" i="2"/>
  <c r="F381" i="2"/>
  <c r="F379" i="2"/>
  <c r="F372" i="2"/>
  <c r="F371" i="2"/>
  <c r="F367" i="2"/>
  <c r="F366" i="2"/>
  <c r="F359" i="2"/>
  <c r="F353" i="2"/>
  <c r="F230" i="2"/>
  <c r="F227" i="2"/>
  <c r="F180" i="2"/>
  <c r="F160" i="2"/>
  <c r="F154" i="2"/>
  <c r="F151" i="2"/>
  <c r="F148" i="2"/>
  <c r="F142" i="2"/>
  <c r="F139" i="2"/>
  <c r="F136" i="2"/>
  <c r="F125" i="2"/>
  <c r="F119" i="2"/>
  <c r="F76" i="2"/>
  <c r="F73" i="2"/>
  <c r="F70" i="2"/>
  <c r="F65" i="2"/>
  <c r="F60" i="2"/>
  <c r="F56" i="2"/>
  <c r="F51" i="2"/>
  <c r="F48" i="2"/>
  <c r="F45" i="2"/>
  <c r="F39" i="2"/>
  <c r="F34" i="2"/>
  <c r="F33" i="2"/>
  <c r="F31" i="2"/>
  <c r="F29" i="2"/>
  <c r="F25" i="2"/>
  <c r="F21" i="2"/>
  <c r="F20" i="2"/>
  <c r="F18" i="2"/>
  <c r="K1148" i="2"/>
  <c r="K1147" i="2" s="1"/>
  <c r="J1148" i="2"/>
  <c r="K1145" i="2"/>
  <c r="K1144" i="2" s="1"/>
  <c r="J1145" i="2"/>
  <c r="K1139" i="2"/>
  <c r="K1138" i="2" s="1"/>
  <c r="K1137" i="2" s="1"/>
  <c r="J1139" i="2"/>
  <c r="K1135" i="2"/>
  <c r="K1134" i="2" s="1"/>
  <c r="K1133" i="2" s="1"/>
  <c r="K1131" i="2"/>
  <c r="K1130" i="2" s="1"/>
  <c r="J1131" i="2"/>
  <c r="K1128" i="2"/>
  <c r="K1127" i="2" s="1"/>
  <c r="K1124" i="2"/>
  <c r="K1123" i="2" s="1"/>
  <c r="K1121" i="2"/>
  <c r="J1121" i="2"/>
  <c r="K1119" i="2"/>
  <c r="J1119" i="2"/>
  <c r="K1117" i="2"/>
  <c r="J1117" i="2"/>
  <c r="K1114" i="2"/>
  <c r="K1113" i="2" s="1"/>
  <c r="J1114" i="2"/>
  <c r="J1113" i="2" s="1"/>
  <c r="K1111" i="2"/>
  <c r="K1110" i="2" s="1"/>
  <c r="J1111" i="2"/>
  <c r="K1106" i="2"/>
  <c r="K1105" i="2" s="1"/>
  <c r="J1106" i="2"/>
  <c r="J1105" i="2" s="1"/>
  <c r="K1103" i="2"/>
  <c r="K1102" i="2" s="1"/>
  <c r="J1103" i="2"/>
  <c r="K1099" i="2"/>
  <c r="K1098" i="2" s="1"/>
  <c r="J1099" i="2"/>
  <c r="K1096" i="2"/>
  <c r="K1095" i="2" s="1"/>
  <c r="J1096" i="2"/>
  <c r="K1075" i="2"/>
  <c r="K1074" i="2" s="1"/>
  <c r="J1075" i="2"/>
  <c r="K1072" i="2"/>
  <c r="K1071" i="2" s="1"/>
  <c r="J1072" i="2"/>
  <c r="K1066" i="2"/>
  <c r="K1065" i="2" s="1"/>
  <c r="J1066" i="2"/>
  <c r="J1065" i="2" s="1"/>
  <c r="K1061" i="2"/>
  <c r="K1060" i="2" s="1"/>
  <c r="J1061" i="2"/>
  <c r="K1058" i="2"/>
  <c r="J1058" i="2"/>
  <c r="K1055" i="2"/>
  <c r="K1054" i="2" s="1"/>
  <c r="J1055" i="2"/>
  <c r="K1048" i="2"/>
  <c r="K1047" i="2" s="1"/>
  <c r="K1046" i="2" s="1"/>
  <c r="K1045" i="2" s="1"/>
  <c r="K1044" i="2" s="1"/>
  <c r="K1043" i="2" s="1"/>
  <c r="J1048" i="2"/>
  <c r="K1039" i="2"/>
  <c r="K1038" i="2" s="1"/>
  <c r="J1039" i="2"/>
  <c r="K1035" i="2"/>
  <c r="K1034" i="2" s="1"/>
  <c r="J1035" i="2"/>
  <c r="K1027" i="2"/>
  <c r="K1026" i="2" s="1"/>
  <c r="J1027" i="2"/>
  <c r="K1023" i="2"/>
  <c r="K1022" i="2" s="1"/>
  <c r="J1023" i="2"/>
  <c r="J1022" i="2" s="1"/>
  <c r="K1020" i="2"/>
  <c r="K1019" i="2" s="1"/>
  <c r="J1020" i="2"/>
  <c r="K1016" i="2"/>
  <c r="K1015" i="2" s="1"/>
  <c r="K1014" i="2" s="1"/>
  <c r="J1016" i="2"/>
  <c r="K1012" i="2"/>
  <c r="K1011" i="2" s="1"/>
  <c r="K1010" i="2" s="1"/>
  <c r="J1012" i="2"/>
  <c r="K1006" i="2"/>
  <c r="K1005" i="2" s="1"/>
  <c r="J1006" i="2"/>
  <c r="K1003" i="2"/>
  <c r="K1002" i="2" s="1"/>
  <c r="J1003" i="2"/>
  <c r="K1000" i="2"/>
  <c r="K999" i="2" s="1"/>
  <c r="J1000" i="2"/>
  <c r="K997" i="2"/>
  <c r="K996" i="2" s="1"/>
  <c r="J997" i="2"/>
  <c r="K994" i="2"/>
  <c r="K993" i="2" s="1"/>
  <c r="J994" i="2"/>
  <c r="J989" i="2"/>
  <c r="K985" i="2"/>
  <c r="K984" i="2" s="1"/>
  <c r="J985" i="2"/>
  <c r="K979" i="2"/>
  <c r="J979" i="2"/>
  <c r="K977" i="2"/>
  <c r="J977" i="2"/>
  <c r="K972" i="2"/>
  <c r="K971" i="2" s="1"/>
  <c r="J972" i="2"/>
  <c r="J971" i="2" s="1"/>
  <c r="K969" i="2"/>
  <c r="J969" i="2"/>
  <c r="K967" i="2"/>
  <c r="J967" i="2"/>
  <c r="K963" i="2"/>
  <c r="K962" i="2" s="1"/>
  <c r="J963" i="2"/>
  <c r="K959" i="2"/>
  <c r="K958" i="2" s="1"/>
  <c r="J959" i="2"/>
  <c r="K955" i="2"/>
  <c r="K954" i="2" s="1"/>
  <c r="J955" i="2"/>
  <c r="K951" i="2"/>
  <c r="K950" i="2" s="1"/>
  <c r="J951" i="2"/>
  <c r="K948" i="2"/>
  <c r="J948" i="2"/>
  <c r="K946" i="2"/>
  <c r="J946" i="2"/>
  <c r="K943" i="2"/>
  <c r="J943" i="2"/>
  <c r="K941" i="2"/>
  <c r="J941" i="2"/>
  <c r="K938" i="2"/>
  <c r="K937" i="2" s="1"/>
  <c r="J938" i="2"/>
  <c r="J937" i="2" s="1"/>
  <c r="K935" i="2"/>
  <c r="J935" i="2"/>
  <c r="K933" i="2"/>
  <c r="J933" i="2"/>
  <c r="K929" i="2"/>
  <c r="K928" i="2" s="1"/>
  <c r="J929" i="2"/>
  <c r="K926" i="2"/>
  <c r="K925" i="2" s="1"/>
  <c r="J926" i="2"/>
  <c r="J925" i="2" s="1"/>
  <c r="J923" i="2"/>
  <c r="I923" i="2" s="1"/>
  <c r="K921" i="2"/>
  <c r="J921" i="2"/>
  <c r="K919" i="2"/>
  <c r="J919" i="2"/>
  <c r="K915" i="2"/>
  <c r="J915" i="2"/>
  <c r="K909" i="2"/>
  <c r="K908" i="2" s="1"/>
  <c r="J909" i="2"/>
  <c r="J908" i="2" s="1"/>
  <c r="K905" i="2"/>
  <c r="K904" i="2" s="1"/>
  <c r="J905" i="2"/>
  <c r="J904" i="2" s="1"/>
  <c r="K901" i="2"/>
  <c r="K900" i="2" s="1"/>
  <c r="J901" i="2"/>
  <c r="J900" i="2" s="1"/>
  <c r="K897" i="2"/>
  <c r="K896" i="2" s="1"/>
  <c r="J897" i="2"/>
  <c r="K893" i="2"/>
  <c r="K892" i="2" s="1"/>
  <c r="J893" i="2"/>
  <c r="J892" i="2" s="1"/>
  <c r="K889" i="2"/>
  <c r="K888" i="2" s="1"/>
  <c r="J889" i="2"/>
  <c r="K885" i="2"/>
  <c r="K884" i="2" s="1"/>
  <c r="J885" i="2"/>
  <c r="J884" i="2" s="1"/>
  <c r="K882" i="2"/>
  <c r="K881" i="2" s="1"/>
  <c r="J882" i="2"/>
  <c r="J879" i="2"/>
  <c r="J875" i="2"/>
  <c r="K871" i="2"/>
  <c r="K870" i="2" s="1"/>
  <c r="J871" i="2"/>
  <c r="K867" i="2"/>
  <c r="K866" i="2" s="1"/>
  <c r="J867" i="2"/>
  <c r="K863" i="2"/>
  <c r="K862" i="2" s="1"/>
  <c r="J863" i="2"/>
  <c r="K859" i="2"/>
  <c r="K858" i="2" s="1"/>
  <c r="J859" i="2"/>
  <c r="K855" i="2"/>
  <c r="K854" i="2" s="1"/>
  <c r="J855" i="2"/>
  <c r="K851" i="2"/>
  <c r="K850" i="2" s="1"/>
  <c r="J851" i="2"/>
  <c r="J847" i="2"/>
  <c r="J846" i="2" s="1"/>
  <c r="K843" i="2"/>
  <c r="K842" i="2" s="1"/>
  <c r="J843" i="2"/>
  <c r="J842" i="2" s="1"/>
  <c r="K839" i="2"/>
  <c r="K838" i="2" s="1"/>
  <c r="J839" i="2"/>
  <c r="K835" i="2"/>
  <c r="K834" i="2" s="1"/>
  <c r="J835" i="2"/>
  <c r="J834" i="2" s="1"/>
  <c r="K831" i="2"/>
  <c r="K830" i="2" s="1"/>
  <c r="J831" i="2"/>
  <c r="K827" i="2"/>
  <c r="K826" i="2" s="1"/>
  <c r="J827" i="2"/>
  <c r="J826" i="2" s="1"/>
  <c r="J823" i="2"/>
  <c r="K820" i="2"/>
  <c r="K819" i="2" s="1"/>
  <c r="J820" i="2"/>
  <c r="K817" i="2"/>
  <c r="K814" i="2" s="1"/>
  <c r="J817" i="2"/>
  <c r="K809" i="2"/>
  <c r="J809" i="2"/>
  <c r="K807" i="2"/>
  <c r="J807" i="2"/>
  <c r="K804" i="2"/>
  <c r="J804" i="2"/>
  <c r="K802" i="2"/>
  <c r="J802" i="2"/>
  <c r="K792" i="2"/>
  <c r="K791" i="2" s="1"/>
  <c r="K787" i="2"/>
  <c r="K786" i="2" s="1"/>
  <c r="K785" i="2" s="1"/>
  <c r="K784" i="2" s="1"/>
  <c r="J787" i="2"/>
  <c r="K780" i="2"/>
  <c r="K779" i="2" s="1"/>
  <c r="K778" i="2" s="1"/>
  <c r="J780" i="2"/>
  <c r="J779" i="2" s="1"/>
  <c r="K776" i="2"/>
  <c r="K775" i="2" s="1"/>
  <c r="K774" i="2" s="1"/>
  <c r="J776" i="2"/>
  <c r="K772" i="2"/>
  <c r="K771" i="2" s="1"/>
  <c r="J772" i="2"/>
  <c r="J769" i="2"/>
  <c r="J768" i="2" s="1"/>
  <c r="K763" i="2"/>
  <c r="K761" i="2"/>
  <c r="K754" i="2"/>
  <c r="J754" i="2"/>
  <c r="K752" i="2"/>
  <c r="J752" i="2"/>
  <c r="K735" i="2"/>
  <c r="K734" i="2" s="1"/>
  <c r="J735" i="2"/>
  <c r="K732" i="2"/>
  <c r="K731" i="2" s="1"/>
  <c r="J732" i="2"/>
  <c r="K723" i="2"/>
  <c r="K722" i="2" s="1"/>
  <c r="J723" i="2"/>
  <c r="K719" i="2"/>
  <c r="K718" i="2" s="1"/>
  <c r="K713" i="2"/>
  <c r="K712" i="2" s="1"/>
  <c r="J713" i="2"/>
  <c r="K710" i="2"/>
  <c r="K709" i="2" s="1"/>
  <c r="K706" i="2"/>
  <c r="K705" i="2" s="1"/>
  <c r="J706" i="2"/>
  <c r="K700" i="2"/>
  <c r="K699" i="2" s="1"/>
  <c r="J700" i="2"/>
  <c r="K693" i="2"/>
  <c r="K692" i="2" s="1"/>
  <c r="K691" i="2" s="1"/>
  <c r="J693" i="2"/>
  <c r="J692" i="2" s="1"/>
  <c r="K687" i="2"/>
  <c r="K686" i="2" s="1"/>
  <c r="K685" i="2" s="1"/>
  <c r="K682" i="2"/>
  <c r="K681" i="2" s="1"/>
  <c r="K680" i="2" s="1"/>
  <c r="K679" i="2" s="1"/>
  <c r="J682" i="2"/>
  <c r="J672" i="2"/>
  <c r="I672" i="2" s="1"/>
  <c r="K669" i="2"/>
  <c r="K668" i="2" s="1"/>
  <c r="K667" i="2" s="1"/>
  <c r="K666" i="2" s="1"/>
  <c r="K665" i="2" s="1"/>
  <c r="K664" i="2" s="1"/>
  <c r="K661" i="2"/>
  <c r="K660" i="2" s="1"/>
  <c r="K659" i="2" s="1"/>
  <c r="K658" i="2" s="1"/>
  <c r="K657" i="2" s="1"/>
  <c r="K650" i="2"/>
  <c r="K649" i="2" s="1"/>
  <c r="J650" i="2"/>
  <c r="J649" i="2" s="1"/>
  <c r="J648" i="2" s="1"/>
  <c r="K644" i="2"/>
  <c r="K643" i="2" s="1"/>
  <c r="K642" i="2" s="1"/>
  <c r="K641" i="2" s="1"/>
  <c r="J644" i="2"/>
  <c r="K639" i="2"/>
  <c r="K638" i="2" s="1"/>
  <c r="K637" i="2" s="1"/>
  <c r="J639" i="2"/>
  <c r="J635" i="2"/>
  <c r="K633" i="2"/>
  <c r="J633" i="2"/>
  <c r="K630" i="2"/>
  <c r="K629" i="2" s="1"/>
  <c r="J630" i="2"/>
  <c r="K627" i="2"/>
  <c r="K626" i="2" s="1"/>
  <c r="J627" i="2"/>
  <c r="K623" i="2"/>
  <c r="J623" i="2"/>
  <c r="K621" i="2"/>
  <c r="J621" i="2"/>
  <c r="K613" i="2"/>
  <c r="K612" i="2" s="1"/>
  <c r="K611" i="2" s="1"/>
  <c r="K610" i="2" s="1"/>
  <c r="J613" i="2"/>
  <c r="J599" i="2"/>
  <c r="I599" i="2" s="1"/>
  <c r="K598" i="2"/>
  <c r="K596" i="2"/>
  <c r="K595" i="2" s="1"/>
  <c r="J596" i="2"/>
  <c r="K592" i="2"/>
  <c r="K591" i="2" s="1"/>
  <c r="K590" i="2" s="1"/>
  <c r="J592" i="2"/>
  <c r="K586" i="2"/>
  <c r="J586" i="2"/>
  <c r="K584" i="2"/>
  <c r="J584" i="2"/>
  <c r="K581" i="2"/>
  <c r="J581" i="2"/>
  <c r="K579" i="2"/>
  <c r="K576" i="2"/>
  <c r="K575" i="2" s="1"/>
  <c r="J576" i="2"/>
  <c r="J575" i="2" s="1"/>
  <c r="K573" i="2"/>
  <c r="K572" i="2" s="1"/>
  <c r="J573" i="2"/>
  <c r="K567" i="2"/>
  <c r="K566" i="2" s="1"/>
  <c r="K565" i="2" s="1"/>
  <c r="K564" i="2" s="1"/>
  <c r="J567" i="2"/>
  <c r="K562" i="2"/>
  <c r="K561" i="2" s="1"/>
  <c r="J562" i="2"/>
  <c r="J561" i="2" s="1"/>
  <c r="K559" i="2"/>
  <c r="K558" i="2" s="1"/>
  <c r="J559" i="2"/>
  <c r="K556" i="2"/>
  <c r="K555" i="2" s="1"/>
  <c r="J556" i="2"/>
  <c r="J555" i="2" s="1"/>
  <c r="K550" i="2"/>
  <c r="K549" i="2" s="1"/>
  <c r="K548" i="2" s="1"/>
  <c r="K547" i="2" s="1"/>
  <c r="J550" i="2"/>
  <c r="J549" i="2" s="1"/>
  <c r="K545" i="2"/>
  <c r="K544" i="2" s="1"/>
  <c r="J545" i="2"/>
  <c r="K542" i="2"/>
  <c r="K541" i="2" s="1"/>
  <c r="J542" i="2"/>
  <c r="K539" i="2"/>
  <c r="K538" i="2" s="1"/>
  <c r="J539" i="2"/>
  <c r="K536" i="2"/>
  <c r="K535" i="2" s="1"/>
  <c r="J536" i="2"/>
  <c r="K530" i="2"/>
  <c r="K529" i="2" s="1"/>
  <c r="K528" i="2" s="1"/>
  <c r="K527" i="2" s="1"/>
  <c r="J530" i="2"/>
  <c r="K525" i="2"/>
  <c r="K524" i="2" s="1"/>
  <c r="J525" i="2"/>
  <c r="K522" i="2"/>
  <c r="K521" i="2" s="1"/>
  <c r="J522" i="2"/>
  <c r="J521" i="2" s="1"/>
  <c r="K519" i="2"/>
  <c r="K518" i="2" s="1"/>
  <c r="K516" i="2"/>
  <c r="J516" i="2"/>
  <c r="K514" i="2"/>
  <c r="J514" i="2"/>
  <c r="K511" i="2"/>
  <c r="K510" i="2" s="1"/>
  <c r="J511" i="2"/>
  <c r="J510" i="2" s="1"/>
  <c r="K506" i="2"/>
  <c r="K505" i="2" s="1"/>
  <c r="K504" i="2" s="1"/>
  <c r="K503" i="2" s="1"/>
  <c r="K500" i="2"/>
  <c r="K499" i="2" s="1"/>
  <c r="K498" i="2" s="1"/>
  <c r="K497" i="2" s="1"/>
  <c r="K495" i="2"/>
  <c r="K494" i="2" s="1"/>
  <c r="K492" i="2"/>
  <c r="K491" i="2" s="1"/>
  <c r="J492" i="2"/>
  <c r="K487" i="2"/>
  <c r="K486" i="2" s="1"/>
  <c r="K485" i="2" s="1"/>
  <c r="K484" i="2" s="1"/>
  <c r="J487" i="2"/>
  <c r="K479" i="2"/>
  <c r="K478" i="2" s="1"/>
  <c r="K477" i="2" s="1"/>
  <c r="K476" i="2" s="1"/>
  <c r="K475" i="2" s="1"/>
  <c r="J479" i="2"/>
  <c r="K473" i="2"/>
  <c r="K472" i="2" s="1"/>
  <c r="K471" i="2" s="1"/>
  <c r="K470" i="2" s="1"/>
  <c r="J473" i="2"/>
  <c r="K466" i="2"/>
  <c r="K465" i="2" s="1"/>
  <c r="K464" i="2" s="1"/>
  <c r="K463" i="2" s="1"/>
  <c r="K459" i="2"/>
  <c r="K458" i="2" s="1"/>
  <c r="K457" i="2" s="1"/>
  <c r="K456" i="2" s="1"/>
  <c r="K455" i="2" s="1"/>
  <c r="K454" i="2" s="1"/>
  <c r="J459" i="2"/>
  <c r="J458" i="2" s="1"/>
  <c r="K450" i="2"/>
  <c r="K449" i="2" s="1"/>
  <c r="K448" i="2" s="1"/>
  <c r="J450" i="2"/>
  <c r="K446" i="2"/>
  <c r="J446" i="2"/>
  <c r="K440" i="2"/>
  <c r="K439" i="2" s="1"/>
  <c r="K436" i="2"/>
  <c r="K435" i="2" s="1"/>
  <c r="J436" i="2"/>
  <c r="K429" i="2"/>
  <c r="K428" i="2" s="1"/>
  <c r="J429" i="2"/>
  <c r="K426" i="2"/>
  <c r="K425" i="2" s="1"/>
  <c r="J426" i="2"/>
  <c r="J425" i="2" s="1"/>
  <c r="K423" i="2"/>
  <c r="K422" i="2" s="1"/>
  <c r="J423" i="2"/>
  <c r="K420" i="2"/>
  <c r="K419" i="2" s="1"/>
  <c r="J420" i="2"/>
  <c r="K415" i="2"/>
  <c r="K414" i="2" s="1"/>
  <c r="J415" i="2"/>
  <c r="K412" i="2"/>
  <c r="K411" i="2" s="1"/>
  <c r="J412" i="2"/>
  <c r="K406" i="2"/>
  <c r="K405" i="2" s="1"/>
  <c r="J406" i="2"/>
  <c r="J404" i="2" s="1"/>
  <c r="J403" i="2" s="1"/>
  <c r="K396" i="2"/>
  <c r="J396" i="2"/>
  <c r="K394" i="2"/>
  <c r="J394" i="2"/>
  <c r="K389" i="2"/>
  <c r="K388" i="2" s="1"/>
  <c r="K387" i="2" s="1"/>
  <c r="J389" i="2"/>
  <c r="J388" i="2" s="1"/>
  <c r="K380" i="2"/>
  <c r="K378" i="2"/>
  <c r="J378" i="2"/>
  <c r="K370" i="2"/>
  <c r="K369" i="2" s="1"/>
  <c r="K368" i="2" s="1"/>
  <c r="K362" i="2" s="1"/>
  <c r="K361" i="2" s="1"/>
  <c r="K360" i="2" s="1"/>
  <c r="J370" i="2"/>
  <c r="K365" i="2"/>
  <c r="K364" i="2" s="1"/>
  <c r="K363" i="2" s="1"/>
  <c r="J365" i="2"/>
  <c r="K358" i="2"/>
  <c r="K357" i="2" s="1"/>
  <c r="K356" i="2" s="1"/>
  <c r="K355" i="2" s="1"/>
  <c r="K354" i="2" s="1"/>
  <c r="J358" i="2"/>
  <c r="K352" i="2"/>
  <c r="K351" i="2" s="1"/>
  <c r="K350" i="2" s="1"/>
  <c r="K349" i="2" s="1"/>
  <c r="K348" i="2" s="1"/>
  <c r="K347" i="2" s="1"/>
  <c r="K226" i="2"/>
  <c r="K225" i="2" s="1"/>
  <c r="K179" i="2"/>
  <c r="K178" i="2" s="1"/>
  <c r="K177" i="2" s="1"/>
  <c r="K176" i="2" s="1"/>
  <c r="J179" i="2"/>
  <c r="K153" i="2"/>
  <c r="K152" i="2" s="1"/>
  <c r="K150" i="2"/>
  <c r="K149" i="2" s="1"/>
  <c r="K147" i="2"/>
  <c r="K146" i="2" s="1"/>
  <c r="J147" i="2"/>
  <c r="K141" i="2"/>
  <c r="K140" i="2" s="1"/>
  <c r="J141" i="2"/>
  <c r="K138" i="2"/>
  <c r="K137" i="2" s="1"/>
  <c r="J138" i="2"/>
  <c r="J137" i="2" s="1"/>
  <c r="K135" i="2"/>
  <c r="K134" i="2" s="1"/>
  <c r="J135" i="2"/>
  <c r="K124" i="2"/>
  <c r="J124" i="2"/>
  <c r="K118" i="2"/>
  <c r="K117" i="2" s="1"/>
  <c r="K116" i="2" s="1"/>
  <c r="K115" i="2" s="1"/>
  <c r="K114" i="2" s="1"/>
  <c r="J118" i="2"/>
  <c r="K75" i="2"/>
  <c r="K74" i="2" s="1"/>
  <c r="J75" i="2"/>
  <c r="J74" i="2" s="1"/>
  <c r="K72" i="2"/>
  <c r="K71" i="2" s="1"/>
  <c r="J72" i="2"/>
  <c r="K69" i="2"/>
  <c r="K68" i="2" s="1"/>
  <c r="J69" i="2"/>
  <c r="K64" i="2"/>
  <c r="K63" i="2" s="1"/>
  <c r="K62" i="2" s="1"/>
  <c r="K61" i="2" s="1"/>
  <c r="J64" i="2"/>
  <c r="K59" i="2"/>
  <c r="K58" i="2" s="1"/>
  <c r="K57" i="2" s="1"/>
  <c r="J59" i="2"/>
  <c r="K55" i="2"/>
  <c r="K54" i="2" s="1"/>
  <c r="K53" i="2" s="1"/>
  <c r="J55" i="2"/>
  <c r="K50" i="2"/>
  <c r="K49" i="2" s="1"/>
  <c r="J50" i="2"/>
  <c r="K47" i="2"/>
  <c r="K46" i="2" s="1"/>
  <c r="J47" i="2"/>
  <c r="K44" i="2"/>
  <c r="K43" i="2" s="1"/>
  <c r="J44" i="2"/>
  <c r="J43" i="2" s="1"/>
  <c r="K38" i="2"/>
  <c r="K37" i="2" s="1"/>
  <c r="K36" i="2" s="1"/>
  <c r="K35" i="2" s="1"/>
  <c r="J38" i="2"/>
  <c r="K32" i="2"/>
  <c r="J32" i="2"/>
  <c r="J28" i="2"/>
  <c r="K24" i="2"/>
  <c r="K23" i="2" s="1"/>
  <c r="K22" i="2" s="1"/>
  <c r="J24" i="2"/>
  <c r="K19" i="2"/>
  <c r="J19" i="2"/>
  <c r="K17" i="2"/>
  <c r="J17" i="2"/>
  <c r="H545" i="2"/>
  <c r="H544" i="2" s="1"/>
  <c r="G545" i="2"/>
  <c r="J466" i="2" l="1"/>
  <c r="J465" i="2" s="1"/>
  <c r="I465" i="2" s="1"/>
  <c r="F229" i="2"/>
  <c r="J380" i="2"/>
  <c r="I380" i="2" s="1"/>
  <c r="J168" i="2"/>
  <c r="L169" i="2"/>
  <c r="G226" i="2"/>
  <c r="G225" i="2" s="1"/>
  <c r="F228" i="2"/>
  <c r="K196" i="2"/>
  <c r="K195" i="2" s="1"/>
  <c r="K194" i="2" s="1"/>
  <c r="H239" i="2"/>
  <c r="F239" i="2" s="1"/>
  <c r="K170" i="2"/>
  <c r="L87" i="2"/>
  <c r="L162" i="2"/>
  <c r="I79" i="2"/>
  <c r="F744" i="2"/>
  <c r="I740" i="2"/>
  <c r="L218" i="2"/>
  <c r="L312" i="2"/>
  <c r="L329" i="2"/>
  <c r="K94" i="2"/>
  <c r="K93" i="2" s="1"/>
  <c r="K92" i="2" s="1"/>
  <c r="K490" i="2"/>
  <c r="K489" i="2" s="1"/>
  <c r="K483" i="2" s="1"/>
  <c r="L184" i="2"/>
  <c r="L211" i="2"/>
  <c r="L231" i="2"/>
  <c r="L237" i="2"/>
  <c r="L239" i="2"/>
  <c r="L242" i="2"/>
  <c r="H86" i="2"/>
  <c r="H85" i="2" s="1"/>
  <c r="H84" i="2" s="1"/>
  <c r="H83" i="2" s="1"/>
  <c r="K277" i="2"/>
  <c r="K276" i="2" s="1"/>
  <c r="K275" i="2" s="1"/>
  <c r="K274" i="2" s="1"/>
  <c r="J945" i="2"/>
  <c r="F740" i="2"/>
  <c r="L332" i="2"/>
  <c r="J338" i="2"/>
  <c r="J337" i="2" s="1"/>
  <c r="J336" i="2" s="1"/>
  <c r="J335" i="2" s="1"/>
  <c r="J334" i="2" s="1"/>
  <c r="L341" i="2"/>
  <c r="L345" i="2"/>
  <c r="L256" i="2"/>
  <c r="L173" i="2"/>
  <c r="L272" i="2"/>
  <c r="L270" i="2"/>
  <c r="L316" i="2"/>
  <c r="L250" i="2"/>
  <c r="L261" i="2"/>
  <c r="L104" i="2"/>
  <c r="L111" i="2"/>
  <c r="G331" i="2"/>
  <c r="F331" i="2" s="1"/>
  <c r="G338" i="2"/>
  <c r="L343" i="2"/>
  <c r="L166" i="2"/>
  <c r="J277" i="2"/>
  <c r="J276" i="2" s="1"/>
  <c r="L280" i="2"/>
  <c r="L314" i="2"/>
  <c r="L245" i="2"/>
  <c r="K1101" i="2"/>
  <c r="I744" i="2"/>
  <c r="L310" i="2"/>
  <c r="L171" i="2"/>
  <c r="L197" i="2"/>
  <c r="L200" i="2"/>
  <c r="L205" i="2"/>
  <c r="L222" i="2"/>
  <c r="L89" i="2"/>
  <c r="L126" i="2"/>
  <c r="K648" i="2"/>
  <c r="K647" i="2" s="1"/>
  <c r="K646" i="2" s="1"/>
  <c r="K175" i="2"/>
  <c r="G234" i="2"/>
  <c r="L234" i="2" s="1"/>
  <c r="H165" i="2"/>
  <c r="K165" i="2"/>
  <c r="K164" i="2" s="1"/>
  <c r="J123" i="2"/>
  <c r="I228" i="2"/>
  <c r="G168" i="2"/>
  <c r="L168" i="2" s="1"/>
  <c r="F169" i="2"/>
  <c r="L30" i="2"/>
  <c r="K443" i="2"/>
  <c r="K438" i="2" s="1"/>
  <c r="L190" i="2"/>
  <c r="G217" i="2"/>
  <c r="L246" i="2"/>
  <c r="L278" i="2"/>
  <c r="L78" i="2"/>
  <c r="L159" i="2"/>
  <c r="L124" i="2"/>
  <c r="L339" i="2"/>
  <c r="L262" i="2"/>
  <c r="L240" i="2"/>
  <c r="L232" i="2"/>
  <c r="L212" i="2"/>
  <c r="L206" i="2"/>
  <c r="L198" i="2"/>
  <c r="L96" i="2"/>
  <c r="G297" i="2"/>
  <c r="L251" i="2"/>
  <c r="L235" i="2"/>
  <c r="L223" i="2"/>
  <c r="L201" i="2"/>
  <c r="L153" i="2"/>
  <c r="L129" i="2"/>
  <c r="L79" i="2"/>
  <c r="K751" i="2"/>
  <c r="K750" i="2" s="1"/>
  <c r="K749" i="2" s="1"/>
  <c r="K748" i="2" s="1"/>
  <c r="K747" i="2" s="1"/>
  <c r="J814" i="2"/>
  <c r="I814" i="2" s="1"/>
  <c r="J912" i="2"/>
  <c r="H269" i="2"/>
  <c r="H268" i="2" s="1"/>
  <c r="H267" i="2" s="1"/>
  <c r="G269" i="2"/>
  <c r="K309" i="2"/>
  <c r="K308" i="2" s="1"/>
  <c r="K295" i="2" s="1"/>
  <c r="K578" i="2"/>
  <c r="I89" i="2"/>
  <c r="G309" i="2"/>
  <c r="J309" i="2"/>
  <c r="F237" i="2"/>
  <c r="I237" i="2"/>
  <c r="F246" i="2"/>
  <c r="I129" i="2"/>
  <c r="F87" i="2"/>
  <c r="I153" i="2"/>
  <c r="F242" i="2"/>
  <c r="I242" i="2"/>
  <c r="I251" i="2"/>
  <c r="F262" i="2"/>
  <c r="I262" i="2"/>
  <c r="K78" i="2"/>
  <c r="K77" i="2" s="1"/>
  <c r="I87" i="2"/>
  <c r="K86" i="2"/>
  <c r="K85" i="2" s="1"/>
  <c r="K84" i="2" s="1"/>
  <c r="K83" i="2" s="1"/>
  <c r="K82" i="2" s="1"/>
  <c r="F89" i="2"/>
  <c r="G86" i="2"/>
  <c r="G85" i="2" s="1"/>
  <c r="J86" i="2"/>
  <c r="I212" i="2"/>
  <c r="G123" i="2"/>
  <c r="F206" i="2"/>
  <c r="F201" i="2"/>
  <c r="F198" i="2"/>
  <c r="I206" i="2"/>
  <c r="I201" i="2"/>
  <c r="I198" i="2"/>
  <c r="I223" i="2"/>
  <c r="F232" i="2"/>
  <c r="I232" i="2"/>
  <c r="F235" i="2"/>
  <c r="I235" i="2"/>
  <c r="F240" i="2"/>
  <c r="I240" i="2"/>
  <c r="J128" i="2"/>
  <c r="K123" i="2"/>
  <c r="F129" i="2"/>
  <c r="F128" i="2"/>
  <c r="G260" i="2"/>
  <c r="F261" i="2"/>
  <c r="J260" i="2"/>
  <c r="I261" i="2"/>
  <c r="G288" i="2"/>
  <c r="I314" i="2"/>
  <c r="I316" i="2"/>
  <c r="F184" i="2"/>
  <c r="I184" i="2"/>
  <c r="I159" i="2"/>
  <c r="F200" i="2"/>
  <c r="I200" i="2"/>
  <c r="F212" i="2"/>
  <c r="F223" i="2"/>
  <c r="F222" i="2"/>
  <c r="I222" i="2"/>
  <c r="F231" i="2"/>
  <c r="I231" i="2"/>
  <c r="I234" i="2"/>
  <c r="I239" i="2"/>
  <c r="F251" i="2"/>
  <c r="K16" i="2"/>
  <c r="K15" i="2" s="1"/>
  <c r="K14" i="2" s="1"/>
  <c r="K221" i="2"/>
  <c r="K220" i="2" s="1"/>
  <c r="G244" i="2"/>
  <c r="F245" i="2"/>
  <c r="J244" i="2"/>
  <c r="I244" i="2" s="1"/>
  <c r="I245" i="2"/>
  <c r="G249" i="2"/>
  <c r="F250" i="2"/>
  <c r="J249" i="2"/>
  <c r="I250" i="2"/>
  <c r="G196" i="2"/>
  <c r="F197" i="2"/>
  <c r="J196" i="2"/>
  <c r="I197" i="2"/>
  <c r="G204" i="2"/>
  <c r="F205" i="2"/>
  <c r="J204" i="2"/>
  <c r="I205" i="2"/>
  <c r="G210" i="2"/>
  <c r="F211" i="2"/>
  <c r="J210" i="2"/>
  <c r="I211" i="2"/>
  <c r="F159" i="2"/>
  <c r="H288" i="2"/>
  <c r="H287" i="2" s="1"/>
  <c r="H286" i="2" s="1"/>
  <c r="F291" i="2"/>
  <c r="H309" i="2"/>
  <c r="H308" i="2" s="1"/>
  <c r="G183" i="2"/>
  <c r="J183" i="2"/>
  <c r="F289" i="2"/>
  <c r="F298" i="2"/>
  <c r="F314" i="2"/>
  <c r="H297" i="2"/>
  <c r="H296" i="2" s="1"/>
  <c r="F306" i="2"/>
  <c r="H303" i="2"/>
  <c r="H302" i="2" s="1"/>
  <c r="F316" i="2"/>
  <c r="G303" i="2"/>
  <c r="F270" i="2"/>
  <c r="F300" i="2"/>
  <c r="F304" i="2"/>
  <c r="H170" i="2"/>
  <c r="K327" i="2"/>
  <c r="K326" i="2" s="1"/>
  <c r="K325" i="2" s="1"/>
  <c r="K324" i="2" s="1"/>
  <c r="F310" i="2"/>
  <c r="I310" i="2"/>
  <c r="F312" i="2"/>
  <c r="I312" i="2"/>
  <c r="I328" i="2"/>
  <c r="F329" i="2"/>
  <c r="I329" i="2"/>
  <c r="F332" i="2"/>
  <c r="I332" i="2"/>
  <c r="I343" i="2"/>
  <c r="F345" i="2"/>
  <c r="I345" i="2"/>
  <c r="F166" i="2"/>
  <c r="I166" i="2"/>
  <c r="I168" i="2"/>
  <c r="F173" i="2"/>
  <c r="I173" i="2"/>
  <c r="F256" i="2"/>
  <c r="F255" i="2" s="1"/>
  <c r="I256" i="2"/>
  <c r="I255" i="2" s="1"/>
  <c r="H277" i="2"/>
  <c r="H276" i="2" s="1"/>
  <c r="F280" i="2"/>
  <c r="I280" i="2"/>
  <c r="K269" i="2"/>
  <c r="K268" i="2" s="1"/>
  <c r="K267" i="2" s="1"/>
  <c r="K266" i="2" s="1"/>
  <c r="J269" i="2"/>
  <c r="J268" i="2" s="1"/>
  <c r="J267" i="2" s="1"/>
  <c r="J266" i="2" s="1"/>
  <c r="G277" i="2"/>
  <c r="G276" i="2" s="1"/>
  <c r="F272" i="2"/>
  <c r="I272" i="2"/>
  <c r="I270" i="2"/>
  <c r="J165" i="2"/>
  <c r="I254" i="2"/>
  <c r="I253" i="2" s="1"/>
  <c r="J253" i="2"/>
  <c r="G255" i="2"/>
  <c r="H338" i="2"/>
  <c r="H337" i="2" s="1"/>
  <c r="H336" i="2" s="1"/>
  <c r="H335" i="2" s="1"/>
  <c r="H334" i="2" s="1"/>
  <c r="K338" i="2"/>
  <c r="K337" i="2" s="1"/>
  <c r="G170" i="2"/>
  <c r="J170" i="2"/>
  <c r="I171" i="2"/>
  <c r="F171" i="2"/>
  <c r="F339" i="2"/>
  <c r="J331" i="2"/>
  <c r="I331" i="2" s="1"/>
  <c r="F341" i="2"/>
  <c r="I341" i="2"/>
  <c r="F343" i="2"/>
  <c r="I339" i="2"/>
  <c r="H327" i="2"/>
  <c r="H326" i="2" s="1"/>
  <c r="H325" i="2" s="1"/>
  <c r="H324" i="2" s="1"/>
  <c r="G328" i="2"/>
  <c r="L328" i="2" s="1"/>
  <c r="I189" i="2"/>
  <c r="F190" i="2"/>
  <c r="I190" i="2"/>
  <c r="K404" i="2"/>
  <c r="K403" i="2" s="1"/>
  <c r="K402" i="2" s="1"/>
  <c r="I111" i="2"/>
  <c r="I104" i="2"/>
  <c r="F111" i="2"/>
  <c r="I96" i="2"/>
  <c r="F79" i="2"/>
  <c r="J95" i="2"/>
  <c r="I95" i="2" s="1"/>
  <c r="K216" i="2"/>
  <c r="K215" i="2" s="1"/>
  <c r="I218" i="2"/>
  <c r="F218" i="2"/>
  <c r="J188" i="2"/>
  <c r="I188" i="2" s="1"/>
  <c r="G189" i="2"/>
  <c r="L189" i="2" s="1"/>
  <c r="J77" i="2"/>
  <c r="H94" i="2"/>
  <c r="H93" i="2" s="1"/>
  <c r="H92" i="2" s="1"/>
  <c r="J94" i="2"/>
  <c r="L94" i="2" s="1"/>
  <c r="F96" i="2"/>
  <c r="I110" i="2"/>
  <c r="F103" i="2"/>
  <c r="I444" i="2"/>
  <c r="G93" i="2"/>
  <c r="G95" i="2"/>
  <c r="G102" i="2"/>
  <c r="J103" i="2"/>
  <c r="L103" i="2" s="1"/>
  <c r="F104" i="2"/>
  <c r="J109" i="2"/>
  <c r="G110" i="2"/>
  <c r="L110" i="2" s="1"/>
  <c r="J443" i="2"/>
  <c r="F444" i="2"/>
  <c r="K912" i="2"/>
  <c r="K794" i="2"/>
  <c r="K790" i="2" s="1"/>
  <c r="K789" i="2" s="1"/>
  <c r="G814" i="2"/>
  <c r="I913" i="2"/>
  <c r="I795" i="2"/>
  <c r="I815" i="2"/>
  <c r="F913" i="2"/>
  <c r="I797" i="2"/>
  <c r="J794" i="2"/>
  <c r="F815" i="2"/>
  <c r="F795" i="2"/>
  <c r="F797" i="2"/>
  <c r="H794" i="2"/>
  <c r="G794" i="2"/>
  <c r="I135" i="2"/>
  <c r="I581" i="2"/>
  <c r="I1003" i="2"/>
  <c r="I1022" i="2"/>
  <c r="I1048" i="2"/>
  <c r="I1072" i="2"/>
  <c r="J738" i="2"/>
  <c r="I739" i="2"/>
  <c r="J742" i="2"/>
  <c r="I742" i="2" s="1"/>
  <c r="I743" i="2"/>
  <c r="G738" i="2"/>
  <c r="F739" i="2"/>
  <c r="G742" i="2"/>
  <c r="F742" i="2" s="1"/>
  <c r="F743" i="2"/>
  <c r="I732" i="2"/>
  <c r="K730" i="2"/>
  <c r="K729" i="2" s="1"/>
  <c r="K728" i="2" s="1"/>
  <c r="K727" i="2" s="1"/>
  <c r="I1096" i="2"/>
  <c r="I1105" i="2"/>
  <c r="I138" i="2"/>
  <c r="K708" i="2"/>
  <c r="I446" i="2"/>
  <c r="I450" i="2"/>
  <c r="I530" i="2"/>
  <c r="I897" i="2"/>
  <c r="J1095" i="2"/>
  <c r="I1095" i="2" s="1"/>
  <c r="I126" i="2"/>
  <c r="I394" i="2"/>
  <c r="K410" i="2"/>
  <c r="K409" i="2" s="1"/>
  <c r="I420" i="2"/>
  <c r="I525" i="2"/>
  <c r="I842" i="2"/>
  <c r="I937" i="2"/>
  <c r="I28" i="2"/>
  <c r="I50" i="2"/>
  <c r="K52" i="2"/>
  <c r="K717" i="2"/>
  <c r="K716" i="2" s="1"/>
  <c r="K715" i="2" s="1"/>
  <c r="I831" i="2"/>
  <c r="I889" i="2"/>
  <c r="I972" i="2"/>
  <c r="J1002" i="2"/>
  <c r="I1002" i="2" s="1"/>
  <c r="K1126" i="2"/>
  <c r="I365" i="2"/>
  <c r="I406" i="2"/>
  <c r="K601" i="2"/>
  <c r="I432" i="2"/>
  <c r="K966" i="2"/>
  <c r="K965" i="2" s="1"/>
  <c r="I1139" i="2"/>
  <c r="I358" i="2"/>
  <c r="I539" i="2"/>
  <c r="J806" i="2"/>
  <c r="I820" i="2"/>
  <c r="I839" i="2"/>
  <c r="I885" i="2"/>
  <c r="J888" i="2"/>
  <c r="I888" i="2" s="1"/>
  <c r="I893" i="2"/>
  <c r="J896" i="2"/>
  <c r="I896" i="2" s="1"/>
  <c r="I901" i="2"/>
  <c r="I909" i="2"/>
  <c r="I919" i="2"/>
  <c r="K932" i="2"/>
  <c r="K945" i="2"/>
  <c r="I948" i="2"/>
  <c r="I997" i="2"/>
  <c r="K1018" i="2"/>
  <c r="K1009" i="2" s="1"/>
  <c r="K1008" i="2" s="1"/>
  <c r="J1047" i="2"/>
  <c r="J1046" i="2" s="1"/>
  <c r="F545" i="2"/>
  <c r="I905" i="2"/>
  <c r="I915" i="2"/>
  <c r="J364" i="2"/>
  <c r="J363" i="2" s="1"/>
  <c r="K377" i="2"/>
  <c r="K376" i="2" s="1"/>
  <c r="K375" i="2" s="1"/>
  <c r="K374" i="2" s="1"/>
  <c r="K373" i="2" s="1"/>
  <c r="K393" i="2"/>
  <c r="K392" i="2" s="1"/>
  <c r="K386" i="2" s="1"/>
  <c r="K385" i="2" s="1"/>
  <c r="K384" i="2" s="1"/>
  <c r="K462" i="2"/>
  <c r="K461" i="2" s="1"/>
  <c r="K1116" i="2"/>
  <c r="K1109" i="2" s="1"/>
  <c r="G544" i="2"/>
  <c r="F544" i="2" s="1"/>
  <c r="J226" i="2"/>
  <c r="I226" i="2" s="1"/>
  <c r="I370" i="2"/>
  <c r="J431" i="2"/>
  <c r="I431" i="2" s="1"/>
  <c r="K27" i="2"/>
  <c r="K26" i="2" s="1"/>
  <c r="I630" i="2"/>
  <c r="I644" i="2"/>
  <c r="I682" i="2"/>
  <c r="I681" i="2" s="1"/>
  <c r="I680" i="2" s="1"/>
  <c r="J687" i="2"/>
  <c r="J686" i="2" s="1"/>
  <c r="J685" i="2" s="1"/>
  <c r="I772" i="2"/>
  <c r="I776" i="2"/>
  <c r="K801" i="2"/>
  <c r="K806" i="2"/>
  <c r="J830" i="2"/>
  <c r="I830" i="2" s="1"/>
  <c r="J838" i="2"/>
  <c r="I838" i="2" s="1"/>
  <c r="I843" i="2"/>
  <c r="J918" i="2"/>
  <c r="I921" i="2"/>
  <c r="I926" i="2"/>
  <c r="I938" i="2"/>
  <c r="I1027" i="2"/>
  <c r="I1058" i="2"/>
  <c r="I1066" i="2"/>
  <c r="J1071" i="2"/>
  <c r="I1071" i="2" s="1"/>
  <c r="I1114" i="2"/>
  <c r="I38" i="2"/>
  <c r="I44" i="2"/>
  <c r="J49" i="2"/>
  <c r="I49" i="2" s="1"/>
  <c r="J405" i="2"/>
  <c r="I405" i="2" s="1"/>
  <c r="I487" i="2"/>
  <c r="I492" i="2"/>
  <c r="K513" i="2"/>
  <c r="I516" i="2"/>
  <c r="I562" i="2"/>
  <c r="J629" i="2"/>
  <c r="I629" i="2" s="1"/>
  <c r="K632" i="2"/>
  <c r="K625" i="2" s="1"/>
  <c r="I650" i="2"/>
  <c r="I804" i="2"/>
  <c r="J819" i="2"/>
  <c r="I819" i="2" s="1"/>
  <c r="I835" i="2"/>
  <c r="I946" i="2"/>
  <c r="I1023" i="2"/>
  <c r="J1026" i="2"/>
  <c r="I1026" i="2" s="1"/>
  <c r="J419" i="2"/>
  <c r="I419" i="2" s="1"/>
  <c r="I1106" i="2"/>
  <c r="I1119" i="2"/>
  <c r="J1138" i="2"/>
  <c r="J1137" i="2" s="1"/>
  <c r="I1137" i="2" s="1"/>
  <c r="I1145" i="2"/>
  <c r="I32" i="2"/>
  <c r="I64" i="2"/>
  <c r="I69" i="2"/>
  <c r="I412" i="2"/>
  <c r="I415" i="2"/>
  <c r="I426" i="2"/>
  <c r="I429" i="2"/>
  <c r="I458" i="2"/>
  <c r="I459" i="2"/>
  <c r="I556" i="2"/>
  <c r="K583" i="2"/>
  <c r="K594" i="2"/>
  <c r="J598" i="2"/>
  <c r="I598" i="2" s="1"/>
  <c r="K620" i="2"/>
  <c r="K619" i="2" s="1"/>
  <c r="I623" i="2"/>
  <c r="I635" i="2"/>
  <c r="J643" i="2"/>
  <c r="I643" i="2" s="1"/>
  <c r="J671" i="2"/>
  <c r="I671" i="2" s="1"/>
  <c r="J681" i="2"/>
  <c r="J680" i="2" s="1"/>
  <c r="J679" i="2" s="1"/>
  <c r="I679" i="2" s="1"/>
  <c r="J771" i="2"/>
  <c r="J767" i="2" s="1"/>
  <c r="I780" i="2"/>
  <c r="I809" i="2"/>
  <c r="K940" i="2"/>
  <c r="K976" i="2"/>
  <c r="K975" i="2" s="1"/>
  <c r="K974" i="2" s="1"/>
  <c r="J996" i="2"/>
  <c r="I996" i="2" s="1"/>
  <c r="J1135" i="2"/>
  <c r="I1135" i="2" s="1"/>
  <c r="J1144" i="2"/>
  <c r="I1144" i="2" s="1"/>
  <c r="K823" i="2"/>
  <c r="K822" i="2" s="1"/>
  <c r="I827" i="2"/>
  <c r="J1057" i="2"/>
  <c r="I19" i="2"/>
  <c r="J16" i="2"/>
  <c r="K158" i="2"/>
  <c r="K157" i="2" s="1"/>
  <c r="J440" i="2"/>
  <c r="K42" i="2"/>
  <c r="K41" i="2" s="1"/>
  <c r="I389" i="2"/>
  <c r="J37" i="2"/>
  <c r="I37" i="2" s="1"/>
  <c r="I43" i="2"/>
  <c r="J63" i="2"/>
  <c r="I63" i="2" s="1"/>
  <c r="J152" i="2"/>
  <c r="I152" i="2" s="1"/>
  <c r="I388" i="2"/>
  <c r="J411" i="2"/>
  <c r="I411" i="2" s="1"/>
  <c r="J449" i="2"/>
  <c r="I449" i="2" s="1"/>
  <c r="I72" i="2"/>
  <c r="J71" i="2"/>
  <c r="I71" i="2" s="1"/>
  <c r="J27" i="2"/>
  <c r="J486" i="2"/>
  <c r="I486" i="2" s="1"/>
  <c r="I511" i="2"/>
  <c r="I522" i="2"/>
  <c r="J524" i="2"/>
  <c r="I524" i="2" s="1"/>
  <c r="I576" i="2"/>
  <c r="J775" i="2"/>
  <c r="J774" i="2" s="1"/>
  <c r="I774" i="2" s="1"/>
  <c r="I807" i="2"/>
  <c r="K879" i="2"/>
  <c r="K878" i="2" s="1"/>
  <c r="K1064" i="2"/>
  <c r="K1063" i="2" s="1"/>
  <c r="K1094" i="2"/>
  <c r="I466" i="2"/>
  <c r="J538" i="2"/>
  <c r="I538" i="2" s="1"/>
  <c r="I550" i="2"/>
  <c r="I693" i="2"/>
  <c r="J731" i="2"/>
  <c r="I731" i="2" s="1"/>
  <c r="I17" i="2"/>
  <c r="I24" i="2"/>
  <c r="I47" i="2"/>
  <c r="I55" i="2"/>
  <c r="I59" i="2"/>
  <c r="K67" i="2"/>
  <c r="K66" i="2" s="1"/>
  <c r="I74" i="2"/>
  <c r="I75" i="2"/>
  <c r="I118" i="2"/>
  <c r="I124" i="2"/>
  <c r="K133" i="2"/>
  <c r="K132" i="2" s="1"/>
  <c r="K131" i="2" s="1"/>
  <c r="I137" i="2"/>
  <c r="I141" i="2"/>
  <c r="K145" i="2"/>
  <c r="K144" i="2" s="1"/>
  <c r="K143" i="2" s="1"/>
  <c r="I179" i="2"/>
  <c r="I378" i="2"/>
  <c r="I396" i="2"/>
  <c r="I423" i="2"/>
  <c r="I436" i="2"/>
  <c r="J457" i="2"/>
  <c r="I457" i="2" s="1"/>
  <c r="I473" i="2"/>
  <c r="J500" i="2"/>
  <c r="I500" i="2" s="1"/>
  <c r="I514" i="2"/>
  <c r="K554" i="2"/>
  <c r="K553" i="2" s="1"/>
  <c r="K552" i="2" s="1"/>
  <c r="I561" i="2"/>
  <c r="I575" i="2"/>
  <c r="J579" i="2"/>
  <c r="I579" i="2" s="1"/>
  <c r="I586" i="2"/>
  <c r="J669" i="2"/>
  <c r="J668" i="2" s="1"/>
  <c r="K698" i="2"/>
  <c r="J710" i="2"/>
  <c r="J709" i="2" s="1"/>
  <c r="J719" i="2"/>
  <c r="J718" i="2" s="1"/>
  <c r="I754" i="2"/>
  <c r="K760" i="2"/>
  <c r="K759" i="2" s="1"/>
  <c r="K758" i="2" s="1"/>
  <c r="K757" i="2" s="1"/>
  <c r="J763" i="2"/>
  <c r="I763" i="2" s="1"/>
  <c r="K847" i="2"/>
  <c r="K846" i="2" s="1"/>
  <c r="I884" i="2"/>
  <c r="I892" i="2"/>
  <c r="I900" i="2"/>
  <c r="I904" i="2"/>
  <c r="I908" i="2"/>
  <c r="I935" i="2"/>
  <c r="I943" i="2"/>
  <c r="I967" i="2"/>
  <c r="I971" i="2"/>
  <c r="I979" i="2"/>
  <c r="K1079" i="2"/>
  <c r="K1078" i="2" s="1"/>
  <c r="I1121" i="2"/>
  <c r="J1128" i="2"/>
  <c r="I1128" i="2" s="1"/>
  <c r="K1143" i="2"/>
  <c r="K1142" i="2" s="1"/>
  <c r="K1141" i="2" s="1"/>
  <c r="I147" i="2"/>
  <c r="K418" i="2"/>
  <c r="I425" i="2"/>
  <c r="J46" i="2"/>
  <c r="I46" i="2" s="1"/>
  <c r="J54" i="2"/>
  <c r="J58" i="2"/>
  <c r="J68" i="2"/>
  <c r="J402" i="2"/>
  <c r="J414" i="2"/>
  <c r="I414" i="2" s="1"/>
  <c r="J422" i="2"/>
  <c r="I422" i="2" s="1"/>
  <c r="J428" i="2"/>
  <c r="I428" i="2" s="1"/>
  <c r="J435" i="2"/>
  <c r="I435" i="2" s="1"/>
  <c r="I479" i="2"/>
  <c r="J478" i="2"/>
  <c r="J23" i="2"/>
  <c r="J117" i="2"/>
  <c r="J134" i="2"/>
  <c r="J140" i="2"/>
  <c r="I140" i="2" s="1"/>
  <c r="J146" i="2"/>
  <c r="J150" i="2"/>
  <c r="J178" i="2"/>
  <c r="J352" i="2"/>
  <c r="J357" i="2"/>
  <c r="J369" i="2"/>
  <c r="J387" i="2"/>
  <c r="J393" i="2"/>
  <c r="J464" i="2"/>
  <c r="J472" i="2"/>
  <c r="I510" i="2"/>
  <c r="I521" i="2"/>
  <c r="I559" i="2"/>
  <c r="J558" i="2"/>
  <c r="I558" i="2" s="1"/>
  <c r="I573" i="2"/>
  <c r="J572" i="2"/>
  <c r="I584" i="2"/>
  <c r="J583" i="2"/>
  <c r="I592" i="2"/>
  <c r="J591" i="2"/>
  <c r="I596" i="2"/>
  <c r="J595" i="2"/>
  <c r="I627" i="2"/>
  <c r="J626" i="2"/>
  <c r="I633" i="2"/>
  <c r="J632" i="2"/>
  <c r="J661" i="2"/>
  <c r="I700" i="2"/>
  <c r="J699" i="2"/>
  <c r="I706" i="2"/>
  <c r="J705" i="2"/>
  <c r="I705" i="2" s="1"/>
  <c r="I713" i="2"/>
  <c r="J712" i="2"/>
  <c r="I712" i="2" s="1"/>
  <c r="I779" i="2"/>
  <c r="J778" i="2"/>
  <c r="I778" i="2" s="1"/>
  <c r="I787" i="2"/>
  <c r="J786" i="2"/>
  <c r="I802" i="2"/>
  <c r="J801" i="2"/>
  <c r="I929" i="2"/>
  <c r="J928" i="2"/>
  <c r="I928" i="2" s="1"/>
  <c r="I933" i="2"/>
  <c r="J932" i="2"/>
  <c r="I951" i="2"/>
  <c r="J950" i="2"/>
  <c r="I950" i="2" s="1"/>
  <c r="I955" i="2"/>
  <c r="J954" i="2"/>
  <c r="I954" i="2" s="1"/>
  <c r="I959" i="2"/>
  <c r="J958" i="2"/>
  <c r="I958" i="2" s="1"/>
  <c r="I963" i="2"/>
  <c r="J962" i="2"/>
  <c r="I962" i="2" s="1"/>
  <c r="I977" i="2"/>
  <c r="J976" i="2"/>
  <c r="I985" i="2"/>
  <c r="J984" i="2"/>
  <c r="J988" i="2"/>
  <c r="K989" i="2"/>
  <c r="K988" i="2" s="1"/>
  <c r="K983" i="2" s="1"/>
  <c r="I994" i="2"/>
  <c r="J993" i="2"/>
  <c r="I1000" i="2"/>
  <c r="J999" i="2"/>
  <c r="I999" i="2" s="1"/>
  <c r="I1006" i="2"/>
  <c r="J1005" i="2"/>
  <c r="I1005" i="2" s="1"/>
  <c r="I1055" i="2"/>
  <c r="J1054" i="2"/>
  <c r="K1057" i="2"/>
  <c r="K1053" i="2" s="1"/>
  <c r="K1052" i="2" s="1"/>
  <c r="K1051" i="2"/>
  <c r="I1061" i="2"/>
  <c r="J1060" i="2"/>
  <c r="I1060" i="2" s="1"/>
  <c r="I1065" i="2"/>
  <c r="I1081" i="2"/>
  <c r="J1080" i="2"/>
  <c r="I1086" i="2"/>
  <c r="J1085" i="2"/>
  <c r="I1085" i="2" s="1"/>
  <c r="I1111" i="2"/>
  <c r="J1110" i="2"/>
  <c r="I1117" i="2"/>
  <c r="J1116" i="2"/>
  <c r="J1124" i="2"/>
  <c r="I1131" i="2"/>
  <c r="J1130" i="2"/>
  <c r="I1130" i="2" s="1"/>
  <c r="J491" i="2"/>
  <c r="J495" i="2"/>
  <c r="J506" i="2"/>
  <c r="J513" i="2"/>
  <c r="J519" i="2"/>
  <c r="J529" i="2"/>
  <c r="K534" i="2"/>
  <c r="K533" i="2" s="1"/>
  <c r="K532" i="2" s="1"/>
  <c r="K769" i="2"/>
  <c r="I826" i="2"/>
  <c r="I834" i="2"/>
  <c r="K918" i="2"/>
  <c r="K917" i="2" s="1"/>
  <c r="I536" i="2"/>
  <c r="J535" i="2"/>
  <c r="I542" i="2"/>
  <c r="J541" i="2"/>
  <c r="I541" i="2" s="1"/>
  <c r="I545" i="2"/>
  <c r="J544" i="2"/>
  <c r="I544" i="2" s="1"/>
  <c r="I549" i="2"/>
  <c r="J548" i="2"/>
  <c r="I555" i="2"/>
  <c r="I567" i="2"/>
  <c r="J566" i="2"/>
  <c r="I603" i="2"/>
  <c r="J602" i="2"/>
  <c r="I613" i="2"/>
  <c r="J612" i="2"/>
  <c r="I621" i="2"/>
  <c r="J620" i="2"/>
  <c r="I639" i="2"/>
  <c r="J638" i="2"/>
  <c r="I649" i="2"/>
  <c r="I692" i="2"/>
  <c r="J691" i="2"/>
  <c r="I691" i="2" s="1"/>
  <c r="I723" i="2"/>
  <c r="I722" i="2" s="1"/>
  <c r="J722" i="2"/>
  <c r="I735" i="2"/>
  <c r="J734" i="2"/>
  <c r="I752" i="2"/>
  <c r="J751" i="2"/>
  <c r="J761" i="2"/>
  <c r="J792" i="2"/>
  <c r="I812" i="2"/>
  <c r="J811" i="2"/>
  <c r="I811" i="2" s="1"/>
  <c r="I817" i="2"/>
  <c r="J822" i="2"/>
  <c r="I851" i="2"/>
  <c r="J850" i="2"/>
  <c r="I850" i="2" s="1"/>
  <c r="I855" i="2"/>
  <c r="J854" i="2"/>
  <c r="I854" i="2" s="1"/>
  <c r="I859" i="2"/>
  <c r="J858" i="2"/>
  <c r="I858" i="2" s="1"/>
  <c r="I863" i="2"/>
  <c r="J862" i="2"/>
  <c r="I862" i="2" s="1"/>
  <c r="I867" i="2"/>
  <c r="J866" i="2"/>
  <c r="I866" i="2" s="1"/>
  <c r="I871" i="2"/>
  <c r="J870" i="2"/>
  <c r="I870" i="2" s="1"/>
  <c r="I875" i="2"/>
  <c r="J874" i="2"/>
  <c r="I874" i="2" s="1"/>
  <c r="J878" i="2"/>
  <c r="I882" i="2"/>
  <c r="J881" i="2"/>
  <c r="I881" i="2" s="1"/>
  <c r="I941" i="2"/>
  <c r="J940" i="2"/>
  <c r="I969" i="2"/>
  <c r="J966" i="2"/>
  <c r="I1012" i="2"/>
  <c r="J1011" i="2"/>
  <c r="I1016" i="2"/>
  <c r="J1015" i="2"/>
  <c r="I1020" i="2"/>
  <c r="J1019" i="2"/>
  <c r="I1032" i="2"/>
  <c r="J1031" i="2"/>
  <c r="I1031" i="2" s="1"/>
  <c r="I1035" i="2"/>
  <c r="J1034" i="2"/>
  <c r="I1034" i="2" s="1"/>
  <c r="I1039" i="2"/>
  <c r="J1038" i="2"/>
  <c r="I1038" i="2" s="1"/>
  <c r="I1075" i="2"/>
  <c r="J1074" i="2"/>
  <c r="I1074" i="2" s="1"/>
  <c r="I1099" i="2"/>
  <c r="J1098" i="2"/>
  <c r="I1103" i="2"/>
  <c r="J1102" i="2"/>
  <c r="I1148" i="2"/>
  <c r="J1147" i="2"/>
  <c r="I1147" i="2" s="1"/>
  <c r="I925" i="2"/>
  <c r="K992" i="2"/>
  <c r="I1113" i="2"/>
  <c r="H161" i="2"/>
  <c r="J377" i="2" l="1"/>
  <c r="I377" i="2" s="1"/>
  <c r="I170" i="2"/>
  <c r="F168" i="2"/>
  <c r="I277" i="2"/>
  <c r="I404" i="2"/>
  <c r="H82" i="2"/>
  <c r="K1093" i="2"/>
  <c r="I945" i="2"/>
  <c r="L338" i="2"/>
  <c r="F234" i="2"/>
  <c r="K13" i="2"/>
  <c r="H164" i="2"/>
  <c r="G221" i="2"/>
  <c r="G220" i="2" s="1"/>
  <c r="I443" i="2"/>
  <c r="K571" i="2"/>
  <c r="K570" i="2" s="1"/>
  <c r="K569" i="2" s="1"/>
  <c r="G165" i="2"/>
  <c r="L165" i="2" s="1"/>
  <c r="J122" i="2"/>
  <c r="K156" i="2"/>
  <c r="K155" i="2" s="1"/>
  <c r="I912" i="2"/>
  <c r="L183" i="2"/>
  <c r="L170" i="2"/>
  <c r="G254" i="2"/>
  <c r="L254" i="2" s="1"/>
  <c r="L255" i="2"/>
  <c r="F244" i="2"/>
  <c r="L244" i="2"/>
  <c r="L249" i="2"/>
  <c r="L309" i="2"/>
  <c r="L269" i="2"/>
  <c r="L226" i="2"/>
  <c r="L152" i="2"/>
  <c r="F95" i="2"/>
  <c r="L95" i="2"/>
  <c r="L276" i="2"/>
  <c r="L277" i="2"/>
  <c r="G302" i="2"/>
  <c r="L302" i="2" s="1"/>
  <c r="L303" i="2"/>
  <c r="G287" i="2"/>
  <c r="L287" i="2" s="1"/>
  <c r="L288" i="2"/>
  <c r="G122" i="2"/>
  <c r="L123" i="2"/>
  <c r="F86" i="2"/>
  <c r="L86" i="2"/>
  <c r="L297" i="2"/>
  <c r="G296" i="2"/>
  <c r="L210" i="2"/>
  <c r="L204" i="2"/>
  <c r="L196" i="2"/>
  <c r="L260" i="2"/>
  <c r="L331" i="2"/>
  <c r="L128" i="2"/>
  <c r="J164" i="2"/>
  <c r="I164" i="2" s="1"/>
  <c r="F165" i="2"/>
  <c r="H295" i="2"/>
  <c r="H294" i="2" s="1"/>
  <c r="H293" i="2" s="1"/>
  <c r="K265" i="2"/>
  <c r="K122" i="2"/>
  <c r="K121" i="2" s="1"/>
  <c r="K120" i="2" s="1"/>
  <c r="H285" i="2"/>
  <c r="K294" i="2"/>
  <c r="K293" i="2" s="1"/>
  <c r="H275" i="2"/>
  <c r="H274" i="2" s="1"/>
  <c r="K684" i="2"/>
  <c r="K678" i="2" s="1"/>
  <c r="K677" i="2" s="1"/>
  <c r="K663" i="2" s="1"/>
  <c r="I403" i="2"/>
  <c r="I77" i="2"/>
  <c r="F288" i="2"/>
  <c r="F309" i="2"/>
  <c r="F170" i="2"/>
  <c r="I78" i="2"/>
  <c r="I128" i="2"/>
  <c r="I86" i="2"/>
  <c r="J85" i="2"/>
  <c r="L85" i="2" s="1"/>
  <c r="F85" i="2"/>
  <c r="G84" i="2"/>
  <c r="J642" i="2"/>
  <c r="I642" i="2" s="1"/>
  <c r="K589" i="2"/>
  <c r="K588" i="2" s="1"/>
  <c r="F297" i="2"/>
  <c r="J259" i="2"/>
  <c r="I260" i="2"/>
  <c r="G259" i="2"/>
  <c r="F260" i="2"/>
  <c r="K214" i="2"/>
  <c r="K193" i="2" s="1"/>
  <c r="J248" i="2"/>
  <c r="I248" i="2" s="1"/>
  <c r="I249" i="2"/>
  <c r="G248" i="2"/>
  <c r="F249" i="2"/>
  <c r="J209" i="2"/>
  <c r="I210" i="2"/>
  <c r="G209" i="2"/>
  <c r="F210" i="2"/>
  <c r="J203" i="2"/>
  <c r="I203" i="2" s="1"/>
  <c r="I204" i="2"/>
  <c r="G203" i="2"/>
  <c r="F204" i="2"/>
  <c r="J195" i="2"/>
  <c r="I196" i="2"/>
  <c r="G195" i="2"/>
  <c r="F196" i="2"/>
  <c r="I183" i="2"/>
  <c r="J182" i="2"/>
  <c r="F183" i="2"/>
  <c r="G182" i="2"/>
  <c r="F303" i="2"/>
  <c r="F277" i="2"/>
  <c r="I266" i="2"/>
  <c r="G308" i="2"/>
  <c r="I268" i="2"/>
  <c r="I267" i="2"/>
  <c r="I269" i="2"/>
  <c r="F269" i="2"/>
  <c r="G268" i="2"/>
  <c r="L268" i="2" s="1"/>
  <c r="H266" i="2"/>
  <c r="J327" i="2"/>
  <c r="I327" i="2" s="1"/>
  <c r="K336" i="2"/>
  <c r="I337" i="2"/>
  <c r="I165" i="2"/>
  <c r="I338" i="2"/>
  <c r="I217" i="2"/>
  <c r="F338" i="2"/>
  <c r="G337" i="2"/>
  <c r="L337" i="2" s="1"/>
  <c r="F328" i="2"/>
  <c r="G327" i="2"/>
  <c r="I309" i="2"/>
  <c r="J308" i="2"/>
  <c r="J295" i="2" s="1"/>
  <c r="I794" i="2"/>
  <c r="F189" i="2"/>
  <c r="G188" i="2"/>
  <c r="F94" i="2"/>
  <c r="K40" i="2"/>
  <c r="F78" i="2"/>
  <c r="G77" i="2"/>
  <c r="J93" i="2"/>
  <c r="L93" i="2" s="1"/>
  <c r="I94" i="2"/>
  <c r="I109" i="2"/>
  <c r="J108" i="2"/>
  <c r="I103" i="2"/>
  <c r="J102" i="2"/>
  <c r="L102" i="2" s="1"/>
  <c r="F110" i="2"/>
  <c r="G109" i="2"/>
  <c r="L109" i="2" s="1"/>
  <c r="F102" i="2"/>
  <c r="G101" i="2"/>
  <c r="F93" i="2"/>
  <c r="G92" i="2"/>
  <c r="I940" i="2"/>
  <c r="I687" i="2"/>
  <c r="J216" i="2"/>
  <c r="I440" i="2"/>
  <c r="J439" i="2"/>
  <c r="I439" i="2" s="1"/>
  <c r="I1057" i="2"/>
  <c r="I364" i="2"/>
  <c r="I1047" i="2"/>
  <c r="I822" i="2"/>
  <c r="I823" i="2"/>
  <c r="I771" i="2"/>
  <c r="K618" i="2"/>
  <c r="K617" i="2" s="1"/>
  <c r="K616" i="2" s="1"/>
  <c r="J1127" i="2"/>
  <c r="I1127" i="2" s="1"/>
  <c r="I632" i="2"/>
  <c r="I710" i="2"/>
  <c r="I583" i="2"/>
  <c r="J499" i="2"/>
  <c r="I499" i="2" s="1"/>
  <c r="I1138" i="2"/>
  <c r="J578" i="2"/>
  <c r="I578" i="2" s="1"/>
  <c r="F794" i="2"/>
  <c r="K931" i="2"/>
  <c r="I878" i="2"/>
  <c r="I775" i="2"/>
  <c r="I719" i="2"/>
  <c r="I1116" i="2"/>
  <c r="J448" i="2"/>
  <c r="I448" i="2" s="1"/>
  <c r="I806" i="2"/>
  <c r="K1108" i="2"/>
  <c r="K1092" i="2" s="1"/>
  <c r="K1091" i="2" s="1"/>
  <c r="K1090" i="2" s="1"/>
  <c r="J485" i="2"/>
  <c r="I485" i="2" s="1"/>
  <c r="J1134" i="2"/>
  <c r="J1133" i="2" s="1"/>
  <c r="I1133" i="2" s="1"/>
  <c r="J225" i="2"/>
  <c r="J62" i="2"/>
  <c r="I62" i="2" s="1"/>
  <c r="J36" i="2"/>
  <c r="J35" i="2" s="1"/>
  <c r="I35" i="2" s="1"/>
  <c r="K417" i="2"/>
  <c r="K408" i="2" s="1"/>
  <c r="K401" i="2" s="1"/>
  <c r="K400" i="2" s="1"/>
  <c r="K509" i="2"/>
  <c r="K508" i="2" s="1"/>
  <c r="K502" i="2" s="1"/>
  <c r="G737" i="2"/>
  <c r="F737" i="2" s="1"/>
  <c r="F738" i="2"/>
  <c r="I738" i="2"/>
  <c r="J737" i="2"/>
  <c r="I737" i="2" s="1"/>
  <c r="J917" i="2"/>
  <c r="I917" i="2" s="1"/>
  <c r="I879" i="2"/>
  <c r="J554" i="2"/>
  <c r="J553" i="2" s="1"/>
  <c r="I513" i="2"/>
  <c r="K1077" i="2"/>
  <c r="K1050" i="2" s="1"/>
  <c r="K1042" i="2" s="1"/>
  <c r="J456" i="2"/>
  <c r="I456" i="2" s="1"/>
  <c r="K800" i="2"/>
  <c r="I918" i="2"/>
  <c r="I669" i="2"/>
  <c r="K982" i="2"/>
  <c r="K981" i="2" s="1"/>
  <c r="I27" i="2"/>
  <c r="J26" i="2"/>
  <c r="I26" i="2" s="1"/>
  <c r="I16" i="2"/>
  <c r="J15" i="2"/>
  <c r="I846" i="2"/>
  <c r="J410" i="2"/>
  <c r="I410" i="2" s="1"/>
  <c r="J42" i="2"/>
  <c r="I42" i="2" s="1"/>
  <c r="I847" i="2"/>
  <c r="K768" i="2"/>
  <c r="I769" i="2"/>
  <c r="I529" i="2"/>
  <c r="J528" i="2"/>
  <c r="I519" i="2"/>
  <c r="J518" i="2"/>
  <c r="I518" i="2" s="1"/>
  <c r="I491" i="2"/>
  <c r="I472" i="2"/>
  <c r="J471" i="2"/>
  <c r="I387" i="2"/>
  <c r="I369" i="2"/>
  <c r="J368" i="2"/>
  <c r="I368" i="2" s="1"/>
  <c r="I357" i="2"/>
  <c r="J356" i="2"/>
  <c r="I178" i="2"/>
  <c r="J177" i="2"/>
  <c r="J158" i="2"/>
  <c r="I146" i="2"/>
  <c r="I134" i="2"/>
  <c r="J133" i="2"/>
  <c r="I117" i="2"/>
  <c r="J116" i="2"/>
  <c r="I23" i="2"/>
  <c r="J22" i="2"/>
  <c r="I22" i="2" s="1"/>
  <c r="I478" i="2"/>
  <c r="J477" i="2"/>
  <c r="I402" i="2"/>
  <c r="I68" i="2"/>
  <c r="J67" i="2"/>
  <c r="I58" i="2"/>
  <c r="J57" i="2"/>
  <c r="I57" i="2" s="1"/>
  <c r="I989" i="2"/>
  <c r="I1102" i="2"/>
  <c r="J1101" i="2"/>
  <c r="I1101" i="2" s="1"/>
  <c r="J1094" i="2"/>
  <c r="I1098" i="2"/>
  <c r="I1046" i="2"/>
  <c r="J1045" i="2"/>
  <c r="I1019" i="2"/>
  <c r="J1018" i="2"/>
  <c r="I1018" i="2" s="1"/>
  <c r="I1015" i="2"/>
  <c r="J1014" i="2"/>
  <c r="I1014" i="2" s="1"/>
  <c r="I1011" i="2"/>
  <c r="J1010" i="2"/>
  <c r="J965" i="2"/>
  <c r="I965" i="2" s="1"/>
  <c r="I966" i="2"/>
  <c r="I792" i="2"/>
  <c r="J791" i="2"/>
  <c r="J790" i="2" s="1"/>
  <c r="J766" i="2"/>
  <c r="I761" i="2"/>
  <c r="J760" i="2"/>
  <c r="I751" i="2"/>
  <c r="J750" i="2"/>
  <c r="J730" i="2"/>
  <c r="I734" i="2"/>
  <c r="I718" i="2"/>
  <c r="J717" i="2"/>
  <c r="I686" i="2"/>
  <c r="I648" i="2"/>
  <c r="J647" i="2"/>
  <c r="I638" i="2"/>
  <c r="J637" i="2"/>
  <c r="I637" i="2" s="1"/>
  <c r="I620" i="2"/>
  <c r="J619" i="2"/>
  <c r="I612" i="2"/>
  <c r="J611" i="2"/>
  <c r="I607" i="2"/>
  <c r="J606" i="2"/>
  <c r="I606" i="2" s="1"/>
  <c r="I602" i="2"/>
  <c r="I566" i="2"/>
  <c r="J565" i="2"/>
  <c r="I548" i="2"/>
  <c r="J547" i="2"/>
  <c r="I547" i="2" s="1"/>
  <c r="I535" i="2"/>
  <c r="J534" i="2"/>
  <c r="I506" i="2"/>
  <c r="J505" i="2"/>
  <c r="I495" i="2"/>
  <c r="J494" i="2"/>
  <c r="I494" i="2" s="1"/>
  <c r="J1123" i="2"/>
  <c r="I1123" i="2" s="1"/>
  <c r="I1124" i="2"/>
  <c r="I1110" i="2"/>
  <c r="J1079" i="2"/>
  <c r="I1080" i="2"/>
  <c r="J1053" i="2"/>
  <c r="I1054" i="2"/>
  <c r="J992" i="2"/>
  <c r="I992" i="2" s="1"/>
  <c r="I993" i="2"/>
  <c r="J983" i="2"/>
  <c r="I984" i="2"/>
  <c r="J975" i="2"/>
  <c r="I976" i="2"/>
  <c r="J931" i="2"/>
  <c r="I932" i="2"/>
  <c r="J800" i="2"/>
  <c r="I801" i="2"/>
  <c r="J785" i="2"/>
  <c r="I786" i="2"/>
  <c r="J708" i="2"/>
  <c r="I708" i="2" s="1"/>
  <c r="I709" i="2"/>
  <c r="J698" i="2"/>
  <c r="I698" i="2" s="1"/>
  <c r="I699" i="2"/>
  <c r="J667" i="2"/>
  <c r="I668" i="2"/>
  <c r="J660" i="2"/>
  <c r="I661" i="2"/>
  <c r="J625" i="2"/>
  <c r="I625" i="2" s="1"/>
  <c r="I626" i="2"/>
  <c r="J594" i="2"/>
  <c r="I594" i="2" s="1"/>
  <c r="I595" i="2"/>
  <c r="J590" i="2"/>
  <c r="I591" i="2"/>
  <c r="I572" i="2"/>
  <c r="I464" i="2"/>
  <c r="J463" i="2"/>
  <c r="I393" i="2"/>
  <c r="J392" i="2"/>
  <c r="I392" i="2" s="1"/>
  <c r="J376" i="2"/>
  <c r="I363" i="2"/>
  <c r="I352" i="2"/>
  <c r="J351" i="2"/>
  <c r="I162" i="2"/>
  <c r="J161" i="2"/>
  <c r="I161" i="2" s="1"/>
  <c r="I150" i="2"/>
  <c r="J149" i="2"/>
  <c r="I149" i="2" s="1"/>
  <c r="I123" i="2"/>
  <c r="I54" i="2"/>
  <c r="J53" i="2"/>
  <c r="J1143" i="2"/>
  <c r="J1064" i="2"/>
  <c r="I988" i="2"/>
  <c r="J418" i="2"/>
  <c r="H158" i="2"/>
  <c r="H713" i="2"/>
  <c r="H712" i="2" s="1"/>
  <c r="G713" i="2"/>
  <c r="G712" i="2" s="1"/>
  <c r="J490" i="2" l="1"/>
  <c r="L182" i="2"/>
  <c r="G164" i="2"/>
  <c r="L164" i="2" s="1"/>
  <c r="K12" i="2"/>
  <c r="L195" i="2"/>
  <c r="K113" i="2"/>
  <c r="L209" i="2"/>
  <c r="L259" i="2"/>
  <c r="L327" i="2"/>
  <c r="J1109" i="2"/>
  <c r="I1109" i="2" s="1"/>
  <c r="F254" i="2"/>
  <c r="F253" i="2" s="1"/>
  <c r="F302" i="2"/>
  <c r="F287" i="2"/>
  <c r="I122" i="2"/>
  <c r="G253" i="2"/>
  <c r="L253" i="2" s="1"/>
  <c r="G286" i="2"/>
  <c r="G285" i="2" s="1"/>
  <c r="J221" i="2"/>
  <c r="L221" i="2" s="1"/>
  <c r="L225" i="2"/>
  <c r="F77" i="2"/>
  <c r="L77" i="2"/>
  <c r="F188" i="2"/>
  <c r="L188" i="2"/>
  <c r="G121" i="2"/>
  <c r="L122" i="2"/>
  <c r="L308" i="2"/>
  <c r="G295" i="2"/>
  <c r="L295" i="2" s="1"/>
  <c r="F203" i="2"/>
  <c r="L203" i="2"/>
  <c r="F248" i="2"/>
  <c r="L248" i="2"/>
  <c r="L296" i="2"/>
  <c r="F296" i="2"/>
  <c r="F308" i="2"/>
  <c r="H265" i="2"/>
  <c r="J641" i="2"/>
  <c r="I641" i="2" s="1"/>
  <c r="I931" i="2"/>
  <c r="J484" i="2"/>
  <c r="I484" i="2" s="1"/>
  <c r="K482" i="2"/>
  <c r="K481" i="2" s="1"/>
  <c r="J84" i="2"/>
  <c r="L84" i="2" s="1"/>
  <c r="I85" i="2"/>
  <c r="F84" i="2"/>
  <c r="G83" i="2"/>
  <c r="G258" i="2"/>
  <c r="F259" i="2"/>
  <c r="J258" i="2"/>
  <c r="I258" i="2" s="1"/>
  <c r="I259" i="2"/>
  <c r="G194" i="2"/>
  <c r="F195" i="2"/>
  <c r="J194" i="2"/>
  <c r="I195" i="2"/>
  <c r="G208" i="2"/>
  <c r="F209" i="2"/>
  <c r="J208" i="2"/>
  <c r="I208" i="2" s="1"/>
  <c r="I209" i="2"/>
  <c r="F182" i="2"/>
  <c r="G181" i="2"/>
  <c r="I182" i="2"/>
  <c r="J181" i="2"/>
  <c r="I181" i="2" s="1"/>
  <c r="J326" i="2"/>
  <c r="I326" i="2" s="1"/>
  <c r="F276" i="2"/>
  <c r="G275" i="2"/>
  <c r="G267" i="2"/>
  <c r="F268" i="2"/>
  <c r="I276" i="2"/>
  <c r="J275" i="2"/>
  <c r="K335" i="2"/>
  <c r="I336" i="2"/>
  <c r="F337" i="2"/>
  <c r="G336" i="2"/>
  <c r="L336" i="2" s="1"/>
  <c r="F327" i="2"/>
  <c r="G326" i="2"/>
  <c r="L326" i="2" s="1"/>
  <c r="I308" i="2"/>
  <c r="J498" i="2"/>
  <c r="J497" i="2" s="1"/>
  <c r="I497" i="2" s="1"/>
  <c r="I216" i="2"/>
  <c r="I215" i="2" s="1"/>
  <c r="J215" i="2"/>
  <c r="I93" i="2"/>
  <c r="J92" i="2"/>
  <c r="I92" i="2" s="1"/>
  <c r="J571" i="2"/>
  <c r="J570" i="2" s="1"/>
  <c r="F92" i="2"/>
  <c r="F101" i="2"/>
  <c r="G100" i="2"/>
  <c r="F109" i="2"/>
  <c r="G108" i="2"/>
  <c r="L108" i="2" s="1"/>
  <c r="I102" i="2"/>
  <c r="J101" i="2"/>
  <c r="L101" i="2" s="1"/>
  <c r="I108" i="2"/>
  <c r="J107" i="2"/>
  <c r="I107" i="2" s="1"/>
  <c r="J438" i="2"/>
  <c r="I438" i="2" s="1"/>
  <c r="J409" i="2"/>
  <c r="I409" i="2" s="1"/>
  <c r="I1134" i="2"/>
  <c r="I36" i="2"/>
  <c r="J61" i="2"/>
  <c r="I61" i="2" s="1"/>
  <c r="J1126" i="2"/>
  <c r="I1126" i="2" s="1"/>
  <c r="J362" i="2"/>
  <c r="I362" i="2" s="1"/>
  <c r="I225" i="2"/>
  <c r="J455" i="2"/>
  <c r="I455" i="2" s="1"/>
  <c r="K799" i="2"/>
  <c r="K783" i="2" s="1"/>
  <c r="J601" i="2"/>
  <c r="I601" i="2" s="1"/>
  <c r="J41" i="2"/>
  <c r="I41" i="2" s="1"/>
  <c r="I554" i="2"/>
  <c r="J509" i="2"/>
  <c r="J508" i="2" s="1"/>
  <c r="I508" i="2" s="1"/>
  <c r="I15" i="2"/>
  <c r="J14" i="2"/>
  <c r="I418" i="2"/>
  <c r="J1063" i="2"/>
  <c r="I1063" i="2" s="1"/>
  <c r="I1064" i="2"/>
  <c r="I590" i="2"/>
  <c r="I660" i="2"/>
  <c r="J659" i="2"/>
  <c r="I667" i="2"/>
  <c r="J666" i="2"/>
  <c r="I785" i="2"/>
  <c r="J784" i="2"/>
  <c r="I800" i="2"/>
  <c r="J799" i="2"/>
  <c r="I975" i="2"/>
  <c r="J974" i="2"/>
  <c r="I974" i="2" s="1"/>
  <c r="I983" i="2"/>
  <c r="J982" i="2"/>
  <c r="I1053" i="2"/>
  <c r="J1052" i="2"/>
  <c r="I1079" i="2"/>
  <c r="J1078" i="2"/>
  <c r="J729" i="2"/>
  <c r="J728" i="2" s="1"/>
  <c r="I730" i="2"/>
  <c r="J1093" i="2"/>
  <c r="I1094" i="2"/>
  <c r="I67" i="2"/>
  <c r="J66" i="2"/>
  <c r="I477" i="2"/>
  <c r="J476" i="2"/>
  <c r="I116" i="2"/>
  <c r="J115" i="2"/>
  <c r="I133" i="2"/>
  <c r="J132" i="2"/>
  <c r="I158" i="2"/>
  <c r="J157" i="2"/>
  <c r="J156" i="2" s="1"/>
  <c r="J155" i="2" s="1"/>
  <c r="I177" i="2"/>
  <c r="J176" i="2"/>
  <c r="I356" i="2"/>
  <c r="J355" i="2"/>
  <c r="I471" i="2"/>
  <c r="J470" i="2"/>
  <c r="I470" i="2" s="1"/>
  <c r="I528" i="2"/>
  <c r="J527" i="2"/>
  <c r="I527" i="2" s="1"/>
  <c r="J145" i="2"/>
  <c r="J386" i="2"/>
  <c r="J1142" i="2"/>
  <c r="I1143" i="2"/>
  <c r="I53" i="2"/>
  <c r="J52" i="2"/>
  <c r="I52" i="2" s="1"/>
  <c r="J121" i="2"/>
  <c r="I351" i="2"/>
  <c r="J350" i="2"/>
  <c r="J349" i="2" s="1"/>
  <c r="I376" i="2"/>
  <c r="J375" i="2"/>
  <c r="I463" i="2"/>
  <c r="I505" i="2"/>
  <c r="J504" i="2"/>
  <c r="I534" i="2"/>
  <c r="J533" i="2"/>
  <c r="I553" i="2"/>
  <c r="I565" i="2"/>
  <c r="J564" i="2"/>
  <c r="I564" i="2" s="1"/>
  <c r="I611" i="2"/>
  <c r="J610" i="2"/>
  <c r="I610" i="2" s="1"/>
  <c r="I619" i="2"/>
  <c r="J618" i="2"/>
  <c r="I647" i="2"/>
  <c r="J646" i="2"/>
  <c r="I646" i="2" s="1"/>
  <c r="I685" i="2"/>
  <c r="J684" i="2"/>
  <c r="I717" i="2"/>
  <c r="J716" i="2"/>
  <c r="I750" i="2"/>
  <c r="J749" i="2"/>
  <c r="I760" i="2"/>
  <c r="J759" i="2"/>
  <c r="J765" i="2"/>
  <c r="I791" i="2"/>
  <c r="I1010" i="2"/>
  <c r="J1009" i="2"/>
  <c r="I1045" i="2"/>
  <c r="J1044" i="2"/>
  <c r="K767" i="2"/>
  <c r="I768" i="2"/>
  <c r="H157" i="2"/>
  <c r="H156" i="2" s="1"/>
  <c r="H155" i="2" s="1"/>
  <c r="G161" i="2"/>
  <c r="F162" i="2"/>
  <c r="G158" i="2"/>
  <c r="F713" i="2"/>
  <c r="F712" i="2"/>
  <c r="F164" i="2" l="1"/>
  <c r="J175" i="2"/>
  <c r="J220" i="2"/>
  <c r="L220" i="2" s="1"/>
  <c r="L286" i="2"/>
  <c r="L285" i="2"/>
  <c r="F285" i="2"/>
  <c r="F286" i="2"/>
  <c r="G157" i="2"/>
  <c r="L157" i="2" s="1"/>
  <c r="L158" i="2"/>
  <c r="F161" i="2"/>
  <c r="L161" i="2"/>
  <c r="G266" i="2"/>
  <c r="L267" i="2"/>
  <c r="F181" i="2"/>
  <c r="L181" i="2"/>
  <c r="G120" i="2"/>
  <c r="L121" i="2"/>
  <c r="F100" i="2"/>
  <c r="F208" i="2"/>
  <c r="L208" i="2"/>
  <c r="F258" i="2"/>
  <c r="L258" i="2"/>
  <c r="I221" i="2"/>
  <c r="L275" i="2"/>
  <c r="L194" i="2"/>
  <c r="L92" i="2"/>
  <c r="J214" i="2"/>
  <c r="I214" i="2" s="1"/>
  <c r="J462" i="2"/>
  <c r="J83" i="2"/>
  <c r="L83" i="2" s="1"/>
  <c r="I84" i="2"/>
  <c r="F83" i="2"/>
  <c r="I14" i="2"/>
  <c r="J13" i="2"/>
  <c r="I175" i="2"/>
  <c r="I194" i="2"/>
  <c r="F194" i="2"/>
  <c r="J325" i="2"/>
  <c r="I325" i="2" s="1"/>
  <c r="I275" i="2"/>
  <c r="J274" i="2"/>
  <c r="J265" i="2" s="1"/>
  <c r="F267" i="2"/>
  <c r="F275" i="2"/>
  <c r="G274" i="2"/>
  <c r="K334" i="2"/>
  <c r="I335" i="2"/>
  <c r="J348" i="2"/>
  <c r="I349" i="2"/>
  <c r="F336" i="2"/>
  <c r="G335" i="2"/>
  <c r="L335" i="2" s="1"/>
  <c r="F326" i="2"/>
  <c r="G325" i="2"/>
  <c r="I498" i="2"/>
  <c r="J361" i="2"/>
  <c r="J360" i="2" s="1"/>
  <c r="I571" i="2"/>
  <c r="I66" i="2"/>
  <c r="I40" i="2" s="1"/>
  <c r="J40" i="2"/>
  <c r="I101" i="2"/>
  <c r="J100" i="2"/>
  <c r="L100" i="2" s="1"/>
  <c r="F108" i="2"/>
  <c r="G107" i="2"/>
  <c r="J417" i="2"/>
  <c r="I417" i="2" s="1"/>
  <c r="J1108" i="2"/>
  <c r="I1108" i="2" s="1"/>
  <c r="I799" i="2"/>
  <c r="J454" i="2"/>
  <c r="I454" i="2" s="1"/>
  <c r="I509" i="2"/>
  <c r="J589" i="2"/>
  <c r="J588" i="2" s="1"/>
  <c r="I588" i="2" s="1"/>
  <c r="I1142" i="2"/>
  <c r="J1141" i="2"/>
  <c r="I1141" i="2" s="1"/>
  <c r="I386" i="2"/>
  <c r="J385" i="2"/>
  <c r="I355" i="2"/>
  <c r="J354" i="2"/>
  <c r="I354" i="2" s="1"/>
  <c r="I176" i="2"/>
  <c r="I157" i="2"/>
  <c r="I132" i="2"/>
  <c r="J131" i="2"/>
  <c r="I131" i="2" s="1"/>
  <c r="I115" i="2"/>
  <c r="J114" i="2"/>
  <c r="I476" i="2"/>
  <c r="J475" i="2"/>
  <c r="I475" i="2" s="1"/>
  <c r="I1078" i="2"/>
  <c r="J1077" i="2"/>
  <c r="I1077" i="2" s="1"/>
  <c r="I1052" i="2"/>
  <c r="J1051" i="2"/>
  <c r="I982" i="2"/>
  <c r="J981" i="2"/>
  <c r="I981" i="2" s="1"/>
  <c r="I784" i="2"/>
  <c r="I666" i="2"/>
  <c r="J665" i="2"/>
  <c r="I659" i="2"/>
  <c r="J658" i="2"/>
  <c r="I570" i="2"/>
  <c r="J569" i="2"/>
  <c r="I569" i="2" s="1"/>
  <c r="K766" i="2"/>
  <c r="I767" i="2"/>
  <c r="J1043" i="2"/>
  <c r="I1043" i="2" s="1"/>
  <c r="I1044" i="2"/>
  <c r="J1008" i="2"/>
  <c r="I1008" i="2" s="1"/>
  <c r="I1009" i="2"/>
  <c r="J789" i="2"/>
  <c r="I789" i="2" s="1"/>
  <c r="I790" i="2"/>
  <c r="J758" i="2"/>
  <c r="I759" i="2"/>
  <c r="J748" i="2"/>
  <c r="I749" i="2"/>
  <c r="J715" i="2"/>
  <c r="I715" i="2" s="1"/>
  <c r="I716" i="2"/>
  <c r="J678" i="2"/>
  <c r="I684" i="2"/>
  <c r="J617" i="2"/>
  <c r="I618" i="2"/>
  <c r="I533" i="2"/>
  <c r="J532" i="2"/>
  <c r="I532" i="2" s="1"/>
  <c r="I504" i="2"/>
  <c r="J503" i="2"/>
  <c r="I375" i="2"/>
  <c r="J374" i="2"/>
  <c r="I350" i="2"/>
  <c r="I121" i="2"/>
  <c r="J120" i="2"/>
  <c r="I120" i="2" s="1"/>
  <c r="I490" i="2"/>
  <c r="J489" i="2"/>
  <c r="I145" i="2"/>
  <c r="J144" i="2"/>
  <c r="I1093" i="2"/>
  <c r="I729" i="2"/>
  <c r="J552" i="2"/>
  <c r="I552" i="2" s="1"/>
  <c r="F158" i="2"/>
  <c r="L266" i="2" l="1"/>
  <c r="G265" i="2"/>
  <c r="F265" i="2" s="1"/>
  <c r="F266" i="2"/>
  <c r="G156" i="2"/>
  <c r="G155" i="2" s="1"/>
  <c r="I220" i="2"/>
  <c r="L325" i="2"/>
  <c r="F274" i="2"/>
  <c r="L274" i="2"/>
  <c r="F107" i="2"/>
  <c r="L107" i="2"/>
  <c r="G82" i="2"/>
  <c r="F82" i="2" s="1"/>
  <c r="J461" i="2"/>
  <c r="O461" i="2" s="1"/>
  <c r="L120" i="2"/>
  <c r="I334" i="2"/>
  <c r="K11" i="2"/>
  <c r="J193" i="2"/>
  <c r="I193" i="2" s="1"/>
  <c r="J324" i="2"/>
  <c r="I324" i="2" s="1"/>
  <c r="J82" i="2"/>
  <c r="I82" i="2" s="1"/>
  <c r="I83" i="2"/>
  <c r="I274" i="2"/>
  <c r="I265" i="2" s="1"/>
  <c r="J347" i="2"/>
  <c r="I347" i="2" s="1"/>
  <c r="I348" i="2"/>
  <c r="F335" i="2"/>
  <c r="G334" i="2"/>
  <c r="F325" i="2"/>
  <c r="G324" i="2"/>
  <c r="I361" i="2"/>
  <c r="I589" i="2"/>
  <c r="I360" i="2"/>
  <c r="J1092" i="2"/>
  <c r="I1092" i="2" s="1"/>
  <c r="J408" i="2"/>
  <c r="J401" i="2" s="1"/>
  <c r="J400" i="2" s="1"/>
  <c r="I100" i="2"/>
  <c r="I728" i="2"/>
  <c r="J727" i="2"/>
  <c r="I727" i="2" s="1"/>
  <c r="I144" i="2"/>
  <c r="J143" i="2"/>
  <c r="I143" i="2" s="1"/>
  <c r="I617" i="2"/>
  <c r="J677" i="2"/>
  <c r="I677" i="2" s="1"/>
  <c r="I678" i="2"/>
  <c r="I748" i="2"/>
  <c r="J747" i="2"/>
  <c r="I747" i="2" s="1"/>
  <c r="I758" i="2"/>
  <c r="J757" i="2"/>
  <c r="K765" i="2"/>
  <c r="I766" i="2"/>
  <c r="I489" i="2"/>
  <c r="J483" i="2"/>
  <c r="I13" i="2"/>
  <c r="J12" i="2"/>
  <c r="I374" i="2"/>
  <c r="J373" i="2"/>
  <c r="I503" i="2"/>
  <c r="J502" i="2"/>
  <c r="I502" i="2" s="1"/>
  <c r="I658" i="2"/>
  <c r="J657" i="2"/>
  <c r="I657" i="2" s="1"/>
  <c r="I665" i="2"/>
  <c r="J664" i="2"/>
  <c r="I1051" i="2"/>
  <c r="J1050" i="2"/>
  <c r="I114" i="2"/>
  <c r="I156" i="2"/>
  <c r="I155" i="2"/>
  <c r="I385" i="2"/>
  <c r="J384" i="2"/>
  <c r="I384" i="2" s="1"/>
  <c r="J783" i="2"/>
  <c r="I783" i="2" s="1"/>
  <c r="F157" i="2"/>
  <c r="L265" i="2" l="1"/>
  <c r="L156" i="2"/>
  <c r="L324" i="2"/>
  <c r="I373" i="2"/>
  <c r="M373" i="2"/>
  <c r="L82" i="2"/>
  <c r="F334" i="2"/>
  <c r="L334" i="2"/>
  <c r="F155" i="2"/>
  <c r="L155" i="2"/>
  <c r="J294" i="2"/>
  <c r="J293" i="2" s="1"/>
  <c r="I461" i="2"/>
  <c r="I462" i="2"/>
  <c r="F324" i="2"/>
  <c r="I408" i="2"/>
  <c r="J1091" i="2"/>
  <c r="I1091" i="2" s="1"/>
  <c r="K756" i="2"/>
  <c r="K746" i="2" s="1"/>
  <c r="K1150" i="2" s="1"/>
  <c r="K1156" i="2" s="1"/>
  <c r="I765" i="2"/>
  <c r="J1042" i="2"/>
  <c r="I1042" i="2" s="1"/>
  <c r="I1050" i="2"/>
  <c r="J663" i="2"/>
  <c r="I663" i="2" s="1"/>
  <c r="I664" i="2"/>
  <c r="I401" i="2"/>
  <c r="I400" i="2"/>
  <c r="I12" i="2"/>
  <c r="I483" i="2"/>
  <c r="J482" i="2"/>
  <c r="I757" i="2"/>
  <c r="J756" i="2"/>
  <c r="J113" i="2"/>
  <c r="I113" i="2" s="1"/>
  <c r="J616" i="2"/>
  <c r="I616" i="2" s="1"/>
  <c r="F156" i="2"/>
  <c r="H661" i="2"/>
  <c r="H660" i="2" s="1"/>
  <c r="H659" i="2" s="1"/>
  <c r="H658" i="2" s="1"/>
  <c r="H657" i="2" s="1"/>
  <c r="H780" i="2"/>
  <c r="H779" i="2" s="1"/>
  <c r="H778" i="2" s="1"/>
  <c r="G780" i="2"/>
  <c r="G779" i="2" s="1"/>
  <c r="G778" i="2" s="1"/>
  <c r="H492" i="2"/>
  <c r="H491" i="2" s="1"/>
  <c r="H511" i="2"/>
  <c r="H542" i="2"/>
  <c r="H541" i="2" s="1"/>
  <c r="G536" i="2"/>
  <c r="G535" i="2" s="1"/>
  <c r="G514" i="2"/>
  <c r="H1148" i="2"/>
  <c r="H1147" i="2" s="1"/>
  <c r="G1148" i="2"/>
  <c r="G1147" i="2" s="1"/>
  <c r="H1145" i="2"/>
  <c r="H1144" i="2" s="1"/>
  <c r="G1145" i="2"/>
  <c r="G1144" i="2" s="1"/>
  <c r="G352" i="2"/>
  <c r="L352" i="2" s="1"/>
  <c r="H124" i="2"/>
  <c r="H955" i="2"/>
  <c r="H954" i="2" s="1"/>
  <c r="G955" i="2"/>
  <c r="H951" i="2"/>
  <c r="H950" i="2" s="1"/>
  <c r="G951" i="2"/>
  <c r="G950" i="2" s="1"/>
  <c r="G1124" i="2"/>
  <c r="G1123" i="2" s="1"/>
  <c r="H1139" i="2"/>
  <c r="H1138" i="2" s="1"/>
  <c r="H1137" i="2" s="1"/>
  <c r="G1139" i="2"/>
  <c r="G1138" i="2" s="1"/>
  <c r="G1137" i="2" s="1"/>
  <c r="H792" i="2"/>
  <c r="H791" i="2" s="1"/>
  <c r="H989" i="2"/>
  <c r="H988" i="2" s="1"/>
  <c r="G989" i="2"/>
  <c r="G988" i="2" s="1"/>
  <c r="H135" i="2"/>
  <c r="H134" i="2" s="1"/>
  <c r="G135" i="2"/>
  <c r="H138" i="2"/>
  <c r="H137" i="2" s="1"/>
  <c r="G138" i="2"/>
  <c r="H141" i="2"/>
  <c r="H140" i="2" s="1"/>
  <c r="G141" i="2"/>
  <c r="G792" i="2"/>
  <c r="G791" i="2" s="1"/>
  <c r="G790" i="2" s="1"/>
  <c r="G1031" i="2"/>
  <c r="H979" i="2"/>
  <c r="G979" i="2"/>
  <c r="H977" i="2"/>
  <c r="G977" i="2"/>
  <c r="H446" i="2"/>
  <c r="H443" i="2" s="1"/>
  <c r="G446" i="2"/>
  <c r="G443" i="2" s="1"/>
  <c r="H75" i="2"/>
  <c r="H74" i="2" s="1"/>
  <c r="G75" i="2"/>
  <c r="L75" i="2" s="1"/>
  <c r="H72" i="2"/>
  <c r="G72" i="2"/>
  <c r="H69" i="2"/>
  <c r="H68" i="2" s="1"/>
  <c r="G69" i="2"/>
  <c r="G752" i="2"/>
  <c r="G147" i="2"/>
  <c r="L147" i="2" s="1"/>
  <c r="H431" i="2"/>
  <c r="G431" i="2"/>
  <c r="H436" i="2"/>
  <c r="H435" i="2" s="1"/>
  <c r="G436" i="2"/>
  <c r="G435" i="2" s="1"/>
  <c r="H1106" i="2"/>
  <c r="G1106" i="2"/>
  <c r="G1105" i="2" s="1"/>
  <c r="H1103" i="2"/>
  <c r="G1103" i="2"/>
  <c r="G1102" i="2" s="1"/>
  <c r="H586" i="2"/>
  <c r="G586" i="2"/>
  <c r="G530" i="2"/>
  <c r="G529" i="2" s="1"/>
  <c r="G528" i="2" s="1"/>
  <c r="G519" i="2"/>
  <c r="G1080" i="2"/>
  <c r="G1066" i="2"/>
  <c r="G672" i="2"/>
  <c r="H479" i="2"/>
  <c r="G479" i="2"/>
  <c r="G478" i="2" s="1"/>
  <c r="G477" i="2" s="1"/>
  <c r="H732" i="2"/>
  <c r="H731" i="2" s="1"/>
  <c r="G732" i="2"/>
  <c r="G731" i="2" s="1"/>
  <c r="H153" i="2"/>
  <c r="H152" i="2" s="1"/>
  <c r="H59" i="2"/>
  <c r="H58" i="2" s="1"/>
  <c r="H57" i="2" s="1"/>
  <c r="G59" i="2"/>
  <c r="H55" i="2"/>
  <c r="G55" i="2"/>
  <c r="H50" i="2"/>
  <c r="G50" i="2"/>
  <c r="H47" i="2"/>
  <c r="H46" i="2" s="1"/>
  <c r="G47" i="2"/>
  <c r="H24" i="2"/>
  <c r="H23" i="2" s="1"/>
  <c r="H22" i="2" s="1"/>
  <c r="G24" i="2"/>
  <c r="H967" i="2"/>
  <c r="G967" i="2"/>
  <c r="H811" i="2"/>
  <c r="G811" i="2"/>
  <c r="H926" i="2"/>
  <c r="H925" i="2" s="1"/>
  <c r="G926" i="2"/>
  <c r="G925" i="2" s="1"/>
  <c r="H147" i="2"/>
  <c r="H146" i="2" s="1"/>
  <c r="H752" i="2"/>
  <c r="H1135" i="2"/>
  <c r="H1134" i="2" s="1"/>
  <c r="H1133" i="2" s="1"/>
  <c r="H1131" i="2"/>
  <c r="G1131" i="2"/>
  <c r="G1130" i="2" s="1"/>
  <c r="H1128" i="2"/>
  <c r="H1127" i="2" s="1"/>
  <c r="H1124" i="2"/>
  <c r="H1121" i="2"/>
  <c r="G1121" i="2"/>
  <c r="H1119" i="2"/>
  <c r="G1119" i="2"/>
  <c r="H1117" i="2"/>
  <c r="G1117" i="2"/>
  <c r="H1114" i="2"/>
  <c r="H1113" i="2" s="1"/>
  <c r="G1114" i="2"/>
  <c r="H1111" i="2"/>
  <c r="H1110" i="2" s="1"/>
  <c r="G1111" i="2"/>
  <c r="G1110" i="2" s="1"/>
  <c r="H1099" i="2"/>
  <c r="G1099" i="2"/>
  <c r="G1098" i="2" s="1"/>
  <c r="H1096" i="2"/>
  <c r="H1095" i="2" s="1"/>
  <c r="G1096" i="2"/>
  <c r="G1095" i="2" s="1"/>
  <c r="H1085" i="2"/>
  <c r="G1085" i="2"/>
  <c r="H1075" i="2"/>
  <c r="H1074" i="2" s="1"/>
  <c r="G1075" i="2"/>
  <c r="G1074" i="2" s="1"/>
  <c r="H1072" i="2"/>
  <c r="H1071" i="2" s="1"/>
  <c r="G1072" i="2"/>
  <c r="H1066" i="2"/>
  <c r="H1065" i="2" s="1"/>
  <c r="H1061" i="2"/>
  <c r="H1060" i="2" s="1"/>
  <c r="G1061" i="2"/>
  <c r="G1060" i="2" s="1"/>
  <c r="H1058" i="2"/>
  <c r="H1051" i="2" s="1"/>
  <c r="G1058" i="2"/>
  <c r="G1057" i="2" s="1"/>
  <c r="H1055" i="2"/>
  <c r="H1054" i="2" s="1"/>
  <c r="G1055" i="2"/>
  <c r="G1054" i="2" s="1"/>
  <c r="H1048" i="2"/>
  <c r="H1047" i="2" s="1"/>
  <c r="H1046" i="2" s="1"/>
  <c r="H1045" i="2" s="1"/>
  <c r="H1044" i="2" s="1"/>
  <c r="H1043" i="2" s="1"/>
  <c r="G1048" i="2"/>
  <c r="G1039" i="2"/>
  <c r="G1035" i="2"/>
  <c r="G1034" i="2" s="1"/>
  <c r="G1027" i="2"/>
  <c r="G1026" i="2" s="1"/>
  <c r="H1023" i="2"/>
  <c r="G1023" i="2"/>
  <c r="G1022" i="2" s="1"/>
  <c r="H1020" i="2"/>
  <c r="G1020" i="2"/>
  <c r="G1019" i="2" s="1"/>
  <c r="H1016" i="2"/>
  <c r="G1016" i="2"/>
  <c r="G1015" i="2" s="1"/>
  <c r="G1014" i="2" s="1"/>
  <c r="H1012" i="2"/>
  <c r="H1011" i="2" s="1"/>
  <c r="H1010" i="2" s="1"/>
  <c r="G1012" i="2"/>
  <c r="G1011" i="2" s="1"/>
  <c r="G1010" i="2" s="1"/>
  <c r="H1006" i="2"/>
  <c r="H1005" i="2" s="1"/>
  <c r="G1006" i="2"/>
  <c r="G1005" i="2" s="1"/>
  <c r="H1003" i="2"/>
  <c r="G1003" i="2"/>
  <c r="G1002" i="2" s="1"/>
  <c r="H1000" i="2"/>
  <c r="G1000" i="2"/>
  <c r="G999" i="2" s="1"/>
  <c r="G997" i="2"/>
  <c r="G996" i="2" s="1"/>
  <c r="H994" i="2"/>
  <c r="G994" i="2"/>
  <c r="G993" i="2" s="1"/>
  <c r="H985" i="2"/>
  <c r="H984" i="2" s="1"/>
  <c r="G985" i="2"/>
  <c r="G984" i="2" s="1"/>
  <c r="H972" i="2"/>
  <c r="H971" i="2" s="1"/>
  <c r="G972" i="2"/>
  <c r="G971" i="2" s="1"/>
  <c r="H969" i="2"/>
  <c r="H963" i="2"/>
  <c r="H962" i="2" s="1"/>
  <c r="G963" i="2"/>
  <c r="G962" i="2" s="1"/>
  <c r="G959" i="2"/>
  <c r="G958" i="2" s="1"/>
  <c r="H948" i="2"/>
  <c r="G948" i="2"/>
  <c r="H946" i="2"/>
  <c r="G946" i="2"/>
  <c r="H943" i="2"/>
  <c r="G943" i="2"/>
  <c r="H941" i="2"/>
  <c r="G941" i="2"/>
  <c r="H938" i="2"/>
  <c r="H937" i="2" s="1"/>
  <c r="G938" i="2"/>
  <c r="H935" i="2"/>
  <c r="G935" i="2"/>
  <c r="H933" i="2"/>
  <c r="G933" i="2"/>
  <c r="H929" i="2"/>
  <c r="H928" i="2" s="1"/>
  <c r="G929" i="2"/>
  <c r="G928" i="2" s="1"/>
  <c r="G923" i="2"/>
  <c r="F923" i="2" s="1"/>
  <c r="H921" i="2"/>
  <c r="G921" i="2"/>
  <c r="H919" i="2"/>
  <c r="G919" i="2"/>
  <c r="H915" i="2"/>
  <c r="H912" i="2" s="1"/>
  <c r="G915" i="2"/>
  <c r="G912" i="2" s="1"/>
  <c r="H909" i="2"/>
  <c r="H908" i="2" s="1"/>
  <c r="G909" i="2"/>
  <c r="G908" i="2" s="1"/>
  <c r="H905" i="2"/>
  <c r="H904" i="2" s="1"/>
  <c r="G905" i="2"/>
  <c r="G904" i="2" s="1"/>
  <c r="H901" i="2"/>
  <c r="H900" i="2" s="1"/>
  <c r="G901" i="2"/>
  <c r="G900" i="2" s="1"/>
  <c r="H897" i="2"/>
  <c r="H896" i="2" s="1"/>
  <c r="G897" i="2"/>
  <c r="G896" i="2" s="1"/>
  <c r="H893" i="2"/>
  <c r="H892" i="2" s="1"/>
  <c r="G893" i="2"/>
  <c r="H889" i="2"/>
  <c r="H888" i="2" s="1"/>
  <c r="G889" i="2"/>
  <c r="G888" i="2" s="1"/>
  <c r="H885" i="2"/>
  <c r="H884" i="2" s="1"/>
  <c r="G885" i="2"/>
  <c r="G884" i="2" s="1"/>
  <c r="H882" i="2"/>
  <c r="H881" i="2" s="1"/>
  <c r="G882" i="2"/>
  <c r="G881" i="2" s="1"/>
  <c r="G879" i="2"/>
  <c r="H875" i="2"/>
  <c r="H874" i="2" s="1"/>
  <c r="G875" i="2"/>
  <c r="G874" i="2" s="1"/>
  <c r="H871" i="2"/>
  <c r="H870" i="2" s="1"/>
  <c r="G871" i="2"/>
  <c r="G870" i="2" s="1"/>
  <c r="H867" i="2"/>
  <c r="H866" i="2" s="1"/>
  <c r="G867" i="2"/>
  <c r="G866" i="2" s="1"/>
  <c r="H863" i="2"/>
  <c r="G863" i="2"/>
  <c r="G862" i="2" s="1"/>
  <c r="H859" i="2"/>
  <c r="H858" i="2" s="1"/>
  <c r="G859" i="2"/>
  <c r="G858" i="2" s="1"/>
  <c r="H855" i="2"/>
  <c r="G855" i="2"/>
  <c r="G854" i="2" s="1"/>
  <c r="H851" i="2"/>
  <c r="H850" i="2" s="1"/>
  <c r="G851" i="2"/>
  <c r="G850" i="2" s="1"/>
  <c r="G847" i="2"/>
  <c r="G846" i="2" s="1"/>
  <c r="H843" i="2"/>
  <c r="H842" i="2" s="1"/>
  <c r="G843" i="2"/>
  <c r="G842" i="2" s="1"/>
  <c r="H839" i="2"/>
  <c r="H838" i="2" s="1"/>
  <c r="G839" i="2"/>
  <c r="G838" i="2" s="1"/>
  <c r="H835" i="2"/>
  <c r="H834" i="2" s="1"/>
  <c r="G835" i="2"/>
  <c r="G834" i="2" s="1"/>
  <c r="H831" i="2"/>
  <c r="H830" i="2" s="1"/>
  <c r="G831" i="2"/>
  <c r="G830" i="2" s="1"/>
  <c r="H827" i="2"/>
  <c r="G827" i="2"/>
  <c r="G826" i="2" s="1"/>
  <c r="G823" i="2"/>
  <c r="G822" i="2" s="1"/>
  <c r="H820" i="2"/>
  <c r="G820" i="2"/>
  <c r="G819" i="2" s="1"/>
  <c r="H817" i="2"/>
  <c r="H814" i="2" s="1"/>
  <c r="H809" i="2"/>
  <c r="G809" i="2"/>
  <c r="H807" i="2"/>
  <c r="G807" i="2"/>
  <c r="H804" i="2"/>
  <c r="G804" i="2"/>
  <c r="H802" i="2"/>
  <c r="G802" i="2"/>
  <c r="H787" i="2"/>
  <c r="H786" i="2" s="1"/>
  <c r="H785" i="2" s="1"/>
  <c r="H784" i="2" s="1"/>
  <c r="G787" i="2"/>
  <c r="G786" i="2" s="1"/>
  <c r="H776" i="2"/>
  <c r="H775" i="2" s="1"/>
  <c r="G776" i="2"/>
  <c r="G775" i="2" s="1"/>
  <c r="G774" i="2" s="1"/>
  <c r="H772" i="2"/>
  <c r="H771" i="2" s="1"/>
  <c r="G772" i="2"/>
  <c r="G771" i="2" s="1"/>
  <c r="G969" i="2"/>
  <c r="G769" i="2"/>
  <c r="G768" i="2" s="1"/>
  <c r="H763" i="2"/>
  <c r="H761" i="2"/>
  <c r="G754" i="2"/>
  <c r="H735" i="2"/>
  <c r="H734" i="2" s="1"/>
  <c r="G735" i="2"/>
  <c r="H723" i="2"/>
  <c r="H719" i="2"/>
  <c r="H718" i="2" s="1"/>
  <c r="H710" i="2"/>
  <c r="H709" i="2" s="1"/>
  <c r="H708" i="2" s="1"/>
  <c r="G710" i="2"/>
  <c r="G709" i="2" s="1"/>
  <c r="G708" i="2" s="1"/>
  <c r="H706" i="2"/>
  <c r="H705" i="2" s="1"/>
  <c r="G706" i="2"/>
  <c r="G705" i="2" s="1"/>
  <c r="H700" i="2"/>
  <c r="H693" i="2"/>
  <c r="H687" i="2"/>
  <c r="H686" i="2" s="1"/>
  <c r="H685" i="2" s="1"/>
  <c r="H682" i="2"/>
  <c r="G682" i="2"/>
  <c r="G681" i="2" s="1"/>
  <c r="G680" i="2" s="1"/>
  <c r="G679" i="2" s="1"/>
  <c r="H669" i="2"/>
  <c r="H668" i="2" s="1"/>
  <c r="H667" i="2" s="1"/>
  <c r="H650" i="2"/>
  <c r="H649" i="2" s="1"/>
  <c r="H648" i="2" s="1"/>
  <c r="G650" i="2"/>
  <c r="G644" i="2"/>
  <c r="G643" i="2" s="1"/>
  <c r="G642" i="2" s="1"/>
  <c r="G641" i="2" s="1"/>
  <c r="H639" i="2"/>
  <c r="H638" i="2" s="1"/>
  <c r="H637" i="2" s="1"/>
  <c r="G639" i="2"/>
  <c r="G638" i="2" s="1"/>
  <c r="G637" i="2" s="1"/>
  <c r="G635" i="2"/>
  <c r="H633" i="2"/>
  <c r="G633" i="2"/>
  <c r="H630" i="2"/>
  <c r="H629" i="2" s="1"/>
  <c r="G630" i="2"/>
  <c r="H627" i="2"/>
  <c r="H626" i="2" s="1"/>
  <c r="G627" i="2"/>
  <c r="H623" i="2"/>
  <c r="G623" i="2"/>
  <c r="H621" i="2"/>
  <c r="G621" i="2"/>
  <c r="H613" i="2"/>
  <c r="H612" i="2" s="1"/>
  <c r="H611" i="2" s="1"/>
  <c r="H610" i="2" s="1"/>
  <c r="G613" i="2"/>
  <c r="H606" i="2"/>
  <c r="H602" i="2"/>
  <c r="G599" i="2"/>
  <c r="F599" i="2" s="1"/>
  <c r="H598" i="2"/>
  <c r="H596" i="2"/>
  <c r="H595" i="2" s="1"/>
  <c r="G596" i="2"/>
  <c r="G595" i="2" s="1"/>
  <c r="H592" i="2"/>
  <c r="H591" i="2" s="1"/>
  <c r="H590" i="2" s="1"/>
  <c r="G592" i="2"/>
  <c r="H584" i="2"/>
  <c r="G584" i="2"/>
  <c r="H581" i="2"/>
  <c r="G581" i="2"/>
  <c r="H579" i="2"/>
  <c r="H576" i="2"/>
  <c r="H575" i="2" s="1"/>
  <c r="G576" i="2"/>
  <c r="G575" i="2" s="1"/>
  <c r="H573" i="2"/>
  <c r="H572" i="2" s="1"/>
  <c r="G573" i="2"/>
  <c r="G572" i="2" s="1"/>
  <c r="H567" i="2"/>
  <c r="H566" i="2" s="1"/>
  <c r="H565" i="2" s="1"/>
  <c r="H564" i="2" s="1"/>
  <c r="G567" i="2"/>
  <c r="G566" i="2" s="1"/>
  <c r="H562" i="2"/>
  <c r="H561" i="2" s="1"/>
  <c r="G562" i="2"/>
  <c r="G561" i="2" s="1"/>
  <c r="H559" i="2"/>
  <c r="H558" i="2" s="1"/>
  <c r="G559" i="2"/>
  <c r="G558" i="2" s="1"/>
  <c r="H556" i="2"/>
  <c r="H555" i="2" s="1"/>
  <c r="G556" i="2"/>
  <c r="G555" i="2" s="1"/>
  <c r="H550" i="2"/>
  <c r="H549" i="2" s="1"/>
  <c r="H548" i="2" s="1"/>
  <c r="H547" i="2" s="1"/>
  <c r="G550" i="2"/>
  <c r="H539" i="2"/>
  <c r="H538" i="2" s="1"/>
  <c r="G539" i="2"/>
  <c r="H536" i="2"/>
  <c r="H535" i="2" s="1"/>
  <c r="H530" i="2"/>
  <c r="H529" i="2" s="1"/>
  <c r="H528" i="2" s="1"/>
  <c r="H527" i="2" s="1"/>
  <c r="H525" i="2"/>
  <c r="H524" i="2" s="1"/>
  <c r="G525" i="2"/>
  <c r="H522" i="2"/>
  <c r="H521" i="2" s="1"/>
  <c r="G522" i="2"/>
  <c r="G521" i="2" s="1"/>
  <c r="H519" i="2"/>
  <c r="H518" i="2" s="1"/>
  <c r="H516" i="2"/>
  <c r="G516" i="2"/>
  <c r="H514" i="2"/>
  <c r="G511" i="2"/>
  <c r="G510" i="2" s="1"/>
  <c r="H506" i="2"/>
  <c r="H500" i="2"/>
  <c r="H499" i="2" s="1"/>
  <c r="H495" i="2"/>
  <c r="G492" i="2"/>
  <c r="G491" i="2" s="1"/>
  <c r="H487" i="2"/>
  <c r="G487" i="2"/>
  <c r="G486" i="2" s="1"/>
  <c r="H473" i="2"/>
  <c r="H472" i="2" s="1"/>
  <c r="H471" i="2" s="1"/>
  <c r="H470" i="2" s="1"/>
  <c r="G473" i="2"/>
  <c r="G472" i="2" s="1"/>
  <c r="G466" i="2"/>
  <c r="G465" i="2" s="1"/>
  <c r="H466" i="2"/>
  <c r="H465" i="2" s="1"/>
  <c r="H464" i="2" s="1"/>
  <c r="H459" i="2"/>
  <c r="H458" i="2" s="1"/>
  <c r="G459" i="2"/>
  <c r="G458" i="2" s="1"/>
  <c r="G457" i="2" s="1"/>
  <c r="G456" i="2" s="1"/>
  <c r="G455" i="2" s="1"/>
  <c r="G454" i="2" s="1"/>
  <c r="H450" i="2"/>
  <c r="G450" i="2"/>
  <c r="G449" i="2" s="1"/>
  <c r="G448" i="2" s="1"/>
  <c r="H440" i="2"/>
  <c r="H429" i="2"/>
  <c r="H428" i="2" s="1"/>
  <c r="G429" i="2"/>
  <c r="G428" i="2" s="1"/>
  <c r="H426" i="2"/>
  <c r="H425" i="2" s="1"/>
  <c r="G426" i="2"/>
  <c r="H423" i="2"/>
  <c r="H422" i="2" s="1"/>
  <c r="G423" i="2"/>
  <c r="H420" i="2"/>
  <c r="H419" i="2" s="1"/>
  <c r="G420" i="2"/>
  <c r="G419" i="2" s="1"/>
  <c r="H415" i="2"/>
  <c r="H414" i="2" s="1"/>
  <c r="G415" i="2"/>
  <c r="G414" i="2" s="1"/>
  <c r="H412" i="2"/>
  <c r="H411" i="2" s="1"/>
  <c r="G412" i="2"/>
  <c r="G411" i="2" s="1"/>
  <c r="H406" i="2"/>
  <c r="H404" i="2" s="1"/>
  <c r="H403" i="2" s="1"/>
  <c r="H402" i="2" s="1"/>
  <c r="G406" i="2"/>
  <c r="G404" i="2" s="1"/>
  <c r="G403" i="2" s="1"/>
  <c r="H396" i="2"/>
  <c r="G396" i="2"/>
  <c r="H394" i="2"/>
  <c r="H389" i="2"/>
  <c r="H388" i="2" s="1"/>
  <c r="H387" i="2" s="1"/>
  <c r="G389" i="2"/>
  <c r="G388" i="2" s="1"/>
  <c r="G387" i="2" s="1"/>
  <c r="H380" i="2"/>
  <c r="G380" i="2"/>
  <c r="H378" i="2"/>
  <c r="H370" i="2"/>
  <c r="H369" i="2" s="1"/>
  <c r="G370" i="2"/>
  <c r="G369" i="2" s="1"/>
  <c r="G368" i="2" s="1"/>
  <c r="H365" i="2"/>
  <c r="H364" i="2" s="1"/>
  <c r="G365" i="2"/>
  <c r="G364" i="2" s="1"/>
  <c r="G363" i="2" s="1"/>
  <c r="G358" i="2"/>
  <c r="G357" i="2" s="1"/>
  <c r="L357" i="2" s="1"/>
  <c r="H358" i="2"/>
  <c r="H357" i="2" s="1"/>
  <c r="H356" i="2" s="1"/>
  <c r="H355" i="2" s="1"/>
  <c r="H354" i="2" s="1"/>
  <c r="H352" i="2"/>
  <c r="H351" i="2" s="1"/>
  <c r="H350" i="2" s="1"/>
  <c r="H349" i="2" s="1"/>
  <c r="H348" i="2" s="1"/>
  <c r="H347" i="2" s="1"/>
  <c r="H226" i="2"/>
  <c r="H225" i="2" s="1"/>
  <c r="H221" i="2" s="1"/>
  <c r="H179" i="2"/>
  <c r="H178" i="2" s="1"/>
  <c r="H177" i="2" s="1"/>
  <c r="H176" i="2" s="1"/>
  <c r="H175" i="2" s="1"/>
  <c r="G179" i="2"/>
  <c r="L179" i="2" s="1"/>
  <c r="H150" i="2"/>
  <c r="H149" i="2" s="1"/>
  <c r="G150" i="2"/>
  <c r="H118" i="2"/>
  <c r="H117" i="2" s="1"/>
  <c r="H116" i="2" s="1"/>
  <c r="H115" i="2" s="1"/>
  <c r="H114" i="2" s="1"/>
  <c r="G118" i="2"/>
  <c r="H64" i="2"/>
  <c r="H63" i="2" s="1"/>
  <c r="H62" i="2" s="1"/>
  <c r="G64" i="2"/>
  <c r="H44" i="2"/>
  <c r="H43" i="2" s="1"/>
  <c r="G44" i="2"/>
  <c r="H38" i="2"/>
  <c r="G38" i="2"/>
  <c r="H32" i="2"/>
  <c r="H27" i="2" s="1"/>
  <c r="H26" i="2" s="1"/>
  <c r="G32" i="2"/>
  <c r="L32" i="2" s="1"/>
  <c r="H19" i="2"/>
  <c r="G19" i="2"/>
  <c r="L19" i="2" s="1"/>
  <c r="H17" i="2"/>
  <c r="G17" i="2"/>
  <c r="G700" i="2"/>
  <c r="G699" i="2" s="1"/>
  <c r="G394" i="2"/>
  <c r="H754" i="2"/>
  <c r="G28" i="2"/>
  <c r="L28" i="2" s="1"/>
  <c r="G723" i="2"/>
  <c r="G722" i="2" s="1"/>
  <c r="G693" i="2"/>
  <c r="G692" i="2" s="1"/>
  <c r="G691" i="2" s="1"/>
  <c r="H997" i="2"/>
  <c r="H996" i="2" s="1"/>
  <c r="G542" i="2"/>
  <c r="H769" i="2"/>
  <c r="H644" i="2"/>
  <c r="H643" i="2" s="1"/>
  <c r="H959" i="2"/>
  <c r="H958" i="2" s="1"/>
  <c r="H1039" i="2"/>
  <c r="H1038" i="2" s="1"/>
  <c r="H1027" i="2"/>
  <c r="H1026" i="2" s="1"/>
  <c r="H1035" i="2"/>
  <c r="H1034" i="2" s="1"/>
  <c r="G669" i="2"/>
  <c r="G579" i="2"/>
  <c r="H1143" i="2" l="1"/>
  <c r="H1142" i="2" s="1"/>
  <c r="H1141" i="2" s="1"/>
  <c r="G932" i="2"/>
  <c r="H801" i="2"/>
  <c r="G43" i="2"/>
  <c r="L43" i="2" s="1"/>
  <c r="L44" i="2"/>
  <c r="G117" i="2"/>
  <c r="L117" i="2" s="1"/>
  <c r="L118" i="2"/>
  <c r="G37" i="2"/>
  <c r="L38" i="2"/>
  <c r="G63" i="2"/>
  <c r="F63" i="2" s="1"/>
  <c r="L64" i="2"/>
  <c r="G149" i="2"/>
  <c r="L149" i="2" s="1"/>
  <c r="L150" i="2"/>
  <c r="G23" i="2"/>
  <c r="F23" i="2" s="1"/>
  <c r="L24" i="2"/>
  <c r="G46" i="2"/>
  <c r="L46" i="2" s="1"/>
  <c r="L47" i="2"/>
  <c r="G49" i="2"/>
  <c r="L49" i="2" s="1"/>
  <c r="L50" i="2"/>
  <c r="G54" i="2"/>
  <c r="L54" i="2" s="1"/>
  <c r="L55" i="2"/>
  <c r="G58" i="2"/>
  <c r="L58" i="2" s="1"/>
  <c r="L59" i="2"/>
  <c r="G68" i="2"/>
  <c r="L68" i="2" s="1"/>
  <c r="L69" i="2"/>
  <c r="G71" i="2"/>
  <c r="L71" i="2" s="1"/>
  <c r="L72" i="2"/>
  <c r="G140" i="2"/>
  <c r="L140" i="2" s="1"/>
  <c r="L141" i="2"/>
  <c r="G137" i="2"/>
  <c r="L137" i="2" s="1"/>
  <c r="L138" i="2"/>
  <c r="G134" i="2"/>
  <c r="L134" i="2" s="1"/>
  <c r="L135" i="2"/>
  <c r="H578" i="2"/>
  <c r="H620" i="2"/>
  <c r="H619" i="2" s="1"/>
  <c r="I295" i="2"/>
  <c r="G464" i="2"/>
  <c r="G463" i="2" s="1"/>
  <c r="H123" i="2"/>
  <c r="H220" i="2"/>
  <c r="J11" i="2"/>
  <c r="O11" i="2" s="1"/>
  <c r="I294" i="2"/>
  <c r="G294" i="2"/>
  <c r="F295" i="2"/>
  <c r="J1090" i="2"/>
  <c r="I1090" i="2" s="1"/>
  <c r="H216" i="2"/>
  <c r="H534" i="2"/>
  <c r="H533" i="2" s="1"/>
  <c r="H532" i="2" s="1"/>
  <c r="H439" i="2"/>
  <c r="H438" i="2" s="1"/>
  <c r="H790" i="2"/>
  <c r="H789" i="2" s="1"/>
  <c r="H760" i="2"/>
  <c r="H759" i="2" s="1"/>
  <c r="H758" i="2" s="1"/>
  <c r="H757" i="2" s="1"/>
  <c r="G16" i="2"/>
  <c r="G15" i="2" s="1"/>
  <c r="G14" i="2" s="1"/>
  <c r="H632" i="2"/>
  <c r="H625" i="2" s="1"/>
  <c r="H377" i="2"/>
  <c r="H376" i="2" s="1"/>
  <c r="H375" i="2" s="1"/>
  <c r="H374" i="2" s="1"/>
  <c r="H373" i="2" s="1"/>
  <c r="G1053" i="2"/>
  <c r="G1052" i="2" s="1"/>
  <c r="F431" i="2"/>
  <c r="H940" i="2"/>
  <c r="H945" i="2"/>
  <c r="G1116" i="2"/>
  <c r="G500" i="2"/>
  <c r="G499" i="2" s="1"/>
  <c r="G498" i="2" s="1"/>
  <c r="G497" i="2" s="1"/>
  <c r="H16" i="2"/>
  <c r="H15" i="2" s="1"/>
  <c r="H14" i="2" s="1"/>
  <c r="H13" i="2" s="1"/>
  <c r="H410" i="2"/>
  <c r="H409" i="2" s="1"/>
  <c r="G620" i="2"/>
  <c r="G619" i="2" s="1"/>
  <c r="G632" i="2"/>
  <c r="G801" i="2"/>
  <c r="F801" i="2" s="1"/>
  <c r="G806" i="2"/>
  <c r="H932" i="2"/>
  <c r="G940" i="2"/>
  <c r="G945" i="2"/>
  <c r="G1101" i="2"/>
  <c r="I756" i="2"/>
  <c r="J746" i="2"/>
  <c r="I746" i="2" s="1"/>
  <c r="I482" i="2"/>
  <c r="J481" i="2"/>
  <c r="I481" i="2" s="1"/>
  <c r="G362" i="2"/>
  <c r="G361" i="2" s="1"/>
  <c r="G360" i="2" s="1"/>
  <c r="G377" i="2"/>
  <c r="G376" i="2" s="1"/>
  <c r="H513" i="2"/>
  <c r="G513" i="2"/>
  <c r="G661" i="2"/>
  <c r="F55" i="2"/>
  <c r="F926" i="2"/>
  <c r="G719" i="2"/>
  <c r="G718" i="2" s="1"/>
  <c r="G717" i="2" s="1"/>
  <c r="H54" i="2"/>
  <c r="H53" i="2" s="1"/>
  <c r="H52" i="2" s="1"/>
  <c r="G440" i="2"/>
  <c r="G763" i="2"/>
  <c r="F763" i="2" s="1"/>
  <c r="G1128" i="2"/>
  <c r="F1128" i="2" s="1"/>
  <c r="F811" i="2"/>
  <c r="G976" i="2"/>
  <c r="G975" i="2" s="1"/>
  <c r="G974" i="2" s="1"/>
  <c r="F950" i="2"/>
  <c r="F446" i="2"/>
  <c r="F141" i="2"/>
  <c r="F138" i="2"/>
  <c r="F135" i="2"/>
  <c r="F124" i="2"/>
  <c r="F962" i="2"/>
  <c r="F58" i="2"/>
  <c r="F812" i="2"/>
  <c r="F1096" i="2"/>
  <c r="F732" i="2"/>
  <c r="F874" i="2"/>
  <c r="F47" i="2"/>
  <c r="F977" i="2"/>
  <c r="F769" i="2"/>
  <c r="H983" i="2"/>
  <c r="F1074" i="2"/>
  <c r="F1114" i="2"/>
  <c r="F979" i="2"/>
  <c r="F989" i="2"/>
  <c r="F535" i="2"/>
  <c r="G1113" i="2"/>
  <c r="F1113" i="2" s="1"/>
  <c r="F1061" i="2"/>
  <c r="F1011" i="2"/>
  <c r="F1139" i="2"/>
  <c r="F466" i="2"/>
  <c r="G598" i="2"/>
  <c r="F598" i="2" s="1"/>
  <c r="F24" i="2"/>
  <c r="F710" i="2"/>
  <c r="F459" i="2"/>
  <c r="F59" i="2"/>
  <c r="F1086" i="2"/>
  <c r="H145" i="2"/>
  <c r="H144" i="2" s="1"/>
  <c r="H143" i="2" s="1"/>
  <c r="F153" i="2"/>
  <c r="F432" i="2"/>
  <c r="G687" i="2"/>
  <c r="G686" i="2" s="1"/>
  <c r="G685" i="2" s="1"/>
  <c r="G506" i="2"/>
  <c r="G505" i="2" s="1"/>
  <c r="G504" i="2" s="1"/>
  <c r="G503" i="2" s="1"/>
  <c r="G698" i="2"/>
  <c r="F514" i="2"/>
  <c r="F637" i="2"/>
  <c r="H730" i="2"/>
  <c r="H729" i="2" s="1"/>
  <c r="H728" i="2" s="1"/>
  <c r="G966" i="2"/>
  <c r="G965" i="2" s="1"/>
  <c r="F786" i="2"/>
  <c r="F858" i="2"/>
  <c r="F884" i="2"/>
  <c r="F536" i="2"/>
  <c r="F530" i="2"/>
  <c r="H405" i="2"/>
  <c r="F1085" i="2"/>
  <c r="H918" i="2"/>
  <c r="H917" i="2" s="1"/>
  <c r="H1064" i="2"/>
  <c r="H1063" i="2" s="1"/>
  <c r="G146" i="2"/>
  <c r="F147" i="2"/>
  <c r="F901" i="2"/>
  <c r="F963" i="2"/>
  <c r="G918" i="2"/>
  <c r="G917" i="2" s="1"/>
  <c r="H768" i="2"/>
  <c r="F768" i="2" s="1"/>
  <c r="F1060" i="2"/>
  <c r="F929" i="2"/>
  <c r="F933" i="2"/>
  <c r="F778" i="2"/>
  <c r="F779" i="2"/>
  <c r="F780" i="2"/>
  <c r="F558" i="2"/>
  <c r="F17" i="2"/>
  <c r="F967" i="2"/>
  <c r="F586" i="2"/>
  <c r="F436" i="2"/>
  <c r="F951" i="2"/>
  <c r="F752" i="2"/>
  <c r="H976" i="2"/>
  <c r="H975" i="2" s="1"/>
  <c r="H974" i="2" s="1"/>
  <c r="H681" i="2"/>
  <c r="H680" i="2" s="1"/>
  <c r="H679" i="2" s="1"/>
  <c r="F679" i="2" s="1"/>
  <c r="F682" i="2"/>
  <c r="F681" i="2" s="1"/>
  <c r="F680" i="2" s="1"/>
  <c r="H692" i="2"/>
  <c r="F692" i="2" s="1"/>
  <c r="F693" i="2"/>
  <c r="H699" i="2"/>
  <c r="H698" i="2" s="1"/>
  <c r="F700" i="2"/>
  <c r="G668" i="2"/>
  <c r="F669" i="2"/>
  <c r="H1015" i="2"/>
  <c r="F1016" i="2"/>
  <c r="G1071" i="2"/>
  <c r="F1071" i="2" s="1"/>
  <c r="F1072" i="2"/>
  <c r="H49" i="2"/>
  <c r="F50" i="2"/>
  <c r="H478" i="2"/>
  <c r="H477" i="2" s="1"/>
  <c r="H476" i="2" s="1"/>
  <c r="H475" i="2" s="1"/>
  <c r="F479" i="2"/>
  <c r="G671" i="2"/>
  <c r="F671" i="2" s="1"/>
  <c r="F672" i="2"/>
  <c r="H1080" i="2"/>
  <c r="H1079" i="2" s="1"/>
  <c r="H1078" i="2" s="1"/>
  <c r="F1081" i="2"/>
  <c r="F519" i="2"/>
  <c r="G518" i="2"/>
  <c r="F518" i="2" s="1"/>
  <c r="H71" i="2"/>
  <c r="F72" i="2"/>
  <c r="G495" i="2"/>
  <c r="G494" i="2" s="1"/>
  <c r="G490" i="2" s="1"/>
  <c r="H1031" i="2"/>
  <c r="F1031" i="2" s="1"/>
  <c r="F1032" i="2"/>
  <c r="G954" i="2"/>
  <c r="F954" i="2" s="1"/>
  <c r="F955" i="2"/>
  <c r="H823" i="2"/>
  <c r="H822" i="2" s="1"/>
  <c r="F822" i="2" s="1"/>
  <c r="F881" i="2"/>
  <c r="F802" i="2"/>
  <c r="F772" i="2"/>
  <c r="F621" i="2"/>
  <c r="F152" i="2"/>
  <c r="F988" i="2"/>
  <c r="G578" i="2"/>
  <c r="F1034" i="2"/>
  <c r="G27" i="2"/>
  <c r="F19" i="2"/>
  <c r="H393" i="2"/>
  <c r="H392" i="2" s="1"/>
  <c r="H386" i="2" s="1"/>
  <c r="F521" i="2"/>
  <c r="F595" i="2"/>
  <c r="F866" i="2"/>
  <c r="F935" i="2"/>
  <c r="F529" i="2"/>
  <c r="G785" i="2"/>
  <c r="F785" i="2" s="1"/>
  <c r="F900" i="2"/>
  <c r="F1138" i="2"/>
  <c r="F126" i="2"/>
  <c r="F761" i="2"/>
  <c r="F985" i="2"/>
  <c r="H1057" i="2"/>
  <c r="F1057" i="2" s="1"/>
  <c r="F888" i="2"/>
  <c r="F623" i="2"/>
  <c r="F635" i="2"/>
  <c r="F708" i="2"/>
  <c r="F771" i="2"/>
  <c r="F804" i="2"/>
  <c r="F809" i="2"/>
  <c r="F830" i="2"/>
  <c r="F834" i="2"/>
  <c r="F838" i="2"/>
  <c r="F859" i="2"/>
  <c r="F885" i="2"/>
  <c r="F921" i="2"/>
  <c r="F1075" i="2"/>
  <c r="F1111" i="2"/>
  <c r="F1119" i="2"/>
  <c r="H554" i="2"/>
  <c r="H553" i="2" s="1"/>
  <c r="H552" i="2" s="1"/>
  <c r="F404" i="2"/>
  <c r="F639" i="2"/>
  <c r="F576" i="2"/>
  <c r="F596" i="2"/>
  <c r="F787" i="2"/>
  <c r="F776" i="2"/>
  <c r="F817" i="2"/>
  <c r="F44" i="2"/>
  <c r="F1027" i="2"/>
  <c r="F1035" i="2"/>
  <c r="H61" i="2"/>
  <c r="F561" i="2"/>
  <c r="H498" i="2"/>
  <c r="F365" i="2"/>
  <c r="F358" i="2"/>
  <c r="G422" i="2"/>
  <c r="F422" i="2" s="1"/>
  <c r="F423" i="2"/>
  <c r="G425" i="2"/>
  <c r="F425" i="2" s="1"/>
  <c r="F426" i="2"/>
  <c r="H486" i="2"/>
  <c r="H485" i="2" s="1"/>
  <c r="H484" i="2" s="1"/>
  <c r="F487" i="2"/>
  <c r="H494" i="2"/>
  <c r="H490" i="2" s="1"/>
  <c r="H583" i="2"/>
  <c r="F584" i="2"/>
  <c r="G649" i="2"/>
  <c r="F650" i="2"/>
  <c r="H722" i="2"/>
  <c r="H717" i="2" s="1"/>
  <c r="H716" i="2" s="1"/>
  <c r="H715" i="2" s="1"/>
  <c r="F723" i="2"/>
  <c r="F722" i="2" s="1"/>
  <c r="G734" i="2"/>
  <c r="G730" i="2" s="1"/>
  <c r="F735" i="2"/>
  <c r="H826" i="2"/>
  <c r="F826" i="2" s="1"/>
  <c r="F827" i="2"/>
  <c r="H854" i="2"/>
  <c r="F854" i="2" s="1"/>
  <c r="F855" i="2"/>
  <c r="H862" i="2"/>
  <c r="F862" i="2" s="1"/>
  <c r="F863" i="2"/>
  <c r="H601" i="2"/>
  <c r="F644" i="2"/>
  <c r="F958" i="2"/>
  <c r="F1012" i="2"/>
  <c r="F972" i="2"/>
  <c r="F1055" i="2"/>
  <c r="F925" i="2"/>
  <c r="F1005" i="2"/>
  <c r="F959" i="2"/>
  <c r="F555" i="2"/>
  <c r="F915" i="2"/>
  <c r="F946" i="2"/>
  <c r="F579" i="2"/>
  <c r="G583" i="2"/>
  <c r="F909" i="2"/>
  <c r="F912" i="2"/>
  <c r="F941" i="2"/>
  <c r="F948" i="2"/>
  <c r="F971" i="2"/>
  <c r="F1006" i="2"/>
  <c r="F419" i="2"/>
  <c r="F709" i="2"/>
  <c r="F32" i="2"/>
  <c r="F38" i="2"/>
  <c r="F369" i="2"/>
  <c r="F406" i="2"/>
  <c r="F1144" i="2"/>
  <c r="F435" i="2"/>
  <c r="F556" i="2"/>
  <c r="H594" i="2"/>
  <c r="F387" i="2"/>
  <c r="F420" i="2"/>
  <c r="F1147" i="2"/>
  <c r="F1148" i="2"/>
  <c r="F870" i="2"/>
  <c r="F904" i="2"/>
  <c r="F1121" i="2"/>
  <c r="F465" i="2"/>
  <c r="H751" i="2"/>
  <c r="H750" i="2" s="1"/>
  <c r="H749" i="2" s="1"/>
  <c r="H748" i="2" s="1"/>
  <c r="H747" i="2" s="1"/>
  <c r="F28" i="2"/>
  <c r="G393" i="2"/>
  <c r="G392" i="2" s="1"/>
  <c r="F516" i="2"/>
  <c r="F522" i="2"/>
  <c r="F831" i="2"/>
  <c r="F835" i="2"/>
  <c r="F839" i="2"/>
  <c r="F851" i="2"/>
  <c r="F867" i="2"/>
  <c r="F458" i="2"/>
  <c r="H457" i="2"/>
  <c r="H456" i="2" s="1"/>
  <c r="F566" i="2"/>
  <c r="G565" i="2"/>
  <c r="H647" i="2"/>
  <c r="G402" i="2"/>
  <c r="F402" i="2" s="1"/>
  <c r="F403" i="2"/>
  <c r="G541" i="2"/>
  <c r="F541" i="2" s="1"/>
  <c r="F542" i="2"/>
  <c r="G178" i="2"/>
  <c r="L178" i="2" s="1"/>
  <c r="F179" i="2"/>
  <c r="F226" i="2"/>
  <c r="G351" i="2"/>
  <c r="L351" i="2" s="1"/>
  <c r="F352" i="2"/>
  <c r="H363" i="2"/>
  <c r="F363" i="2" s="1"/>
  <c r="F364" i="2"/>
  <c r="H449" i="2"/>
  <c r="F450" i="2"/>
  <c r="G471" i="2"/>
  <c r="F472" i="2"/>
  <c r="H505" i="2"/>
  <c r="H504" i="2" s="1"/>
  <c r="G524" i="2"/>
  <c r="F524" i="2" s="1"/>
  <c r="F525" i="2"/>
  <c r="G538" i="2"/>
  <c r="F538" i="2" s="1"/>
  <c r="F539" i="2"/>
  <c r="G549" i="2"/>
  <c r="G548" i="2" s="1"/>
  <c r="F550" i="2"/>
  <c r="G591" i="2"/>
  <c r="F592" i="2"/>
  <c r="G612" i="2"/>
  <c r="F613" i="2"/>
  <c r="G626" i="2"/>
  <c r="F627" i="2"/>
  <c r="G629" i="2"/>
  <c r="F629" i="2" s="1"/>
  <c r="F630" i="2"/>
  <c r="G892" i="2"/>
  <c r="F892" i="2" s="1"/>
  <c r="F893" i="2"/>
  <c r="G937" i="2"/>
  <c r="F938" i="2"/>
  <c r="F969" i="2"/>
  <c r="H966" i="2"/>
  <c r="H993" i="2"/>
  <c r="F994" i="2"/>
  <c r="H999" i="2"/>
  <c r="F999" i="2" s="1"/>
  <c r="F1000" i="2"/>
  <c r="H1002" i="2"/>
  <c r="F1002" i="2" s="1"/>
  <c r="F1003" i="2"/>
  <c r="H1019" i="2"/>
  <c r="F1020" i="2"/>
  <c r="H1022" i="2"/>
  <c r="F1022" i="2" s="1"/>
  <c r="F1023" i="2"/>
  <c r="G1038" i="2"/>
  <c r="F1038" i="2" s="1"/>
  <c r="F1039" i="2"/>
  <c r="G1047" i="2"/>
  <c r="F1048" i="2"/>
  <c r="H1098" i="2"/>
  <c r="H1094" i="2" s="1"/>
  <c r="F1099" i="2"/>
  <c r="H1116" i="2"/>
  <c r="F1117" i="2"/>
  <c r="H1123" i="2"/>
  <c r="F1123" i="2" s="1"/>
  <c r="F1124" i="2"/>
  <c r="H1130" i="2"/>
  <c r="H1126" i="2" s="1"/>
  <c r="F1131" i="2"/>
  <c r="H510" i="2"/>
  <c r="F511" i="2"/>
  <c r="F754" i="2"/>
  <c r="G751" i="2"/>
  <c r="H806" i="2"/>
  <c r="F807" i="2"/>
  <c r="H819" i="2"/>
  <c r="F819" i="2" s="1"/>
  <c r="F820" i="2"/>
  <c r="F388" i="2"/>
  <c r="F150" i="2"/>
  <c r="F118" i="2"/>
  <c r="F905" i="2"/>
  <c r="F897" i="2"/>
  <c r="G405" i="2"/>
  <c r="F1058" i="2"/>
  <c r="F706" i="2"/>
  <c r="F429" i="2"/>
  <c r="F412" i="2"/>
  <c r="F370" i="2"/>
  <c r="F64" i="2"/>
  <c r="H37" i="2"/>
  <c r="F415" i="2"/>
  <c r="F473" i="2"/>
  <c r="F997" i="2"/>
  <c r="F792" i="2"/>
  <c r="F559" i="2"/>
  <c r="F389" i="2"/>
  <c r="F705" i="2"/>
  <c r="F1026" i="2"/>
  <c r="F1054" i="2"/>
  <c r="F842" i="2"/>
  <c r="F492" i="2"/>
  <c r="F394" i="2"/>
  <c r="F378" i="2"/>
  <c r="F380" i="2"/>
  <c r="F567" i="2"/>
  <c r="F575" i="2"/>
  <c r="F581" i="2"/>
  <c r="F1145" i="2"/>
  <c r="G1143" i="2"/>
  <c r="G1142" i="2" s="1"/>
  <c r="G1141" i="2" s="1"/>
  <c r="G1079" i="2"/>
  <c r="G554" i="2"/>
  <c r="F357" i="2"/>
  <c r="G356" i="2"/>
  <c r="L356" i="2" s="1"/>
  <c r="F491" i="2"/>
  <c r="G1094" i="2"/>
  <c r="H642" i="2"/>
  <c r="F643" i="2"/>
  <c r="G485" i="2"/>
  <c r="F1137" i="2"/>
  <c r="F633" i="2"/>
  <c r="F843" i="2"/>
  <c r="F850" i="2"/>
  <c r="F896" i="2"/>
  <c r="F908" i="2"/>
  <c r="F928" i="2"/>
  <c r="F1095" i="2"/>
  <c r="H418" i="2"/>
  <c r="F871" i="2"/>
  <c r="F882" i="2"/>
  <c r="F943" i="2"/>
  <c r="F411" i="2"/>
  <c r="G410" i="2"/>
  <c r="F984" i="2"/>
  <c r="G983" i="2"/>
  <c r="F1110" i="2"/>
  <c r="F775" i="2"/>
  <c r="H774" i="2"/>
  <c r="F774" i="2" s="1"/>
  <c r="G992" i="2"/>
  <c r="F996" i="2"/>
  <c r="F443" i="2"/>
  <c r="F428" i="2"/>
  <c r="F396" i="2"/>
  <c r="F573" i="2"/>
  <c r="F731" i="2"/>
  <c r="F69" i="2"/>
  <c r="F814" i="2"/>
  <c r="F1010" i="2"/>
  <c r="F875" i="2"/>
  <c r="F791" i="2"/>
  <c r="H463" i="2"/>
  <c r="H462" i="2" s="1"/>
  <c r="G1065" i="2"/>
  <c r="F1066" i="2"/>
  <c r="H1102" i="2"/>
  <c r="F1103" i="2"/>
  <c r="H1105" i="2"/>
  <c r="F1105" i="2" s="1"/>
  <c r="F1106" i="2"/>
  <c r="G1135" i="2"/>
  <c r="H847" i="2"/>
  <c r="H879" i="2"/>
  <c r="H878" i="2" s="1"/>
  <c r="G878" i="2"/>
  <c r="G74" i="2"/>
  <c r="F75" i="2"/>
  <c r="F572" i="2"/>
  <c r="F889" i="2"/>
  <c r="F919" i="2"/>
  <c r="F414" i="2"/>
  <c r="F562" i="2"/>
  <c r="G767" i="2"/>
  <c r="G766" i="2" s="1"/>
  <c r="G527" i="2"/>
  <c r="F527" i="2" s="1"/>
  <c r="F528" i="2"/>
  <c r="G476" i="2"/>
  <c r="H133" i="2"/>
  <c r="F638" i="2"/>
  <c r="H368" i="2"/>
  <c r="F1141" i="2" l="1"/>
  <c r="F578" i="2"/>
  <c r="G133" i="2"/>
  <c r="F133" i="2" s="1"/>
  <c r="F668" i="2"/>
  <c r="G667" i="2"/>
  <c r="G666" i="2" s="1"/>
  <c r="G665" i="2" s="1"/>
  <c r="G664" i="2" s="1"/>
  <c r="G42" i="2"/>
  <c r="G41" i="2" s="1"/>
  <c r="L41" i="2" s="1"/>
  <c r="F376" i="2"/>
  <c r="G648" i="2"/>
  <c r="G647" i="2" s="1"/>
  <c r="L294" i="2"/>
  <c r="G293" i="2"/>
  <c r="L293" i="2" s="1"/>
  <c r="F464" i="2"/>
  <c r="G53" i="2"/>
  <c r="L53" i="2" s="1"/>
  <c r="F932" i="2"/>
  <c r="F43" i="2"/>
  <c r="G116" i="2"/>
  <c r="G115" i="2" s="1"/>
  <c r="F137" i="2"/>
  <c r="F117" i="2"/>
  <c r="F149" i="2"/>
  <c r="F46" i="2"/>
  <c r="F140" i="2"/>
  <c r="G57" i="2"/>
  <c r="F57" i="2" s="1"/>
  <c r="F68" i="2"/>
  <c r="F71" i="2"/>
  <c r="F49" i="2"/>
  <c r="F134" i="2"/>
  <c r="F74" i="2"/>
  <c r="L74" i="2"/>
  <c r="F146" i="2"/>
  <c r="L146" i="2"/>
  <c r="G216" i="2"/>
  <c r="F216" i="2" s="1"/>
  <c r="L217" i="2"/>
  <c r="G22" i="2"/>
  <c r="L23" i="2"/>
  <c r="G62" i="2"/>
  <c r="L63" i="2"/>
  <c r="G36" i="2"/>
  <c r="L37" i="2"/>
  <c r="G26" i="2"/>
  <c r="L26" i="2" s="1"/>
  <c r="L27" i="2"/>
  <c r="F499" i="2"/>
  <c r="H122" i="2"/>
  <c r="H121" i="2" s="1"/>
  <c r="H571" i="2"/>
  <c r="H570" i="2" s="1"/>
  <c r="H569" i="2" s="1"/>
  <c r="H461" i="2"/>
  <c r="F619" i="2"/>
  <c r="H618" i="2"/>
  <c r="F632" i="2"/>
  <c r="J1150" i="2"/>
  <c r="J1156" i="2" s="1"/>
  <c r="I11" i="2"/>
  <c r="I293" i="2"/>
  <c r="F294" i="2"/>
  <c r="F217" i="2"/>
  <c r="H215" i="2"/>
  <c r="H214" i="2" s="1"/>
  <c r="H193" i="2" s="1"/>
  <c r="G375" i="2"/>
  <c r="F375" i="2" s="1"/>
  <c r="F620" i="2"/>
  <c r="F498" i="2"/>
  <c r="G439" i="2"/>
  <c r="F439" i="2" s="1"/>
  <c r="F377" i="2"/>
  <c r="F1116" i="2"/>
  <c r="F500" i="2"/>
  <c r="F940" i="2"/>
  <c r="F14" i="2"/>
  <c r="F718" i="2"/>
  <c r="G1093" i="2"/>
  <c r="G1109" i="2"/>
  <c r="H931" i="2"/>
  <c r="F15" i="2"/>
  <c r="F806" i="2"/>
  <c r="H509" i="2"/>
  <c r="H508" i="2" s="1"/>
  <c r="F16" i="2"/>
  <c r="F945" i="2"/>
  <c r="F54" i="2"/>
  <c r="H589" i="2"/>
  <c r="H588" i="2" s="1"/>
  <c r="G509" i="2"/>
  <c r="G508" i="2" s="1"/>
  <c r="G502" i="2" s="1"/>
  <c r="G534" i="2"/>
  <c r="G533" i="2" s="1"/>
  <c r="F533" i="2" s="1"/>
  <c r="G145" i="2"/>
  <c r="G931" i="2"/>
  <c r="F685" i="2"/>
  <c r="F1130" i="2"/>
  <c r="F649" i="2"/>
  <c r="F440" i="2"/>
  <c r="G418" i="2"/>
  <c r="F495" i="2"/>
  <c r="H489" i="2"/>
  <c r="F974" i="2"/>
  <c r="G660" i="2"/>
  <c r="F661" i="2"/>
  <c r="F734" i="2"/>
  <c r="F719" i="2"/>
  <c r="F687" i="2"/>
  <c r="G1127" i="2"/>
  <c r="F698" i="2"/>
  <c r="H67" i="2"/>
  <c r="H66" i="2" s="1"/>
  <c r="G760" i="2"/>
  <c r="F823" i="2"/>
  <c r="F123" i="2"/>
  <c r="H497" i="2"/>
  <c r="F497" i="2" s="1"/>
  <c r="F937" i="2"/>
  <c r="F505" i="2"/>
  <c r="H767" i="2"/>
  <c r="H766" i="2" s="1"/>
  <c r="H765" i="2" s="1"/>
  <c r="H992" i="2"/>
  <c r="H982" i="2" s="1"/>
  <c r="H981" i="2" s="1"/>
  <c r="G625" i="2"/>
  <c r="F625" i="2" s="1"/>
  <c r="F993" i="2"/>
  <c r="F626" i="2"/>
  <c r="F549" i="2"/>
  <c r="F405" i="2"/>
  <c r="F966" i="2"/>
  <c r="F506" i="2"/>
  <c r="F393" i="2"/>
  <c r="F513" i="2"/>
  <c r="F918" i="2"/>
  <c r="H42" i="2"/>
  <c r="H41" i="2" s="1"/>
  <c r="G594" i="2"/>
  <c r="F594" i="2" s="1"/>
  <c r="F686" i="2"/>
  <c r="F477" i="2"/>
  <c r="G800" i="2"/>
  <c r="H1109" i="2"/>
  <c r="H691" i="2"/>
  <c r="H684" i="2" s="1"/>
  <c r="F699" i="2"/>
  <c r="G784" i="2"/>
  <c r="F784" i="2" s="1"/>
  <c r="F975" i="2"/>
  <c r="F583" i="2"/>
  <c r="F486" i="2"/>
  <c r="F1080" i="2"/>
  <c r="G571" i="2"/>
  <c r="F27" i="2"/>
  <c r="F976" i="2"/>
  <c r="F478" i="2"/>
  <c r="G489" i="2"/>
  <c r="G386" i="2"/>
  <c r="G385" i="2" s="1"/>
  <c r="G384" i="2" s="1"/>
  <c r="F392" i="2"/>
  <c r="F917" i="2"/>
  <c r="F494" i="2"/>
  <c r="F1094" i="2"/>
  <c r="F554" i="2"/>
  <c r="G1018" i="2"/>
  <c r="G1009" i="2" s="1"/>
  <c r="G1008" i="2" s="1"/>
  <c r="F1019" i="2"/>
  <c r="H1018" i="2"/>
  <c r="F607" i="2"/>
  <c r="G606" i="2"/>
  <c r="F606" i="2" s="1"/>
  <c r="H1014" i="2"/>
  <c r="F1014" i="2" s="1"/>
  <c r="F1015" i="2"/>
  <c r="F1098" i="2"/>
  <c r="H1053" i="2"/>
  <c r="F730" i="2"/>
  <c r="G729" i="2"/>
  <c r="G728" i="2" s="1"/>
  <c r="H965" i="2"/>
  <c r="F965" i="2" s="1"/>
  <c r="F457" i="2"/>
  <c r="F510" i="2"/>
  <c r="H36" i="2"/>
  <c r="F37" i="2"/>
  <c r="F751" i="2"/>
  <c r="G750" i="2"/>
  <c r="G1046" i="2"/>
  <c r="F1047" i="2"/>
  <c r="F612" i="2"/>
  <c r="G611" i="2"/>
  <c r="G590" i="2"/>
  <c r="F591" i="2"/>
  <c r="G470" i="2"/>
  <c r="G462" i="2" s="1"/>
  <c r="F471" i="2"/>
  <c r="H448" i="2"/>
  <c r="F448" i="2" s="1"/>
  <c r="F449" i="2"/>
  <c r="G350" i="2"/>
  <c r="F351" i="2"/>
  <c r="F225" i="2"/>
  <c r="G177" i="2"/>
  <c r="L177" i="2" s="1"/>
  <c r="F178" i="2"/>
  <c r="H646" i="2"/>
  <c r="F565" i="2"/>
  <c r="G564" i="2"/>
  <c r="F564" i="2" s="1"/>
  <c r="F456" i="2"/>
  <c r="H455" i="2"/>
  <c r="F1142" i="2"/>
  <c r="F878" i="2"/>
  <c r="H417" i="2"/>
  <c r="G553" i="2"/>
  <c r="F1143" i="2"/>
  <c r="G1078" i="2"/>
  <c r="F1079" i="2"/>
  <c r="G355" i="2"/>
  <c r="L355" i="2" s="1"/>
  <c r="F356" i="2"/>
  <c r="F879" i="2"/>
  <c r="F485" i="2"/>
  <c r="G484" i="2"/>
  <c r="H503" i="2"/>
  <c r="F504" i="2"/>
  <c r="H641" i="2"/>
  <c r="F642" i="2"/>
  <c r="G547" i="2"/>
  <c r="F547" i="2" s="1"/>
  <c r="F548" i="2"/>
  <c r="H385" i="2"/>
  <c r="H666" i="2"/>
  <c r="G982" i="2"/>
  <c r="G981" i="2" s="1"/>
  <c r="F983" i="2"/>
  <c r="G409" i="2"/>
  <c r="F410" i="2"/>
  <c r="H846" i="2"/>
  <c r="H800" i="2" s="1"/>
  <c r="F847" i="2"/>
  <c r="F1135" i="2"/>
  <c r="G1134" i="2"/>
  <c r="G1133" i="2" s="1"/>
  <c r="G602" i="2"/>
  <c r="F603" i="2"/>
  <c r="G716" i="2"/>
  <c r="F717" i="2"/>
  <c r="H1101" i="2"/>
  <c r="F1102" i="2"/>
  <c r="F1065" i="2"/>
  <c r="G1064" i="2"/>
  <c r="F463" i="2"/>
  <c r="G789" i="2"/>
  <c r="F790" i="2"/>
  <c r="G67" i="2"/>
  <c r="L67" i="2" s="1"/>
  <c r="H132" i="2"/>
  <c r="H362" i="2"/>
  <c r="F368" i="2"/>
  <c r="F476" i="2"/>
  <c r="G475" i="2"/>
  <c r="H727" i="2"/>
  <c r="L133" i="2" l="1"/>
  <c r="G132" i="2"/>
  <c r="F132" i="2" s="1"/>
  <c r="L42" i="2"/>
  <c r="G646" i="2"/>
  <c r="F646" i="2" s="1"/>
  <c r="F647" i="2"/>
  <c r="F648" i="2"/>
  <c r="F116" i="2"/>
  <c r="F53" i="2"/>
  <c r="L116" i="2"/>
  <c r="L115" i="2"/>
  <c r="F115" i="2"/>
  <c r="G52" i="2"/>
  <c r="F52" i="2" s="1"/>
  <c r="L57" i="2"/>
  <c r="G114" i="2"/>
  <c r="L114" i="2" s="1"/>
  <c r="F26" i="2"/>
  <c r="G13" i="2"/>
  <c r="G349" i="2"/>
  <c r="L349" i="2" s="1"/>
  <c r="L350" i="2"/>
  <c r="G144" i="2"/>
  <c r="F144" i="2" s="1"/>
  <c r="L145" i="2"/>
  <c r="G35" i="2"/>
  <c r="L35" i="2" s="1"/>
  <c r="L36" i="2"/>
  <c r="G61" i="2"/>
  <c r="L62" i="2"/>
  <c r="F62" i="2"/>
  <c r="L22" i="2"/>
  <c r="F22" i="2"/>
  <c r="G215" i="2"/>
  <c r="F215" i="2" s="1"/>
  <c r="L216" i="2"/>
  <c r="G131" i="2"/>
  <c r="L131" i="2" s="1"/>
  <c r="F122" i="2"/>
  <c r="H120" i="2"/>
  <c r="F121" i="2"/>
  <c r="G374" i="2"/>
  <c r="G373" i="2" s="1"/>
  <c r="I1150" i="2"/>
  <c r="G461" i="2"/>
  <c r="H40" i="2"/>
  <c r="F293" i="2"/>
  <c r="F1109" i="2"/>
  <c r="G438" i="2"/>
  <c r="F438" i="2" s="1"/>
  <c r="F931" i="2"/>
  <c r="F691" i="2"/>
  <c r="G618" i="2"/>
  <c r="G617" i="2" s="1"/>
  <c r="F145" i="2"/>
  <c r="H1009" i="2"/>
  <c r="H1008" i="2" s="1"/>
  <c r="F1008" i="2" s="1"/>
  <c r="G483" i="2"/>
  <c r="F667" i="2"/>
  <c r="G684" i="2"/>
  <c r="G678" i="2" s="1"/>
  <c r="H1108" i="2"/>
  <c r="F489" i="2"/>
  <c r="F418" i="2"/>
  <c r="F767" i="2"/>
  <c r="F590" i="2"/>
  <c r="H483" i="2"/>
  <c r="G659" i="2"/>
  <c r="F660" i="2"/>
  <c r="F1127" i="2"/>
  <c r="G1126" i="2"/>
  <c r="F1126" i="2" s="1"/>
  <c r="G759" i="2"/>
  <c r="F760" i="2"/>
  <c r="F386" i="2"/>
  <c r="F490" i="2"/>
  <c r="F509" i="2"/>
  <c r="F1018" i="2"/>
  <c r="F534" i="2"/>
  <c r="H408" i="2"/>
  <c r="H401" i="2" s="1"/>
  <c r="F992" i="2"/>
  <c r="F42" i="2"/>
  <c r="F41" i="2"/>
  <c r="G570" i="2"/>
  <c r="F571" i="2"/>
  <c r="F508" i="2"/>
  <c r="H1052" i="2"/>
  <c r="F1053" i="2"/>
  <c r="F729" i="2"/>
  <c r="G176" i="2"/>
  <c r="F177" i="2"/>
  <c r="F350" i="2"/>
  <c r="F470" i="2"/>
  <c r="G1045" i="2"/>
  <c r="F1046" i="2"/>
  <c r="H35" i="2"/>
  <c r="F36" i="2"/>
  <c r="H454" i="2"/>
  <c r="F454" i="2" s="1"/>
  <c r="F455" i="2"/>
  <c r="F221" i="2"/>
  <c r="F611" i="2"/>
  <c r="G610" i="2"/>
  <c r="F610" i="2" s="1"/>
  <c r="F750" i="2"/>
  <c r="G749" i="2"/>
  <c r="F553" i="2"/>
  <c r="G552" i="2"/>
  <c r="F552" i="2" s="1"/>
  <c r="G1077" i="2"/>
  <c r="F1078" i="2"/>
  <c r="F355" i="2"/>
  <c r="G354" i="2"/>
  <c r="H617" i="2"/>
  <c r="H616" i="2" s="1"/>
  <c r="F641" i="2"/>
  <c r="H502" i="2"/>
  <c r="F503" i="2"/>
  <c r="F981" i="2"/>
  <c r="G532" i="2"/>
  <c r="F532" i="2" s="1"/>
  <c r="F484" i="2"/>
  <c r="H384" i="2"/>
  <c r="F384" i="2" s="1"/>
  <c r="F385" i="2"/>
  <c r="F409" i="2"/>
  <c r="H665" i="2"/>
  <c r="F666" i="2"/>
  <c r="F982" i="2"/>
  <c r="G799" i="2"/>
  <c r="F789" i="2"/>
  <c r="H1093" i="2"/>
  <c r="F1093" i="2" s="1"/>
  <c r="F1101" i="2"/>
  <c r="G765" i="2"/>
  <c r="F766" i="2"/>
  <c r="G715" i="2"/>
  <c r="F716" i="2"/>
  <c r="G601" i="2"/>
  <c r="G589" i="2" s="1"/>
  <c r="F602" i="2"/>
  <c r="H799" i="2"/>
  <c r="H783" i="2" s="1"/>
  <c r="F846" i="2"/>
  <c r="F67" i="2"/>
  <c r="G66" i="2"/>
  <c r="G1063" i="2"/>
  <c r="F1064" i="2"/>
  <c r="F1134" i="2"/>
  <c r="F475" i="2"/>
  <c r="H361" i="2"/>
  <c r="F362" i="2"/>
  <c r="H131" i="2"/>
  <c r="L132" i="2" l="1"/>
  <c r="F35" i="2"/>
  <c r="L52" i="2"/>
  <c r="G348" i="2"/>
  <c r="L348" i="2" s="1"/>
  <c r="F114" i="2"/>
  <c r="F349" i="2"/>
  <c r="F354" i="2"/>
  <c r="L354" i="2"/>
  <c r="G175" i="2"/>
  <c r="L175" i="2" s="1"/>
  <c r="L176" i="2"/>
  <c r="G40" i="2"/>
  <c r="F40" i="2" s="1"/>
  <c r="L66" i="2"/>
  <c r="L61" i="2"/>
  <c r="F61" i="2"/>
  <c r="G143" i="2"/>
  <c r="L144" i="2"/>
  <c r="L215" i="2"/>
  <c r="G214" i="2"/>
  <c r="F120" i="2"/>
  <c r="H113" i="2"/>
  <c r="F374" i="2"/>
  <c r="G417" i="2"/>
  <c r="F417" i="2" s="1"/>
  <c r="F373" i="2"/>
  <c r="H400" i="2"/>
  <c r="F618" i="2"/>
  <c r="H756" i="2"/>
  <c r="H746" i="2" s="1"/>
  <c r="F1009" i="2"/>
  <c r="G658" i="2"/>
  <c r="F659" i="2"/>
  <c r="F759" i="2"/>
  <c r="G758" i="2"/>
  <c r="H678" i="2"/>
  <c r="F684" i="2"/>
  <c r="G569" i="2"/>
  <c r="F569" i="2" s="1"/>
  <c r="F570" i="2"/>
  <c r="F462" i="2"/>
  <c r="F483" i="2"/>
  <c r="F1052" i="2"/>
  <c r="H1077" i="2"/>
  <c r="H1050" i="2" s="1"/>
  <c r="H1042" i="2" s="1"/>
  <c r="H1092" i="2"/>
  <c r="H1091" i="2" s="1"/>
  <c r="G727" i="2"/>
  <c r="F727" i="2" s="1"/>
  <c r="F728" i="2"/>
  <c r="F1045" i="2"/>
  <c r="G1044" i="2"/>
  <c r="F176" i="2"/>
  <c r="G748" i="2"/>
  <c r="F749" i="2"/>
  <c r="F220" i="2"/>
  <c r="F502" i="2"/>
  <c r="H482" i="2"/>
  <c r="H481" i="2" s="1"/>
  <c r="F617" i="2"/>
  <c r="H664" i="2"/>
  <c r="F664" i="2" s="1"/>
  <c r="F665" i="2"/>
  <c r="F1133" i="2"/>
  <c r="G1108" i="2"/>
  <c r="F1063" i="2"/>
  <c r="G1051" i="2"/>
  <c r="F601" i="2"/>
  <c r="F715" i="2"/>
  <c r="G677" i="2"/>
  <c r="F765" i="2"/>
  <c r="F66" i="2"/>
  <c r="F799" i="2"/>
  <c r="F461" i="2"/>
  <c r="G783" i="2"/>
  <c r="F783" i="2" s="1"/>
  <c r="F800" i="2"/>
  <c r="F131" i="2"/>
  <c r="F361" i="2"/>
  <c r="H360" i="2"/>
  <c r="F360" i="2" s="1"/>
  <c r="G113" i="2" l="1"/>
  <c r="L113" i="2" s="1"/>
  <c r="G347" i="2"/>
  <c r="L347" i="2" s="1"/>
  <c r="F348" i="2"/>
  <c r="G193" i="2"/>
  <c r="L214" i="2"/>
  <c r="F143" i="2"/>
  <c r="L143" i="2"/>
  <c r="G12" i="2"/>
  <c r="L40" i="2"/>
  <c r="G663" i="2"/>
  <c r="G408" i="2"/>
  <c r="F408" i="2" s="1"/>
  <c r="F658" i="2"/>
  <c r="G657" i="2"/>
  <c r="G757" i="2"/>
  <c r="F757" i="2" s="1"/>
  <c r="F758" i="2"/>
  <c r="F678" i="2"/>
  <c r="H677" i="2"/>
  <c r="H663" i="2" s="1"/>
  <c r="F1077" i="2"/>
  <c r="F214" i="2"/>
  <c r="G747" i="2"/>
  <c r="F747" i="2" s="1"/>
  <c r="F748" i="2"/>
  <c r="F13" i="2"/>
  <c r="H12" i="2"/>
  <c r="H11" i="2" s="1"/>
  <c r="F175" i="2"/>
  <c r="F113" i="2"/>
  <c r="G1043" i="2"/>
  <c r="F1043" i="2" s="1"/>
  <c r="F1044" i="2"/>
  <c r="F589" i="2"/>
  <c r="G588" i="2"/>
  <c r="F1051" i="2"/>
  <c r="G1050" i="2"/>
  <c r="G1092" i="2"/>
  <c r="F1108" i="2"/>
  <c r="H1090" i="2"/>
  <c r="F347" i="2" l="1"/>
  <c r="G11" i="2"/>
  <c r="M11" i="2" s="1"/>
  <c r="L193" i="2"/>
  <c r="F193" i="2"/>
  <c r="G401" i="2"/>
  <c r="G400" i="2" s="1"/>
  <c r="F400" i="2" s="1"/>
  <c r="H1150" i="2"/>
  <c r="G1091" i="2"/>
  <c r="F1091" i="2" s="1"/>
  <c r="F657" i="2"/>
  <c r="G616" i="2"/>
  <c r="F616" i="2" s="1"/>
  <c r="G756" i="2"/>
  <c r="F756" i="2" s="1"/>
  <c r="F677" i="2"/>
  <c r="F663" i="2"/>
  <c r="F1092" i="2"/>
  <c r="F12" i="2"/>
  <c r="G1042" i="2"/>
  <c r="F1042" i="2" s="1"/>
  <c r="F1050" i="2"/>
  <c r="F588" i="2"/>
  <c r="G482" i="2"/>
  <c r="H1156" i="2" l="1"/>
  <c r="F11" i="2"/>
  <c r="F401" i="2"/>
  <c r="G746" i="2"/>
  <c r="F746" i="2" s="1"/>
  <c r="G1090" i="2"/>
  <c r="G481" i="2"/>
  <c r="F482" i="2"/>
  <c r="G1150" i="2" l="1"/>
  <c r="F1090" i="2"/>
  <c r="F481" i="2"/>
  <c r="G1156" i="2" l="1"/>
  <c r="F1150" i="2"/>
</calcChain>
</file>

<file path=xl/sharedStrings.xml><?xml version="1.0" encoding="utf-8"?>
<sst xmlns="http://schemas.openxmlformats.org/spreadsheetml/2006/main" count="3700" uniqueCount="1104">
  <si>
    <t>Наименование показателя</t>
  </si>
  <si>
    <t>0702</t>
  </si>
  <si>
    <t>Общее образование</t>
  </si>
  <si>
    <t>0801</t>
  </si>
  <si>
    <t>872</t>
  </si>
  <si>
    <t>0804</t>
  </si>
  <si>
    <t>874</t>
  </si>
  <si>
    <t>1105</t>
  </si>
  <si>
    <t>Другие вопросы в области физической культуры и спорта</t>
  </si>
  <si>
    <t>ВСЕГО:</t>
  </si>
  <si>
    <t>Целевая статья</t>
  </si>
  <si>
    <t>100</t>
  </si>
  <si>
    <t>200</t>
  </si>
  <si>
    <t>600</t>
  </si>
  <si>
    <t>800</t>
  </si>
  <si>
    <t>Иные бюджетные ассигнования</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</si>
  <si>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</si>
  <si>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</si>
  <si>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</si>
  <si>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Управление культуры администрации Старооскольского городского округа</t>
  </si>
  <si>
    <t>Образование</t>
  </si>
  <si>
    <t>0700</t>
  </si>
  <si>
    <t>Социальное обеспечение и иные выплаты населению</t>
  </si>
  <si>
    <t>300</t>
  </si>
  <si>
    <t>Культура, кинематография</t>
  </si>
  <si>
    <t>0800</t>
  </si>
  <si>
    <t xml:space="preserve">Культура   </t>
  </si>
  <si>
    <t xml:space="preserve">Другие вопросы в области культуры, кинематографии </t>
  </si>
  <si>
    <t>Управление по физической культуре и спорту администрации Старооскольского городского округа</t>
  </si>
  <si>
    <t>Физическая культура и спорт</t>
  </si>
  <si>
    <t>1100</t>
  </si>
  <si>
    <t>0200000000</t>
  </si>
  <si>
    <t>0230000000</t>
  </si>
  <si>
    <t>0230200000</t>
  </si>
  <si>
    <t>Обеспечение деятельности (оказание услуг) муниципальных учреждений (организаций)</t>
  </si>
  <si>
    <t>0230222100</t>
  </si>
  <si>
    <t xml:space="preserve">Подпрограмма "Развитие дополнительного образования" </t>
  </si>
  <si>
    <t>0231000000</t>
  </si>
  <si>
    <t>0231073220</t>
  </si>
  <si>
    <t>0300000000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</si>
  <si>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</si>
  <si>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</si>
  <si>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 xml:space="preserve">Мероприятия </t>
  </si>
  <si>
    <t>0320200000</t>
  </si>
  <si>
    <t>0320226010</t>
  </si>
  <si>
    <t>0400000000</t>
  </si>
  <si>
    <t xml:space="preserve">Подпрограмма "Развитие библиотечного дела" </t>
  </si>
  <si>
    <t>0410000000</t>
  </si>
  <si>
    <t xml:space="preserve">Обеспечение деятельности (оказание услуг) муниципальных учреждений (организаций) </t>
  </si>
  <si>
    <t>0410100000</t>
  </si>
  <si>
    <t>0410122100</t>
  </si>
  <si>
    <t xml:space="preserve">Подпрограмма "Развитие музейного дела" </t>
  </si>
  <si>
    <t>0420000000</t>
  </si>
  <si>
    <t>0420100000</t>
  </si>
  <si>
    <t>0420122100</t>
  </si>
  <si>
    <t>0430000000</t>
  </si>
  <si>
    <t>Основное мероприятие "Обеспечение деятельности муниципальных культурно-досуговых учреждений Старооскольского городского округа"</t>
  </si>
  <si>
    <t>Мероприятия</t>
  </si>
  <si>
    <t>0430100000</t>
  </si>
  <si>
    <t>0430122100</t>
  </si>
  <si>
    <t>0430500000</t>
  </si>
  <si>
    <t>0430526010</t>
  </si>
  <si>
    <t>0450000000</t>
  </si>
  <si>
    <t>Подпрограмма "Развитие профессионального искусства"</t>
  </si>
  <si>
    <t>0450100000</t>
  </si>
  <si>
    <t>0450122100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</si>
  <si>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</si>
  <si>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</si>
  <si>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</si>
  <si>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Расходы на содержание органов местного самоуправления</t>
  </si>
  <si>
    <t>0460121120</t>
  </si>
  <si>
    <t>0460100000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</si>
  <si>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</si>
  <si>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</si>
  <si>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</si>
  <si>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 xml:space="preserve">Подпрограмма "Культурно-досуговая деятельность" </t>
  </si>
  <si>
    <t>0100000000</t>
  </si>
  <si>
    <t>0110000000</t>
  </si>
  <si>
    <t>0110500000</t>
  </si>
  <si>
    <t>0110526010</t>
  </si>
  <si>
    <t>0110700000</t>
  </si>
  <si>
    <t>0110726010</t>
  </si>
  <si>
    <t>0110800000</t>
  </si>
  <si>
    <t>0110826010</t>
  </si>
  <si>
    <t xml:space="preserve">Подпрограмма "Развитие физической культуры и массового спорта" </t>
  </si>
  <si>
    <t>0710000000</t>
  </si>
  <si>
    <t>Основное мероприятие "Социальная поддержка спортсменов, достигших высоких спортивных результатов"</t>
  </si>
  <si>
    <t>Стипендии главы администрации Старооскольского городского округа спортсменам, добившимся высоких результатов</t>
  </si>
  <si>
    <t>0710100000</t>
  </si>
  <si>
    <t>0710126010</t>
  </si>
  <si>
    <t>0710200000</t>
  </si>
  <si>
    <t>0710217050</t>
  </si>
  <si>
    <t>0710217060</t>
  </si>
  <si>
    <t>0710300000</t>
  </si>
  <si>
    <t>0710322100</t>
  </si>
  <si>
    <t>0700000000</t>
  </si>
  <si>
    <t>0730000000</t>
  </si>
  <si>
    <t>0730100000</t>
  </si>
  <si>
    <t>0730121120</t>
  </si>
  <si>
    <t>0730200000</t>
  </si>
  <si>
    <t>0730222100</t>
  </si>
  <si>
    <t>Департамент имущественных и земельных отношений администрации Старооскольского городского округа</t>
  </si>
  <si>
    <t>860</t>
  </si>
  <si>
    <t>Национальная экономика</t>
  </si>
  <si>
    <t>0400</t>
  </si>
  <si>
    <t>Лесное хозяйство</t>
  </si>
  <si>
    <t>0407</t>
  </si>
  <si>
    <t>1400000000</t>
  </si>
  <si>
    <t>1430000000</t>
  </si>
  <si>
    <t>Основное мероприятие "Противопожарное обустройство городских лесов"</t>
  </si>
  <si>
    <t>1430100000</t>
  </si>
  <si>
    <t>1430122100</t>
  </si>
  <si>
    <t>Основное мероприятие "Использование лесов при рубке поврежденных и погибших насаждений, рубке в целях ухода за лесами"</t>
  </si>
  <si>
    <t>1430200000</t>
  </si>
  <si>
    <t>1430222100</t>
  </si>
  <si>
    <t>Основное мероприятие "Воспроизводство лесов"</t>
  </si>
  <si>
    <t>1430300000</t>
  </si>
  <si>
    <t>1430322100</t>
  </si>
  <si>
    <t>Связь и информатика</t>
  </si>
  <si>
    <t>0410</t>
  </si>
  <si>
    <t>0800000000</t>
  </si>
  <si>
    <t>0820000000</t>
  </si>
  <si>
    <t>0820100000</t>
  </si>
  <si>
    <t>0820163000</t>
  </si>
  <si>
    <t>Другие вопросы в области национальной экономики</t>
  </si>
  <si>
    <t>0412</t>
  </si>
  <si>
    <t>0120000000</t>
  </si>
  <si>
    <t>0500000000</t>
  </si>
  <si>
    <t>0520000000</t>
  </si>
  <si>
    <t xml:space="preserve">Содержание муниципальной собственности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</si>
  <si>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</si>
  <si>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</si>
  <si>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</si>
  <si>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</si>
  <si>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</si>
  <si>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</si>
  <si>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</si>
  <si>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</si>
  <si>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</si>
  <si>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</si>
  <si>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</si>
  <si>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</si>
  <si>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</si>
  <si>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</si>
  <si>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</si>
  <si>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</si>
  <si>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Непрограммная часть</t>
  </si>
  <si>
    <t>9900000000</t>
  </si>
  <si>
    <t>Непрограммное направление деятельности "Реализация функций органов местного самоуправления"</t>
  </si>
  <si>
    <t>9990000000</t>
  </si>
  <si>
    <t>9990021120</t>
  </si>
  <si>
    <t>Жилищно-коммунальное хозяйство</t>
  </si>
  <si>
    <t>0500</t>
  </si>
  <si>
    <t>Жилищное хозяйство</t>
  </si>
  <si>
    <t>0501</t>
  </si>
  <si>
    <t>Капитальные вложения в объекты государственной (муниципальной) собственности</t>
  </si>
  <si>
    <t>400</t>
  </si>
  <si>
    <t>Социальная политика</t>
  </si>
  <si>
    <t>1000</t>
  </si>
  <si>
    <t>Охрана семьи и детства</t>
  </si>
  <si>
    <t>1004</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</si>
  <si>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</si>
  <si>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</si>
  <si>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</si>
  <si>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9990022100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</si>
  <si>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</si>
  <si>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</si>
  <si>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</si>
  <si>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0309</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</si>
  <si>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</si>
  <si>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</si>
  <si>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</si>
  <si>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</si>
  <si>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Управление по делам молодежи администрации Старооскольского городского округа</t>
  </si>
  <si>
    <t>876</t>
  </si>
  <si>
    <t>0707</t>
  </si>
  <si>
    <t>Основное мероприятие "Организация поездок "По местам боевой славы"</t>
  </si>
  <si>
    <t>0111300000</t>
  </si>
  <si>
    <t>0111326010</t>
  </si>
  <si>
    <t>0310000000</t>
  </si>
  <si>
    <t>Основное мероприятие "Работа с молодежными общественными объединениями, организациями и представителями неформальных субкультур"</t>
  </si>
  <si>
    <t>0310200000</t>
  </si>
  <si>
    <t>0310226010</t>
  </si>
  <si>
    <t>0310600000</t>
  </si>
  <si>
    <t>0310617080</t>
  </si>
  <si>
    <t>Ежегодная премия главы администрации Старооскольского городского округа "Одаренность"</t>
  </si>
  <si>
    <t>0310617090</t>
  </si>
  <si>
    <t>0310626010</t>
  </si>
  <si>
    <t>Основное мероприятие "Создание условий для развития лидерских качеств у молодежи "</t>
  </si>
  <si>
    <t>0310700000</t>
  </si>
  <si>
    <t>0310726010</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</si>
  <si>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</si>
  <si>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</si>
  <si>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</si>
  <si>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</si>
  <si>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</si>
  <si>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</si>
  <si>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</si>
  <si>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</si>
  <si>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</si>
  <si>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</si>
  <si>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</si>
  <si>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 xml:space="preserve">Основное мероприятие "Открытое первенство города по пулевой стрельбе среди юниоров под девизом "Молодежь против наркотиков"
</t>
  </si>
  <si>
    <t xml:space="preserve">Основное мероприятие "Проведение турнира городов России по дзюдо среди юношей и девушек под девизом "Дзюдо против наркотиков"
</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</si>
  <si>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</si>
  <si>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0100</t>
  </si>
  <si>
    <t>0113</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</si>
  <si>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</si>
  <si>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</si>
  <si>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</si>
  <si>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</si>
  <si>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</si>
  <si>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Администрация Старооскольского городского округа</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</si>
  <si>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</si>
  <si>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</si>
  <si>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</si>
  <si>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</si>
  <si>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</si>
  <si>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</si>
  <si>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</si>
  <si>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</si>
  <si>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Организация предоставления мер по поддержке сельскохозяйственного производства</t>
  </si>
  <si>
    <t xml:space="preserve">Осуществление отдельных государственных полномочий по рассмотрению дел об административных правонарушениях </t>
  </si>
  <si>
    <t>9990071310</t>
  </si>
  <si>
    <t>Общеэкономические вопросы</t>
  </si>
  <si>
    <t>0401</t>
  </si>
  <si>
    <t>0900000000</t>
  </si>
  <si>
    <t>0950000000</t>
  </si>
  <si>
    <t xml:space="preserve">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
</t>
  </si>
  <si>
    <t>0950200000</t>
  </si>
  <si>
    <t>Осуществление полномочий в области охраны труда</t>
  </si>
  <si>
    <t>0950271210</t>
  </si>
  <si>
    <t>Сельское хозяйство и рыболовство</t>
  </si>
  <si>
    <t>0405</t>
  </si>
  <si>
    <t>1000000000</t>
  </si>
  <si>
    <t>Основное мероприятие "Возмещение части процентной ставки по долгосрочным, среднесрочным и краткосрочным кредитам, взятым малыми формами хозяйствования"</t>
  </si>
  <si>
    <t>Транспорт</t>
  </si>
  <si>
    <t>0408</t>
  </si>
  <si>
    <t>1300000000</t>
  </si>
  <si>
    <t>1320000000</t>
  </si>
  <si>
    <t>Основное мероприятие "Предоставление субсидий МБУ "Пассажирское" на выполнение муниципального задания и иные цели"</t>
  </si>
  <si>
    <t>1320222100</t>
  </si>
  <si>
    <t>1200000000</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</si>
  <si>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</si>
  <si>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</si>
  <si>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</si>
  <si>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</si>
  <si>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</si>
  <si>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Благоустройство</t>
  </si>
  <si>
    <t>0503</t>
  </si>
  <si>
    <t>Основное мероприятие "Организация выполнения работ по благоустройству и озеленению территории Старооскольского городского округа"</t>
  </si>
  <si>
    <t>1220200000</t>
  </si>
  <si>
    <t>Благоустройство, озеленение, освещение</t>
  </si>
  <si>
    <t>1220225100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</si>
  <si>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</si>
  <si>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</si>
  <si>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</si>
  <si>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</si>
  <si>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</si>
  <si>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9990021600</t>
  </si>
  <si>
    <t>Обслуживание государственного (муниципального) долга</t>
  </si>
  <si>
    <t>700</t>
  </si>
  <si>
    <t>Совет депутатов Старооскольского городского округа</t>
  </si>
  <si>
    <t>851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</si>
  <si>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</si>
  <si>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</si>
  <si>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</si>
  <si>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9990021220</t>
  </si>
  <si>
    <t>Избирательная комиссия Старооскольского городского округа</t>
  </si>
  <si>
    <t>852</t>
  </si>
  <si>
    <t>Обеспечение проведения выборов и референдумов</t>
  </si>
  <si>
    <t>0107</t>
  </si>
  <si>
    <t>9990021310</t>
  </si>
  <si>
    <t>9990021320</t>
  </si>
  <si>
    <t>854</t>
  </si>
  <si>
    <t xml:space="preserve">Обеспечение деятельности финансовых, налоговых и таможенных органов и органов финансового (финансово-бюджетного) надзора
</t>
  </si>
  <si>
    <t>0106</t>
  </si>
  <si>
    <t>9990021410</t>
  </si>
  <si>
    <t>9990021420</t>
  </si>
  <si>
    <t>Департамент финансов и бюджетной политики администрации Старооскольского городского округа</t>
  </si>
  <si>
    <t>861</t>
  </si>
  <si>
    <t>Резервные фонды</t>
  </si>
  <si>
    <t>0111</t>
  </si>
  <si>
    <t>Резервные фонды местных администраций</t>
  </si>
  <si>
    <t>9990021500</t>
  </si>
  <si>
    <t>Дорожное хозяйство (дорожные фонды)</t>
  </si>
  <si>
    <t>0409</t>
  </si>
  <si>
    <t>1310000000</t>
  </si>
  <si>
    <t>1310200000</t>
  </si>
  <si>
    <t>Содержание дорожного хозяйства</t>
  </si>
  <si>
    <t>1310225200</t>
  </si>
  <si>
    <t>1310300000</t>
  </si>
  <si>
    <t>1310325200</t>
  </si>
  <si>
    <t/>
  </si>
  <si>
    <t>1210000000</t>
  </si>
  <si>
    <t>1210100000</t>
  </si>
  <si>
    <t>1210196010</t>
  </si>
  <si>
    <t>Капитальный ремонт</t>
  </si>
  <si>
    <t>Основное мероприятие "Организация уличного освещения"</t>
  </si>
  <si>
    <t>1220100000</t>
  </si>
  <si>
    <t xml:space="preserve">Благоустройство, озеленение, освещение </t>
  </si>
  <si>
    <t>1220125100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</si>
  <si>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</si>
  <si>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</si>
  <si>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</si>
  <si>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</si>
  <si>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</si>
  <si>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</si>
  <si>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</si>
  <si>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</si>
  <si>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</si>
  <si>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</si>
  <si>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Другие вопросы в области жилищно-коммунального хозяйства</t>
  </si>
  <si>
    <t>0505</t>
  </si>
  <si>
    <t>1250000000</t>
  </si>
  <si>
    <t>Основное мероприятие "Обеспечение функций МКУ "УЖиРГО"</t>
  </si>
  <si>
    <t>1250100000</t>
  </si>
  <si>
    <t>1250122100</t>
  </si>
  <si>
    <t>Подпрограмма "Развитие лесного хозяйства"</t>
  </si>
  <si>
    <t xml:space="preserve">Подпрограмма "Развитие системы обеспечения населения справочно-аналитической информацией" </t>
  </si>
  <si>
    <t xml:space="preserve">Подпрограмма "Совершенствование имущественных отношений" </t>
  </si>
  <si>
    <t>Подпрограмма "Совершенствование земельных отношений"</t>
  </si>
  <si>
    <t>1330000000</t>
  </si>
  <si>
    <t>Основное мероприятие "Капитальный, текущий ремонт автомобильных дорог и проездов, мостов"</t>
  </si>
  <si>
    <t>1330200000</t>
  </si>
  <si>
    <t>Капитальный ремонт автомобильных дорог</t>
  </si>
  <si>
    <t>1330244300</t>
  </si>
  <si>
    <t>1340000000</t>
  </si>
  <si>
    <t>Основное мероприятие "Обеспечение функций МКУ "УКС"</t>
  </si>
  <si>
    <t>1340100000</t>
  </si>
  <si>
    <t>1340122100</t>
  </si>
  <si>
    <t>Основное мероприятие "Благоустройство территории Старооскольского городского округа"</t>
  </si>
  <si>
    <t>1220600000</t>
  </si>
  <si>
    <t>Дошкольное образование</t>
  </si>
  <si>
    <t>0701</t>
  </si>
  <si>
    <t xml:space="preserve">Подпрограмма "Развитие дошкольного образования" </t>
  </si>
  <si>
    <t>0210000000</t>
  </si>
  <si>
    <t>0210300000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</si>
  <si>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</si>
  <si>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</si>
  <si>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</si>
  <si>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</si>
  <si>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0250000000</t>
  </si>
  <si>
    <t>0600000000</t>
  </si>
  <si>
    <t xml:space="preserve">Подпрограмма "Социальная поддержка семьи и детей" </t>
  </si>
  <si>
    <t>0630000000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</si>
  <si>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</si>
  <si>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0632400000</t>
  </si>
  <si>
    <t xml:space="preserve">Подпрограмма "Совершенствование и развитие дорожной сети в Старооскольском городском округе" </t>
  </si>
  <si>
    <t>Управление образования администрации Старооскольского городского округа</t>
  </si>
  <si>
    <t>871</t>
  </si>
  <si>
    <t>0121200000</t>
  </si>
  <si>
    <t>0121226010</t>
  </si>
  <si>
    <t>Основное мероприятие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</si>
  <si>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0210100000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</si>
  <si>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</si>
  <si>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0210173020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</si>
  <si>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</si>
  <si>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</si>
  <si>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</si>
  <si>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</si>
  <si>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</si>
  <si>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</si>
  <si>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0210617010</t>
  </si>
  <si>
    <t>0210673220</t>
  </si>
  <si>
    <t>1230222100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</si>
  <si>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</si>
  <si>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</si>
  <si>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</si>
  <si>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</si>
  <si>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</si>
  <si>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</si>
  <si>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</si>
  <si>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</si>
  <si>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</si>
  <si>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</si>
  <si>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</si>
  <si>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</si>
  <si>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</si>
  <si>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</si>
  <si>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</si>
  <si>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</si>
  <si>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</si>
  <si>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</si>
  <si>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0220717020</t>
  </si>
  <si>
    <t>Основное мероприятие "Выплата ежемесячного денежного вознаграждения за классное руководство"</t>
  </si>
  <si>
    <t>0220800000</t>
  </si>
  <si>
    <t>0220873060</t>
  </si>
  <si>
    <t>0220900000</t>
  </si>
  <si>
    <t>0220917010</t>
  </si>
  <si>
    <t>0220973220</t>
  </si>
  <si>
    <t>Подпрограмма "Развитие дополнительного образования"</t>
  </si>
  <si>
    <t>0230100000</t>
  </si>
  <si>
    <t>0230122100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</si>
  <si>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</si>
  <si>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</si>
  <si>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</si>
  <si>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</si>
  <si>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</si>
  <si>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</si>
  <si>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</si>
  <si>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</si>
  <si>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</si>
  <si>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0260100000</t>
  </si>
  <si>
    <t>0260122100</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</si>
  <si>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</si>
  <si>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</si>
  <si>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</si>
  <si>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</si>
  <si>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</si>
  <si>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</si>
  <si>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"Организация отдыха и оздоровления детей и подростков"</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</si>
  <si>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</si>
  <si>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</si>
  <si>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</si>
  <si>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</si>
  <si>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</si>
  <si>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</si>
  <si>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</si>
  <si>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</si>
  <si>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</si>
  <si>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</si>
  <si>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</si>
  <si>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</si>
  <si>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</si>
  <si>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Другие вопросы в области образования</t>
  </si>
  <si>
    <t>0709</t>
  </si>
  <si>
    <t>0230700000</t>
  </si>
  <si>
    <t>0230722100</t>
  </si>
  <si>
    <t>Подпрограмма "Развитие системы оценки качества образования"</t>
  </si>
  <si>
    <t>0240000000</t>
  </si>
  <si>
    <t>0240200000</t>
  </si>
  <si>
    <t>0240222100</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</si>
  <si>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</si>
  <si>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</si>
  <si>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</si>
  <si>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</si>
  <si>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</si>
  <si>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</si>
  <si>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</si>
  <si>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</si>
  <si>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</si>
  <si>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Социальное обеспечение населения</t>
  </si>
  <si>
    <t>1003</t>
  </si>
  <si>
    <t>0631200000</t>
  </si>
  <si>
    <t>0631272880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</si>
  <si>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</si>
  <si>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</si>
  <si>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</si>
  <si>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0140721120</t>
  </si>
  <si>
    <t>Управление социальной защиты населения администрации Старооскольского городского округа</t>
  </si>
  <si>
    <t>873</t>
  </si>
  <si>
    <t>Пенсионное обеспечение</t>
  </si>
  <si>
    <t>1001</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</si>
  <si>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</si>
  <si>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</si>
  <si>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</si>
  <si>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</si>
  <si>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</si>
  <si>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</si>
  <si>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</si>
  <si>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</si>
  <si>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</si>
  <si>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</si>
  <si>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</si>
  <si>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</si>
  <si>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</si>
  <si>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</si>
  <si>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</si>
  <si>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</si>
  <si>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</si>
  <si>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"Предоставление широкого спектра социальных услуг гражданам пожилого возраста, способствующих активизации их жизнедеятельности"</t>
  </si>
  <si>
    <t>0620400000</t>
  </si>
  <si>
    <t>0620426010</t>
  </si>
  <si>
    <t xml:space="preserve">Подпрограмма  "Мероприятия по обеспечению доступной среды" </t>
  </si>
  <si>
    <t>0640000000</t>
  </si>
  <si>
    <t>0640200000</t>
  </si>
  <si>
    <t>0640222100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</si>
  <si>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</si>
  <si>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</si>
  <si>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</si>
  <si>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</si>
  <si>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</si>
  <si>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Подпрограмма  "Развитие мер социальной поддержки отдельных категорий граждан" </t>
  </si>
  <si>
    <t>0610100000</t>
  </si>
  <si>
    <t>0610126040</t>
  </si>
  <si>
    <t>Меры социальной поддержки лицам, удостоенным звания "Почетный гражданин Старооскольского городского округа Белгородской области"</t>
  </si>
  <si>
    <t>0610117200</t>
  </si>
  <si>
    <t>0610300000</t>
  </si>
  <si>
    <t xml:space="preserve">Выплата единовременной материальной помощи отдельным категориям граждан </t>
  </si>
  <si>
    <t>0610317220</t>
  </si>
  <si>
    <t>Основное мероприятие "Обеспечение равной доступности услуг общественного транспорта"</t>
  </si>
  <si>
    <t>0610500000</t>
  </si>
  <si>
    <t xml:space="preserve"> Организация проезда льготной категории граждан и пенсионеров в общественном транспорте на территории Старооскольского городского округа </t>
  </si>
  <si>
    <t>0610526030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</si>
  <si>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</si>
  <si>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</si>
  <si>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</si>
  <si>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</si>
  <si>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</si>
  <si>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</si>
  <si>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</si>
  <si>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</si>
  <si>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</si>
  <si>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</si>
  <si>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</si>
  <si>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</si>
  <si>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</si>
  <si>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</si>
  <si>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</si>
  <si>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</si>
  <si>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</si>
  <si>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</si>
  <si>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</si>
  <si>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</si>
  <si>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</si>
  <si>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</si>
  <si>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</si>
  <si>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</si>
  <si>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</si>
  <si>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</si>
  <si>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</si>
  <si>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</si>
  <si>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</si>
  <si>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t>0611571510</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</si>
  <si>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</si>
  <si>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</si>
  <si>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</si>
  <si>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</si>
  <si>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</si>
  <si>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</si>
  <si>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</si>
  <si>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</si>
  <si>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</si>
  <si>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</si>
  <si>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</si>
  <si>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</si>
  <si>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</si>
  <si>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</si>
  <si>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</si>
  <si>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</si>
  <si>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 xml:space="preserve">Оплата ежемесячных денежных выплат лицам, признанным пострадавшими от политических репрессий
</t>
  </si>
  <si>
    <t>0612072440</t>
  </si>
  <si>
    <t>Основное мероприятие "Предоставление ежемесячной денежной выплаты лицам, родившимся в период с 22 июня 1923 г. по 3 сентября 1945 г. (Дети войны)"</t>
  </si>
  <si>
    <t>0612100000</t>
  </si>
  <si>
    <t>0612172450</t>
  </si>
  <si>
    <t>Основное мероприятие "Предоставление ежемесячного пособия на ребенка гражданам, имеющим детей"</t>
  </si>
  <si>
    <t>0612200000</t>
  </si>
  <si>
    <t xml:space="preserve">Выплата ежемесячных пособий гражданам, имеющим детей  
</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</si>
  <si>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</si>
  <si>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</si>
  <si>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</si>
  <si>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</si>
  <si>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</si>
  <si>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</si>
  <si>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</si>
  <si>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</si>
  <si>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</si>
  <si>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</si>
  <si>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</si>
  <si>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</si>
  <si>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Предоставление материальной и иной помощи для погребения 
</t>
  </si>
  <si>
    <t>0613072620</t>
  </si>
  <si>
    <t>0613100000</t>
  </si>
  <si>
    <t>Выплата пособия лицам, которым присвоено звание "Почетный гражданин Белгородской области"</t>
  </si>
  <si>
    <t>0613172350</t>
  </si>
  <si>
    <t>0613200000</t>
  </si>
  <si>
    <t xml:space="preserve">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</si>
  <si>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</si>
  <si>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</si>
  <si>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</si>
  <si>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0613372310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</si>
  <si>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</si>
  <si>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</si>
  <si>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</si>
  <si>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</si>
  <si>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</si>
  <si>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 xml:space="preserve">Услуги по зачислению денежных средств на счета физических лиц </t>
  </si>
  <si>
    <t>0620126040</t>
  </si>
  <si>
    <t>0620117270</t>
  </si>
  <si>
    <t>0620126020</t>
  </si>
  <si>
    <t xml:space="preserve">Подпрограмма  "Социальная поддержка семьи и детей" </t>
  </si>
  <si>
    <t>0630100000</t>
  </si>
  <si>
    <t>0630126040</t>
  </si>
  <si>
    <t xml:space="preserve">Выплаты многодетным семьям </t>
  </si>
  <si>
    <t>0630117280</t>
  </si>
  <si>
    <t>Основное мероприятие "Вручение удостоверений многодетным семьям"</t>
  </si>
  <si>
    <t>0630300000</t>
  </si>
  <si>
    <t>0630326020</t>
  </si>
  <si>
    <t>0630400000</t>
  </si>
  <si>
    <t>0630426040</t>
  </si>
  <si>
    <t>0630417280</t>
  </si>
  <si>
    <t>0630500000</t>
  </si>
  <si>
    <t>0630526040</t>
  </si>
  <si>
    <t>0630517280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</si>
  <si>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</si>
  <si>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</si>
  <si>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</si>
  <si>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</si>
  <si>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</si>
  <si>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</si>
  <si>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Подпрограмма  "Мероприятия по обеспечению доступной среды"</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</si>
  <si>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</si>
  <si>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</si>
  <si>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</si>
  <si>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</si>
  <si>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</si>
  <si>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</si>
  <si>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</si>
  <si>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</si>
  <si>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</si>
  <si>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"Выплата единовременного пособия при передаче ребенка на воспитание в семью"</t>
  </si>
  <si>
    <t>0632000000</t>
  </si>
  <si>
    <t xml:space="preserve">Выплата единовременного пособия при всех формах устройства детей, лишенных родительского попечения, в семью
</t>
  </si>
  <si>
    <t>0632052600</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</si>
  <si>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</si>
  <si>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</si>
  <si>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</si>
  <si>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</si>
  <si>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</si>
  <si>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</si>
  <si>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</si>
  <si>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Основное мероприятие  "Оплата за коммунальные услуги, ремонт и содержание жилых помещений, закрепленных за детьми сиротами и детьми, оставшимися без попечения родителей"</t>
  </si>
  <si>
    <t>Другие вопросы в области социальной политики</t>
  </si>
  <si>
    <t>1006</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</si>
  <si>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</si>
  <si>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</si>
  <si>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</si>
  <si>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</si>
  <si>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</si>
  <si>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</si>
  <si>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</si>
  <si>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</si>
  <si>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</si>
  <si>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</si>
  <si>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</si>
  <si>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</si>
  <si>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</si>
  <si>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</si>
  <si>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</si>
  <si>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 xml:space="preserve">Организация предоставления отдельных мер социальной защиты населения
</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</si>
  <si>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</si>
  <si>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</si>
  <si>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</si>
  <si>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 xml:space="preserve">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</si>
  <si>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</si>
  <si>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</si>
  <si>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</si>
  <si>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</si>
  <si>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</si>
  <si>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</si>
  <si>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 xml:space="preserve">Организация предоставления ежемесячных денежных компенсаций расходов по оплате жилищно-коммунальных услуг 
</t>
  </si>
  <si>
    <t>0660671260</t>
  </si>
  <si>
    <t>Основное мероприятие  "Организация  финансового обеспечения  выполнения  переданных полномочий"</t>
  </si>
  <si>
    <t>0660700000</t>
  </si>
  <si>
    <t xml:space="preserve">Осуществление полномочий по обеспечению права граждан на социальное обслуживание 
</t>
  </si>
  <si>
    <t>0660771590</t>
  </si>
  <si>
    <t>1320200000</t>
  </si>
  <si>
    <t xml:space="preserve">Основное мероприятие "Издание плаката "Спортивная гордость Старого Оскола"
</t>
  </si>
  <si>
    <t>0330300000</t>
  </si>
  <si>
    <t>0330322100</t>
  </si>
  <si>
    <t>0660121120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</si>
  <si>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</si>
  <si>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</si>
  <si>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</si>
  <si>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Основное мероприятие   "Обеспечение деятельности МАУ "Центр молодежных инициатив"</t>
  </si>
  <si>
    <t>Основное мероприятие "Осуществление деятельности по опеке и попечительству в отношении совершеннолетних  лиц"</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</si>
  <si>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</si>
  <si>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</si>
  <si>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Основное мероприятие "Выплата пособия лицам, которым присвоено звание "Почетный гражданин Белгородской области"</t>
  </si>
  <si>
    <t>Основное мероприятие "Предоставление услуги службы "Социального такси" инвалидам на специализированном и ином автотранспорте МБУ "КЦСОН"</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</si>
  <si>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</si>
  <si>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</si>
  <si>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</si>
  <si>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</si>
  <si>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</si>
  <si>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</si>
  <si>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 xml:space="preserve">Оплата ежемесячных денежных выплат лицам, родившимся в период с 22 июня 1923 года по 3 сентября 1945 года (Дети войны)
</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</si>
  <si>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</si>
  <si>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</si>
  <si>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</si>
  <si>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1500000000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</si>
  <si>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</si>
  <si>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1500100000</t>
  </si>
  <si>
    <t>1500121220</t>
  </si>
  <si>
    <t xml:space="preserve">Предоставление дополнительной выплаты спортсменам из малоимущих семей </t>
  </si>
  <si>
    <t>0310500000</t>
  </si>
  <si>
    <t>0310526010</t>
  </si>
  <si>
    <t>1410800000</t>
  </si>
  <si>
    <t>Основное мероприятие "Содержание муниципального имущества"</t>
  </si>
  <si>
    <t>0310</t>
  </si>
  <si>
    <t>Обеспечение пожарной безопасности</t>
  </si>
  <si>
    <t>Коммунальное хозяйство</t>
  </si>
  <si>
    <t>0502</t>
  </si>
  <si>
    <t>Подпрограмма "Развитие инженерной инфраструктуры"</t>
  </si>
  <si>
    <t>1240000000</t>
  </si>
  <si>
    <t>Контрольно-счетная палата Старооскольского городского округа</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</si>
  <si>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</si>
  <si>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</si>
  <si>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</si>
  <si>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</si>
  <si>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</si>
  <si>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0110900000</t>
  </si>
  <si>
    <t>0110926010</t>
  </si>
  <si>
    <t>1610121120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</si>
  <si>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</si>
  <si>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</si>
  <si>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</si>
  <si>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Массовый спорт</t>
  </si>
  <si>
    <t>1102</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</si>
  <si>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</si>
  <si>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</si>
  <si>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</si>
  <si>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1500121420</t>
  </si>
  <si>
    <t>0703</t>
  </si>
  <si>
    <t>Дополнительное образование детей</t>
  </si>
  <si>
    <t>1500121120</t>
  </si>
  <si>
    <t>Молодежная политика</t>
  </si>
  <si>
    <t>Основное мероприятие "Выплаты гражданам, заключившим договор о целевом обучении"</t>
  </si>
  <si>
    <t>0270300000</t>
  </si>
  <si>
    <t>Дополнительные выплаты гражданам, предоставляемые за счет средств бюджета Старооскольского городского округа</t>
  </si>
  <si>
    <t>0270317130</t>
  </si>
  <si>
    <t xml:space="preserve">Молодежная политика </t>
  </si>
  <si>
    <t>Другие вопросы в области национальной безопасности и правоохранительной деятельности</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</si>
  <si>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</si>
  <si>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0314</t>
  </si>
  <si>
    <t>0120200000</t>
  </si>
  <si>
    <t>0120222100</t>
  </si>
  <si>
    <t xml:space="preserve">Стипендии главы администрации Старооскольского городского округа </t>
  </si>
  <si>
    <t>0614000000</t>
  </si>
  <si>
    <t>Основное мероприятие "Организация мер поддержки и социальной адаптации отдельных категорий граждан молодежи (молодые люди, оказавшиеся в трудной жизненной ситуации)"</t>
  </si>
  <si>
    <t>Основное мероприятие "Разработка и подготовка выпуска печатной продукции по безопасности в молодежной среде"</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</si>
  <si>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</si>
  <si>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</si>
  <si>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</si>
  <si>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5</t>
  </si>
  <si>
    <t>4</t>
  </si>
  <si>
    <t>7</t>
  </si>
  <si>
    <t>Средства массовой информации</t>
  </si>
  <si>
    <t>1200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</si>
  <si>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</si>
  <si>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</si>
  <si>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</si>
  <si>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</si>
  <si>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</si>
  <si>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</si>
  <si>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</si>
  <si>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1330225200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</si>
  <si>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</si>
  <si>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</si>
  <si>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</si>
  <si>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</si>
  <si>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</si>
  <si>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</si>
  <si>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0640900000</t>
  </si>
  <si>
    <t>06409L0270</t>
  </si>
  <si>
    <t>06140R4620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</si>
  <si>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</si>
  <si>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</si>
  <si>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</si>
  <si>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</si>
  <si>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</si>
  <si>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</si>
  <si>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</si>
  <si>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1700000000</t>
  </si>
  <si>
    <t>1710000000</t>
  </si>
  <si>
    <t>0940000000</t>
  </si>
  <si>
    <t>0940100000</t>
  </si>
  <si>
    <t xml:space="preserve">Массовый спорт </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</si>
  <si>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</si>
  <si>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</si>
  <si>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</si>
  <si>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</si>
  <si>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0631900000</t>
  </si>
  <si>
    <t>0631924200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</si>
  <si>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</si>
  <si>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</si>
  <si>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</si>
  <si>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9990051200</t>
  </si>
  <si>
    <t>0620271690</t>
  </si>
  <si>
    <t>Ежемесячное денежное вознаграждение за классное руководство</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</si>
  <si>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</si>
  <si>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</si>
  <si>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</si>
  <si>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</si>
  <si>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</si>
  <si>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</si>
  <si>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</si>
  <si>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</si>
  <si>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Раз-дел, под-раз-дел</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</si>
  <si>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</si>
  <si>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</si>
  <si>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Общегосударственные вопросы</t>
  </si>
  <si>
    <t>Другие общегосударственные вопросы</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</si>
  <si>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</si>
  <si>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</si>
  <si>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</si>
  <si>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</si>
  <si>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</si>
  <si>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</si>
  <si>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</si>
  <si>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</si>
  <si>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t>
  </si>
  <si>
    <t>05205L4970</t>
  </si>
  <si>
    <t>Основное мероприятие "Организация и содержание мест захоронения (кладбищ)"</t>
  </si>
  <si>
    <t>1220422200</t>
  </si>
  <si>
    <t>1320164000</t>
  </si>
  <si>
    <t>Субсидии бюджетным (автономным) учреждениям на осуществление перевозки льготной категории граждан по муниципальным маршрутам регулярных перевозок</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</si>
  <si>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</si>
  <si>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</si>
  <si>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</si>
  <si>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</si>
  <si>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"Строительство, реконструкция, капитальный ремонт дошкольных образовательных организаций"</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</si>
  <si>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</si>
  <si>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</si>
  <si>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"Обеспечение доступности образовательных организаций"</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</si>
  <si>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</si>
  <si>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"Совершенствование финансово-экономических условий организаций дополнительного образования"</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</si>
  <si>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</si>
  <si>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</si>
  <si>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</si>
  <si>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</si>
  <si>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</si>
  <si>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</si>
  <si>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Социальная поддержка отдельных работников муниципальных образовательных организаций, проживающих и (или) работающих в сельской местности</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</si>
  <si>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</si>
  <si>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</si>
  <si>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Возмещение расходов по оплате проезда педагогическим работникам к месту работы и обратно, проживающим в городе и работающим в муниципальных общеобразовательных организациях сельских территорий</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</si>
  <si>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</si>
  <si>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</si>
  <si>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</si>
  <si>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</si>
  <si>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</si>
  <si>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</si>
  <si>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Сумма на 2021 год</t>
  </si>
  <si>
    <t>0640426040</t>
  </si>
  <si>
    <t>Местный бюджет 2021</t>
  </si>
  <si>
    <t>Областной бюджет 2021</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</si>
  <si>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</si>
  <si>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</si>
  <si>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 xml:space="preserve"> Муниципальная программа "Развитие системы жизнеобеспечения Старооскольского городского округа" </t>
  </si>
  <si>
    <t>Муниципальная программа "Формирование современной городской среды на территории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</si>
  <si>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</si>
  <si>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"Развитие культуры и искусства Старооскольского городского округа"</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</si>
  <si>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</si>
  <si>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</si>
  <si>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</si>
  <si>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"Обеспечение безопасности жизнедеятельности населения Старооскольского городского округа"</t>
  </si>
  <si>
    <t>Муниципальная программа "Развитие сельского хозяйства и рыбоводства в Старооскольском городском округе"</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</si>
  <si>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</si>
  <si>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</si>
  <si>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 xml:space="preserve">Муниципальная программа "Развитие системы жизнеобеспечения Старооскольского городского округа" </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</si>
  <si>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</si>
  <si>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 xml:space="preserve">Муниципальная программа "Обеспечение населения Старооскольского городского округа жильем" </t>
  </si>
  <si>
    <t>Муниципальная программа "Развитие системы жизнеобеспечения Старооскольского городского округа"</t>
  </si>
  <si>
    <t xml:space="preserve">Муниципальная программа "Обеспечение безопасности жизнедеятельности населения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</si>
  <si>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</si>
  <si>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"Социальная поддержка граждан в Старооскольском городском округе"</t>
  </si>
  <si>
    <t xml:space="preserve">Муниципальная программа "Социальная поддержка граждан в Старооскольском городском округе"
</t>
  </si>
  <si>
    <t>Муниципальная программа "Обеспечение населения Старооскольского городского округа жильем"</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</si>
  <si>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</si>
  <si>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</si>
  <si>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</si>
  <si>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</si>
  <si>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</si>
  <si>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0120600000</t>
  </si>
  <si>
    <t>0120626010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</si>
  <si>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</si>
  <si>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 xml:space="preserve">Подпрограмма "Развитие туризма и придорожного сервиса в Старооскольском городском округе"
</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</si>
  <si>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</si>
  <si>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</si>
  <si>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</si>
  <si>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</si>
  <si>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Подпрограмма "Улучшение условий и охраны труда в Старооскольском городском округе"</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</si>
  <si>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</si>
  <si>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</si>
  <si>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</si>
  <si>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</si>
  <si>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</si>
  <si>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Подпрограмма "Организация транспортного обслуживания населения Старооскольского городского округа"</t>
  </si>
  <si>
    <t xml:space="preserve">Подпрограмма "Улучшение среды обитания населения Старооскольского городского округа"  </t>
  </si>
  <si>
    <t xml:space="preserve">Подпрограмма "Улучшение среды обитания населения Старооскольского городского округа" </t>
  </si>
  <si>
    <t xml:space="preserve"> Подпрограмма "Содержание дорожного хозяйства"</t>
  </si>
  <si>
    <t xml:space="preserve">Подпрограмма "Капитальный ремонт многоквартирных домов Старооскольского городского округа" </t>
  </si>
  <si>
    <t xml:space="preserve">Подпрограмма "Обеспечение реализации муниципальной программы "Развитие системы жизнеобеспечения Старооскольского городского округа" </t>
  </si>
  <si>
    <t>Подпрограмма "Профилактика правонарушений и обеспечение безопасности дорожного движения на территории Старооскольского городского округа"</t>
  </si>
  <si>
    <t xml:space="preserve">Подпрограмма "Патриотическое воспитание граждан" </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</si>
  <si>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</si>
  <si>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</si>
  <si>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</si>
  <si>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</si>
  <si>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</si>
  <si>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</si>
  <si>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</si>
  <si>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</si>
  <si>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</si>
  <si>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</si>
  <si>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Возмещение расходов по оплате проезда педагогическим работникам к месту работы и обратно, проживающим в городе, но работающим в муниципальных образовательных организациях дополнительного образования детей сельских территорий</t>
  </si>
  <si>
    <t>0230917030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</si>
  <si>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</si>
  <si>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</si>
  <si>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</si>
  <si>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</si>
  <si>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1010000000</t>
  </si>
  <si>
    <t>1010600000</t>
  </si>
  <si>
    <t>1010671290</t>
  </si>
  <si>
    <t xml:space="preserve">Муниципальная программа "Развитие сельского хозяйства и рыбоводства в Старооскольском городском округе" </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</si>
  <si>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</si>
  <si>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</si>
  <si>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</si>
  <si>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</si>
  <si>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</si>
  <si>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1010400000</t>
  </si>
  <si>
    <t>0250463000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</si>
  <si>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</si>
  <si>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"Проведение конкурса "Самопрезентации" среди активистов Кибердружины Старооскольского городского округа"</t>
  </si>
  <si>
    <t>0150300000</t>
  </si>
  <si>
    <t>0150326010</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</si>
  <si>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</si>
  <si>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0150400000</t>
  </si>
  <si>
    <t>0150426010</t>
  </si>
  <si>
    <t>Основное мероприятие "Приобретение имущества в муниципальную собственность"</t>
  </si>
  <si>
    <t>1410900000</t>
  </si>
  <si>
    <t>1410922200</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</si>
  <si>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</si>
  <si>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</si>
  <si>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</si>
  <si>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</si>
  <si>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1120500000</t>
  </si>
  <si>
    <t>1120726010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</si>
  <si>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</si>
  <si>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</si>
  <si>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</si>
  <si>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</si>
  <si>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</si>
  <si>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</si>
  <si>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"Участие органов общественного самоуправления в конкурсах, грантах с выплатой денежных вознаграждений победителям"</t>
  </si>
  <si>
    <t>Основное мероприятие "Проведение работ по постановке на кадастровый учет границ Старооскольского городского округа"</t>
  </si>
  <si>
    <t>1420200000</t>
  </si>
  <si>
    <t>Проведение комплексных кадастровых работ</t>
  </si>
  <si>
    <t>14202L5110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</si>
  <si>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</si>
  <si>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</si>
  <si>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</si>
  <si>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</si>
  <si>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</si>
  <si>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</si>
  <si>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 xml:space="preserve">Выплата пособий малоимущим гражданам и гражданам, оказавшимся в трудной жизненной ситуации
</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</si>
  <si>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</si>
  <si>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</si>
  <si>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</si>
  <si>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</si>
  <si>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Культура</t>
  </si>
  <si>
    <t>Подпрограмма "Развитие библиотечного дела"</t>
  </si>
  <si>
    <t>Основное мероприятие "Проведение капитального ремонта муниципальных библиотек"</t>
  </si>
  <si>
    <t>0410200000</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</si>
  <si>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</si>
  <si>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</si>
  <si>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</si>
  <si>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</si>
  <si>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</si>
  <si>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</si>
  <si>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02203S2120</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</si>
  <si>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</si>
  <si>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</si>
  <si>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</si>
  <si>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</si>
  <si>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</si>
  <si>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</si>
  <si>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</si>
  <si>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</si>
  <si>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</si>
  <si>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</si>
  <si>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</si>
  <si>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133R153930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</si>
  <si>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</si>
  <si>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</si>
  <si>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</si>
  <si>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</si>
  <si>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Обеспечение деятельности финансовых, налоговых и таможенных органов и органов финансового (финансово-бюджетного) надзора</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</si>
  <si>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</si>
  <si>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0631000000</t>
  </si>
  <si>
    <t>0631072880</t>
  </si>
  <si>
    <t>0631100000</t>
  </si>
  <si>
    <t>0631172880</t>
  </si>
  <si>
    <t>0612453800</t>
  </si>
  <si>
    <t>0612553800</t>
  </si>
  <si>
    <t>1010473720</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</si>
  <si>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</si>
  <si>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</si>
  <si>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</si>
  <si>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Реализация мероприятий по обеспечению жильем молодых семей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</si>
  <si>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</si>
  <si>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</si>
  <si>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</si>
  <si>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</si>
  <si>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</si>
  <si>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</si>
  <si>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Органы юстиции</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</si>
  <si>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</si>
  <si>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</si>
  <si>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</si>
  <si>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r>
      <t xml:space="preserve">Основное мероприятие "Бесплатное обеспечение школьной формой детей из многодетных семей-учащихся первых классов </t>
    </r>
    <r>
      <rPr>
        <b/>
        <sz val="12"/>
        <rFont val="Times New Roman"/>
        <family val="1"/>
        <charset val="204"/>
      </rPr>
      <t xml:space="preserve">общеобразовательных </t>
    </r>
    <r>
      <rPr>
        <b/>
        <sz val="13"/>
        <rFont val="Times New Roman"/>
        <family val="1"/>
        <charset val="204"/>
      </rPr>
      <t>организаций Белгородской области"</t>
    </r>
  </si>
  <si>
    <t>Ми-нис-тер-ство, ве-дом-ство (код ад-ми-ни-стра-то-ра)</t>
  </si>
  <si>
    <t>Вид рас- хо-да</t>
  </si>
  <si>
    <t xml:space="preserve">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</si>
  <si>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</si>
  <si>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"Поддержка творческой деятельности Старооскольского театра"</t>
  </si>
  <si>
    <t>0450300000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</si>
  <si>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</si>
  <si>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04503L4660</t>
  </si>
  <si>
    <t>Финансовое обеспечение дорожной деятельности в рамках реализации мероприятий национального проекта "Безопасные и качественные автомобильные дороги"</t>
  </si>
  <si>
    <t>Расходы на выплаты по оплате труда членов Избирательной комиссии муниципального образования</t>
  </si>
  <si>
    <t>Расходы на содержание Избирательной комиссии муниципального образования</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</si>
  <si>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</si>
  <si>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Основное мероприятие "Единовременная выплата при одновременном рождении (усыновлении)  двух детей - 10 000 руб., трех и более детей -                  50 000 руб."</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</si>
  <si>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</si>
  <si>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</si>
  <si>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</si>
  <si>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</si>
  <si>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0231300000</t>
  </si>
  <si>
    <t>Сумма на 2022 год</t>
  </si>
  <si>
    <t>Местный бюджет 2022</t>
  </si>
  <si>
    <t>Областной бюджет 2022</t>
  </si>
  <si>
    <t>тыс. рублей</t>
  </si>
  <si>
    <t>Ведомственная структура расходов бюджета Старооскольского городского округа на плановый период 2021 и 2022 годов</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</si>
  <si>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</si>
  <si>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0410400000</t>
  </si>
  <si>
    <t>Социальная поддержка отдельных работников муниципальных учреждений, проживающих и (или) работающих в сельской местности</t>
  </si>
  <si>
    <t>0410417010</t>
  </si>
  <si>
    <t>0430400000</t>
  </si>
  <si>
    <t>0430417010</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</si>
  <si>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№181-ФЗ "О социальной защите инвалидов в Российской Федерации"</t>
  </si>
  <si>
    <t>0520800000</t>
  </si>
  <si>
    <t>0520851350</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</si>
  <si>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</si>
  <si>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</si>
  <si>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0520851760</t>
  </si>
  <si>
    <t>0610826040</t>
  </si>
  <si>
    <t>0614226040</t>
  </si>
  <si>
    <t>0231326070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</si>
  <si>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</si>
  <si>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0632471530</t>
  </si>
  <si>
    <t>Выплата ежемесячных денежных компенсаций расходов по оплате жилищно-коммунальных услуг ветеранам труда</t>
  </si>
  <si>
    <t>Осуществление мер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</si>
  <si>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Осуществление полномочий  субъекта Российской Федерации на осуществление мер соцзащиты многодетных семей</t>
  </si>
  <si>
    <t xml:space="preserve">Предоставление гражданам субсидий на оплату жилого помещения и коммунальных услуг
</t>
  </si>
  <si>
    <t xml:space="preserve">Осуществление полномочий субъекта Российской Федерации на осуществление мер по социальной защите граждан, являющихся усыновителями
</t>
  </si>
  <si>
    <t>1420222200</t>
  </si>
  <si>
    <t>0940125100</t>
  </si>
  <si>
    <t>0430271120</t>
  </si>
  <si>
    <t>04302S1120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</si>
  <si>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</si>
  <si>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</si>
  <si>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0720271120</t>
  </si>
  <si>
    <t>07202S1120</t>
  </si>
  <si>
    <t>0210372120</t>
  </si>
  <si>
    <t>02103S2120</t>
  </si>
  <si>
    <t>Основное мероприятие "Реконструкция и капитальный ремонт учреждений дополнительного образования"</t>
  </si>
  <si>
    <t>0230400000</t>
  </si>
  <si>
    <t>0230472120</t>
  </si>
  <si>
    <t>02304S2120</t>
  </si>
  <si>
    <t>Основное мероприятие "Проведение капитального ремонта и строительства зданий муниципальных музеев и сооружений Старооскольского зоопарка"</t>
  </si>
  <si>
    <t>0420400000</t>
  </si>
  <si>
    <t>0420472120</t>
  </si>
  <si>
    <t>04204S2120</t>
  </si>
  <si>
    <t>Основное мероприятие "Разработка программы комплексного развития систем коммунальной инфраструктуры Старооскольского городского округа"</t>
  </si>
  <si>
    <t>1240200000</t>
  </si>
  <si>
    <t>1240225900</t>
  </si>
  <si>
    <t>1220625900</t>
  </si>
  <si>
    <t>Возмещение части процентной ставки по долгосрочным, среднесрочным и краткосрочным кредитам, взятым малыми формами хозяйствования</t>
  </si>
  <si>
    <t>Стимулирование развития приоритетных подотраслей агропромышленного комплекса и развитие малых форм хозяйствования</t>
  </si>
  <si>
    <t>10104R5020</t>
  </si>
  <si>
    <t xml:space="preserve">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t>
  </si>
  <si>
    <t xml:space="preserve">                                                                             к решению Совета депутатов</t>
  </si>
  <si>
    <t xml:space="preserve">                                                                             Старооскольского городского округа</t>
  </si>
  <si>
    <t xml:space="preserve">                                                                             Приложение 10</t>
  </si>
  <si>
    <t>6</t>
  </si>
  <si>
    <t>Основное мероприятие "Содержание улично-дорожной сети Старооскольского городского округа"</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</si>
  <si>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</si>
  <si>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Основное мероприятие "Организация предоставления мер по поддержке сельскохозяйствен-ного производства"</t>
  </si>
  <si>
    <t xml:space="preserve">Поддержка альтернативных форм предоставления дошкольного образования
</t>
  </si>
  <si>
    <t>0210573010</t>
  </si>
  <si>
    <t>Основное мероприятие "Проект "Культурная среда"</t>
  </si>
  <si>
    <t>023А100000</t>
  </si>
  <si>
    <t xml:space="preserve">Государственная поддержка отрасли культуры (обеспечение мероприятий детских музыкальных, художественных, хореографических школ, школ искусств, училищ необходимыми инструментами, оборудованием и материалами) </t>
  </si>
  <si>
    <t>023А155196</t>
  </si>
  <si>
    <t>Основное мероприятие "Проект "Успех каждого ребенка"</t>
  </si>
  <si>
    <t xml:space="preserve">Создание в общеобразовательных организациях, расположенных в сельской местности, условий для занятий физической культурой и спортом </t>
  </si>
  <si>
    <t>022Е200000</t>
  </si>
  <si>
    <t>022Е250970</t>
  </si>
  <si>
    <t xml:space="preserve">Подпрограмма "Сохранение объектов культурного наследия" </t>
  </si>
  <si>
    <t>Основное мероприятие "Реализация мероприятий федеральной целевой программы "Увековечение памяти погибших при защите Отечества на                                                               2019-2024 годы"</t>
  </si>
  <si>
    <t>Обустройство и восстановление воинских захоронений, находящихся в государственной собственности</t>
  </si>
  <si>
    <t>0440400000</t>
  </si>
  <si>
    <t>04404L2990</t>
  </si>
  <si>
    <t>0440000000</t>
  </si>
  <si>
    <t xml:space="preserve">Подпрограмма "Развитие сельскохозяйственной отрасли" </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</si>
  <si>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</si>
  <si>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Основное мероприятие "Строительство, реконструкция и капитальный ремонт общеобразовательных организаций городского округа"</t>
  </si>
  <si>
    <t>Подпрограмма "Развитие и поддержка малого и среднего предпринимательства Старооскольского городского округа"</t>
  </si>
  <si>
    <t>Основное мероприятие "Обеспечение функционирования модели персонифицированно-го финансирования дополнительного образования детей"</t>
  </si>
  <si>
    <t xml:space="preserve">           Старооскольского городского округа</t>
  </si>
  <si>
    <t xml:space="preserve">           от 24 декабря 2019 г. № 327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</si>
</sst>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
    <numFmt numFmtId="166" formatCode="#,##0.0"/>
  </numFmts>
  <fonts count="21"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0"/>
      <name val="Arial"/>
      <family val="2"/>
      <charset val="204"/>
    </font>
    <font>
      <sz val="10"/>
      <name val="Arial"/>
      <family val="2"/>
      <charset val="204"/>
    </font>
    <font>
      <sz val="12"/>
      <name val="Times New Roman"/>
      <family val="1"/>
      <charset val="204"/>
    </font>
    <font>
      <b/>
      <sz val="12"/>
      <name val="Times New Roman"/>
      <family val="1"/>
      <charset val="204"/>
    </font>
    <font>
      <b/>
      <sz val="10.5"/>
      <name val="Times New Roman"/>
      <family val="1"/>
      <charset val="204"/>
    </font>
    <font>
      <b/>
      <sz val="13"/>
      <name val="Calibri"/>
      <family val="2"/>
      <charset val="204"/>
    </font>
    <font>
      <b/>
      <sz val="12.5"/>
      <name val="Times New Roman"/>
      <family val="1"/>
      <charset val="204"/>
    </font>
    <font>
      <sz val="12.5"/>
      <name val="Times New Roman"/>
      <family val="1"/>
      <charset val="204"/>
    </font>
    <font>
      <b/>
      <sz val="9"/>
      <name val="Times New Roman"/>
      <family val="1"/>
      <charset val="204"/>
    </font>
    <font>
      <b/>
      <sz val="11.5"/>
      <name val="Times New Roman"/>
      <family val="1"/>
      <charset val="204"/>
    </font>
    <font>
      <sz val="11.5"/>
      <name val="Times New Roman"/>
      <family val="1"/>
      <charset val="204"/>
    </font>
    <font>
      <sz val="11"/>
      <color theme="1"/>
      <name val="Calibri"/>
      <family val="2"/>
      <charset val="204"/>
      <scheme val="minor"/>
    </font>
    <font>
      <sz val="13"/>
      <color theme="1"/>
      <name val="Times New Roman"/>
      <family val="1"/>
      <charset val="204"/>
    </font>
    <font>
      <b/>
      <sz val="13"/>
      <color theme="1"/>
      <name val="Times New Roman"/>
      <family val="1"/>
      <charset val="204"/>
    </font>
    <font>
      <b/>
      <sz val="14"/>
      <name val="Arial"/>
      <family val="2"/>
      <charset val="204"/>
    </font>
    <font>
      <sz val="12.8"/>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16" fillId="0" borderId="0"/>
    <xf numFmtId="0" fontId="5" fillId="0" borderId="0"/>
    <xf numFmtId="0" fontId="6" fillId="0" borderId="0"/>
    <xf numFmtId="0" fontId="1" fillId="0" borderId="0"/>
  </cellStyleXfs>
  <cellXfs count="73">
    <xf numFmtId="0" fontId="0" fillId="0" borderId="0" xfId="0"/>
    <xf numFmtId="0" fontId="3" fillId="0" borderId="0" xfId="0" applyFont="1" applyFill="1" applyAlignment="1"/>
    <xf numFmtId="0" fontId="3" fillId="0" borderId="0" xfId="0" applyFont="1" applyFill="1"/>
    <xf numFmtId="0" fontId="3" fillId="0" borderId="0" xfId="0" applyFont="1" applyFill="1" applyAlignment="1">
      <alignment horizontal="left"/>
    </xf>
    <xf numFmtId="0" fontId="3" fillId="0" borderId="0" xfId="0" applyNumberFormat="1" applyFont="1" applyFill="1" applyAlignment="1">
      <alignment horizontal="center" vertical="center"/>
    </xf>
    <xf numFmtId="0" fontId="2" fillId="0" borderId="0" xfId="0" applyFont="1" applyFill="1"/>
    <xf numFmtId="0" fontId="2" fillId="0" borderId="0" xfId="0" applyFont="1" applyFill="1" applyAlignment="1"/>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0" borderId="0" xfId="0" applyFont="1" applyFill="1"/>
    <xf numFmtId="166" fontId="2" fillId="0" borderId="1" xfId="0" applyNumberFormat="1" applyFont="1" applyFill="1" applyBorder="1" applyAlignment="1">
      <alignment horizontal="center" vertical="center" wrapText="1"/>
    </xf>
    <xf numFmtId="166" fontId="4" fillId="0" borderId="0" xfId="0" applyNumberFormat="1" applyFont="1" applyFill="1"/>
    <xf numFmtId="0" fontId="4" fillId="0" borderId="0" xfId="0" applyFont="1" applyFill="1"/>
    <xf numFmtId="166"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66" fontId="1" fillId="0" borderId="0" xfId="0" applyNumberFormat="1" applyFont="1" applyFill="1"/>
    <xf numFmtId="2" fontId="3"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2" fillId="0" borderId="1" xfId="5" applyFont="1" applyFill="1" applyBorder="1" applyAlignment="1">
      <alignment horizontal="center" vertical="center" wrapText="1"/>
    </xf>
    <xf numFmtId="0" fontId="3" fillId="0" borderId="1" xfId="5"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1" fillId="0" borderId="1" xfId="0" applyFont="1" applyFill="1" applyBorder="1"/>
    <xf numFmtId="49" fontId="2" fillId="0" borderId="1" xfId="4" applyNumberFormat="1" applyFont="1" applyFill="1" applyBorder="1" applyAlignment="1">
      <alignment horizontal="center" vertical="center" wrapText="1"/>
    </xf>
    <xf numFmtId="49" fontId="3" fillId="0" borderId="1" xfId="4" applyNumberFormat="1"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wrapText="1"/>
    </xf>
    <xf numFmtId="166" fontId="18"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4" fillId="0" borderId="1" xfId="0" applyFont="1" applyFill="1" applyBorder="1"/>
    <xf numFmtId="2" fontId="3" fillId="0" borderId="1" xfId="5" applyNumberFormat="1"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2" fontId="14"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3" fillId="0" borderId="3" xfId="2" applyFont="1" applyFill="1" applyBorder="1" applyAlignment="1">
      <alignment horizontal="center" vertical="top" wrapText="1"/>
    </xf>
    <xf numFmtId="2" fontId="13"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15" fillId="0" borderId="1" xfId="0" applyNumberFormat="1" applyFont="1" applyFill="1" applyBorder="1" applyAlignment="1">
      <alignment horizontal="center" vertical="center" wrapText="1"/>
    </xf>
    <xf numFmtId="165" fontId="3" fillId="0" borderId="1" xfId="5"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NumberFormat="1" applyFont="1" applyFill="1" applyAlignment="1">
      <alignment horizontal="center" vertical="center"/>
    </xf>
    <xf numFmtId="0" fontId="19" fillId="0" borderId="0" xfId="0" applyFont="1" applyFill="1"/>
    <xf numFmtId="0" fontId="8"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2" fillId="2" borderId="1" xfId="0" applyNumberFormat="1" applyFont="1" applyFill="1" applyBorder="1" applyAlignment="1">
      <alignment horizontal="center" vertical="center" wrapText="1"/>
    </xf>
    <xf numFmtId="166" fontId="17"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2" fontId="2"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166" fontId="2" fillId="3" borderId="1" xfId="0"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49" fontId="20" fillId="0" borderId="1" xfId="0" applyNumberFormat="1" applyFont="1" applyFill="1" applyBorder="1" applyAlignment="1">
      <alignment horizontal="center" vertical="center" wrapText="1"/>
    </xf>
    <xf numFmtId="166" fontId="2" fillId="4" borderId="1" xfId="0" applyNumberFormat="1" applyFont="1" applyFill="1" applyBorder="1" applyAlignment="1">
      <alignment horizontal="center" vertical="center" wrapText="1"/>
    </xf>
    <xf numFmtId="166" fontId="3" fillId="4" borderId="1" xfId="0" applyNumberFormat="1" applyFont="1" applyFill="1" applyBorder="1" applyAlignment="1">
      <alignment horizontal="center" vertical="center" wrapText="1"/>
    </xf>
    <xf numFmtId="0" fontId="2" fillId="0" borderId="0" xfId="0" applyNumberFormat="1" applyFont="1" applyFill="1" applyAlignment="1">
      <alignment horizontal="center" wrapText="1"/>
    </xf>
    <xf numFmtId="0" fontId="3" fillId="0" borderId="0" xfId="0" applyFont="1" applyFill="1" applyAlignment="1"/>
    <xf numFmtId="0" fontId="0" fillId="0" borderId="0" xfId="0" applyAlignment="1"/>
    <xf numFmtId="0" fontId="3" fillId="0" borderId="0" xfId="0" applyFont="1" applyFill="1" applyAlignment="1">
      <alignment horizontal="left"/>
    </xf>
  </cellXfs>
  <cellStyles count="6">
    <cellStyle name="Обычный" xfId="0" builtinId="0"/>
    <cellStyle name="Обычный 2" xfId="1"/>
    <cellStyle name="Обычный 3" xfId="2"/>
    <cellStyle name="Обычный 4" xfId="3"/>
    <cellStyle name="Обычный 5" xfId="4"/>
    <cellStyle name="Обычный_Алексеевский уведомление"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1166"/>
  <sheetViews>
    <sheetView tabSelected="1" view="pageBreakPreview" zoomScale="80" zoomScaleSheetLayoutView="80" workbookViewId="0">
      <selection activeCell="E9" sqref="E9"/>
    </sheetView>
  </sheetViews>
  <sheetFormatPr defaultColWidth="9.140625" defaultRowHeight="12.75" x14ac:dyDescent="0.2"/>
  <cols>
    <col min="1" max="1" width="26" style="52" customWidth="1"/>
    <col min="2" max="2" width="7.140625" style="10" customWidth="1"/>
    <col min="3" max="3" width="6.28515625" style="10" customWidth="1"/>
    <col min="4" max="4" width="13.85546875" style="10" customWidth="1"/>
    <col min="5" max="5" width="5.42578125" style="10" customWidth="1"/>
    <col min="6" max="6" width="13.140625" style="10" customWidth="1"/>
    <col min="7" max="7" width="13.7109375" style="10" hidden="1" customWidth="1"/>
    <col min="8" max="8" width="15.140625" style="10" hidden="1" customWidth="1"/>
    <col min="9" max="9" width="13.5703125" style="10" customWidth="1"/>
    <col min="10" max="10" width="13.7109375" style="10" hidden="1" customWidth="1"/>
    <col min="11" max="11" width="15.140625" style="10" hidden="1" customWidth="1"/>
    <col min="12" max="12" width="15.7109375" style="10" customWidth="1"/>
    <col min="13" max="16384" width="9.140625" style="10"/>
  </cols>
  <sheetData>
    <row r="1" spans="1:252" s="2" customFormat="1" ht="16.5" x14ac:dyDescent="0.25">
      <c r="A1" s="1" t="s">
        <v>1076</v>
      </c>
      <c r="E1" s="1"/>
      <c r="F1" s="1"/>
      <c r="G1" s="1"/>
      <c r="H1" s="1"/>
      <c r="I1" s="1"/>
      <c r="J1" s="1"/>
      <c r="K1" s="1"/>
    </row>
    <row r="2" spans="1:252" s="2" customFormat="1" ht="16.5" x14ac:dyDescent="0.25">
      <c r="A2" s="1" t="s">
        <v>1074</v>
      </c>
      <c r="E2" s="1"/>
      <c r="F2" s="1"/>
      <c r="G2" s="1"/>
      <c r="H2" s="1"/>
      <c r="I2" s="1"/>
      <c r="J2" s="1"/>
      <c r="K2" s="1"/>
    </row>
    <row r="3" spans="1:252" s="2" customFormat="1" ht="16.5" x14ac:dyDescent="0.25">
      <c r="A3" s="1"/>
      <c r="D3" s="70" t="s">
        <v>1102</v>
      </c>
      <c r="E3" s="71"/>
      <c r="F3" s="71"/>
      <c r="G3" s="71"/>
      <c r="H3" s="71"/>
      <c r="I3" s="71"/>
      <c r="J3" s="71"/>
      <c r="K3" s="71"/>
      <c r="L3" s="71"/>
    </row>
    <row r="4" spans="1:252" s="2" customFormat="1" ht="16.5" x14ac:dyDescent="0.25">
      <c r="A4" s="3" t="s">
        <v>1075</v>
      </c>
      <c r="D4" s="72" t="s">
        <v>1103</v>
      </c>
      <c r="E4" s="71"/>
      <c r="F4" s="71"/>
      <c r="G4" s="71"/>
      <c r="H4" s="71"/>
      <c r="I4" s="71"/>
      <c r="J4" s="71"/>
      <c r="K4" s="71"/>
      <c r="L4" s="71"/>
    </row>
    <row r="5" spans="1:252" s="2" customFormat="1" ht="0.75" customHeight="1" x14ac:dyDescent="0.25">
      <c r="A5" s="4"/>
      <c r="B5" s="3"/>
      <c r="E5" s="3"/>
      <c r="F5" s="3"/>
      <c r="G5" s="3"/>
      <c r="H5" s="3"/>
      <c r="I5" s="3"/>
      <c r="J5" s="3"/>
      <c r="K5" s="3"/>
    </row>
    <row r="6" spans="1:252" s="2" customFormat="1" ht="16.5" hidden="1" x14ac:dyDescent="0.25">
      <c r="A6" s="4"/>
      <c r="C6" s="5"/>
    </row>
    <row r="7" spans="1:252" s="2" customFormat="1" ht="46.5" customHeight="1" x14ac:dyDescent="0.25">
      <c r="A7" s="69" t="s">
        <v>1025</v>
      </c>
      <c r="B7" s="69"/>
      <c r="C7" s="69"/>
      <c r="D7" s="69"/>
      <c r="E7" s="69"/>
      <c r="F7" s="69"/>
      <c r="G7" s="69"/>
      <c r="H7" s="69"/>
      <c r="I7" s="69"/>
      <c r="J7" s="6"/>
      <c r="K7" s="6"/>
    </row>
    <row r="8" spans="1:252" s="2" customFormat="1" ht="16.5" x14ac:dyDescent="0.25">
      <c r="A8" s="4"/>
      <c r="C8" s="5"/>
      <c r="F8" s="3"/>
      <c r="G8" s="3"/>
      <c r="H8" s="3"/>
      <c r="I8" s="3" t="s">
        <v>1024</v>
      </c>
      <c r="J8" s="3"/>
      <c r="K8" s="3"/>
    </row>
    <row r="9" spans="1:252" ht="249.75" customHeight="1" x14ac:dyDescent="0.2">
      <c r="A9" s="7" t="s">
        <v>0</v>
      </c>
      <c r="B9" s="8" t="s">
        <v>1003</v>
      </c>
      <c r="C9" s="8" t="s">
        <v>789</v>
      </c>
      <c r="D9" s="8" t="s">
        <v>10</v>
      </c>
      <c r="E9" s="8" t="s">
        <v>1004</v>
      </c>
      <c r="F9" s="8" t="s">
        <v>834</v>
      </c>
      <c r="G9" s="9" t="s">
        <v>836</v>
      </c>
      <c r="H9" s="9" t="s">
        <v>837</v>
      </c>
      <c r="I9" s="8" t="s">
        <v>1021</v>
      </c>
      <c r="J9" s="9" t="s">
        <v>1022</v>
      </c>
      <c r="K9" s="9" t="s">
        <v>1023</v>
      </c>
    </row>
    <row r="10" spans="1:252" ht="16.5" x14ac:dyDescent="0.2">
      <c r="A10" s="7">
        <v>1</v>
      </c>
      <c r="B10" s="8" t="s">
        <v>733</v>
      </c>
      <c r="C10" s="8" t="s">
        <v>734</v>
      </c>
      <c r="D10" s="8" t="s">
        <v>736</v>
      </c>
      <c r="E10" s="8" t="s">
        <v>735</v>
      </c>
      <c r="F10" s="8" t="s">
        <v>1077</v>
      </c>
      <c r="G10" s="9"/>
      <c r="H10" s="9"/>
      <c r="I10" s="8" t="s">
        <v>737</v>
      </c>
      <c r="J10" s="9"/>
      <c r="K10" s="9"/>
    </row>
    <row r="11" spans="1:252" s="13" customFormat="1" ht="77.45" customHeight="1" x14ac:dyDescent="0.2">
      <c r="A11" s="8" t="s">
        <v>212</v>
      </c>
      <c r="B11" s="8" t="s">
        <v>213</v>
      </c>
      <c r="C11" s="8"/>
      <c r="D11" s="8"/>
      <c r="E11" s="8"/>
      <c r="F11" s="11">
        <f>G11+H11</f>
        <v>2146181</v>
      </c>
      <c r="G11" s="11">
        <f>G12+G113+G193+G354+G347+G82+G293+G265+G324+G334</f>
        <v>1183531</v>
      </c>
      <c r="H11" s="11">
        <f>H12+H113+H193+H354+H347+H82+H293+H265+H324+H334</f>
        <v>962650</v>
      </c>
      <c r="I11" s="11">
        <f>J11+K11</f>
        <v>1861157.5</v>
      </c>
      <c r="J11" s="11">
        <f>J12+J113+J193+J354+J347+J82+J293+J265+J324+J334</f>
        <v>1138183</v>
      </c>
      <c r="K11" s="11">
        <f>K12+K113+K193+K354+K347+K82+K293+K265+K324+K334</f>
        <v>722974.5</v>
      </c>
      <c r="L11" s="11">
        <f>20035+41178+67241+12980+103450+32740+49004+193019+171254+107+14370+216669+138566+115014+7904</f>
        <v>1183531</v>
      </c>
      <c r="M11" s="12">
        <f>G11-L11</f>
        <v>0</v>
      </c>
      <c r="N11" s="13">
        <f>20013+41160+66434+12985+103450+31326+49004+164018+170748+86+14350+216651+127581+112473+7904</f>
        <v>1138183</v>
      </c>
      <c r="O11" s="12">
        <f>J11-N11</f>
        <v>0</v>
      </c>
    </row>
    <row r="12" spans="1:252" s="13" customFormat="1" ht="42.75" customHeight="1" x14ac:dyDescent="0.2">
      <c r="A12" s="8" t="s">
        <v>792</v>
      </c>
      <c r="B12" s="8"/>
      <c r="C12" s="8" t="s">
        <v>205</v>
      </c>
      <c r="D12" s="8"/>
      <c r="E12" s="8"/>
      <c r="F12" s="11">
        <f>G12+H12</f>
        <v>220607.1</v>
      </c>
      <c r="G12" s="11">
        <f>G13+G40+G35</f>
        <v>216273</v>
      </c>
      <c r="H12" s="11">
        <f>H13+H40+H35</f>
        <v>4334.1000000000004</v>
      </c>
      <c r="I12" s="11">
        <f>J12+K12</f>
        <v>220539.6</v>
      </c>
      <c r="J12" s="11">
        <f>J13+J40+J35</f>
        <v>215745</v>
      </c>
      <c r="K12" s="11">
        <f>K13+K40+K35</f>
        <v>4794.6000000000004</v>
      </c>
    </row>
    <row r="13" spans="1:252" ht="241.5" customHeight="1" x14ac:dyDescent="0.2">
      <c r="A13" s="8" t="s">
        <v>214</v>
      </c>
      <c r="B13" s="8"/>
      <c r="C13" s="8" t="s">
        <v>215</v>
      </c>
      <c r="D13" s="8"/>
      <c r="E13" s="8"/>
      <c r="F13" s="11">
        <f>G13+H13</f>
        <v>190560</v>
      </c>
      <c r="G13" s="11">
        <f>G14+G22+G26</f>
        <v>186269</v>
      </c>
      <c r="H13" s="11">
        <f>H14+H22+H26</f>
        <v>4291</v>
      </c>
      <c r="I13" s="11">
        <f>J13+K13</f>
        <v>190209</v>
      </c>
      <c r="J13" s="11">
        <f>J14+J22+J26</f>
        <v>185763</v>
      </c>
      <c r="K13" s="11">
        <f>K14+K22+K26</f>
        <v>4446</v>
      </c>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HQ13" s="13"/>
      <c r="HR13" s="13"/>
      <c r="HS13" s="13"/>
      <c r="HT13" s="13"/>
      <c r="HU13" s="13"/>
      <c r="HV13" s="13"/>
      <c r="HW13" s="13"/>
      <c r="HX13" s="13"/>
      <c r="HY13" s="13"/>
      <c r="HZ13" s="13"/>
      <c r="IA13" s="13"/>
      <c r="IB13" s="13"/>
      <c r="IC13" s="13"/>
      <c r="ID13" s="13"/>
      <c r="IE13" s="13"/>
      <c r="IF13" s="13"/>
      <c r="IG13" s="13"/>
      <c r="IH13" s="13"/>
      <c r="II13" s="13"/>
      <c r="IJ13" s="13"/>
      <c r="IK13" s="13"/>
      <c r="IL13" s="13"/>
      <c r="IM13" s="13"/>
      <c r="IN13" s="13"/>
      <c r="IO13" s="13"/>
      <c r="IP13" s="13"/>
      <c r="IQ13" s="13"/>
      <c r="IR13" s="13"/>
    </row>
    <row r="14" spans="1:252" ht="158.25" customHeight="1" x14ac:dyDescent="0.2">
      <c r="A14" s="7" t="s">
        <v>847</v>
      </c>
      <c r="B14" s="8"/>
      <c r="C14" s="8" t="s">
        <v>215</v>
      </c>
      <c r="D14" s="8" t="s">
        <v>76</v>
      </c>
      <c r="E14" s="8"/>
      <c r="F14" s="11">
        <f t="shared" ref="F14:F31" si="0">G14+H14</f>
        <v>2968</v>
      </c>
      <c r="G14" s="11">
        <f>G15</f>
        <v>430</v>
      </c>
      <c r="H14" s="11">
        <f>H15</f>
        <v>2538</v>
      </c>
      <c r="I14" s="11">
        <f t="shared" ref="I14:I72" si="1">J14+K14</f>
        <v>3059</v>
      </c>
      <c r="J14" s="11">
        <f>J15</f>
        <v>430</v>
      </c>
      <c r="K14" s="11">
        <f>K15</f>
        <v>2629</v>
      </c>
    </row>
    <row r="15" spans="1:252" ht="177" customHeight="1" x14ac:dyDescent="0.2">
      <c r="A15" s="7" t="s">
        <v>860</v>
      </c>
      <c r="B15" s="8"/>
      <c r="C15" s="8" t="s">
        <v>215</v>
      </c>
      <c r="D15" s="8" t="s">
        <v>216</v>
      </c>
      <c r="E15" s="8"/>
      <c r="F15" s="11">
        <f t="shared" si="0"/>
        <v>2968</v>
      </c>
      <c r="G15" s="11">
        <f>G16</f>
        <v>430</v>
      </c>
      <c r="H15" s="11">
        <f>H16</f>
        <v>2538</v>
      </c>
      <c r="I15" s="11">
        <f t="shared" si="1"/>
        <v>3059</v>
      </c>
      <c r="J15" s="11">
        <f>J16</f>
        <v>430</v>
      </c>
      <c r="K15" s="11">
        <f>K16</f>
        <v>2629</v>
      </c>
    </row>
    <row r="16" spans="1:252" ht="198.75" customHeight="1" x14ac:dyDescent="0.2">
      <c r="A16" s="7" t="s">
        <v>217</v>
      </c>
      <c r="B16" s="8"/>
      <c r="C16" s="8" t="s">
        <v>215</v>
      </c>
      <c r="D16" s="8" t="s">
        <v>218</v>
      </c>
      <c r="E16" s="8"/>
      <c r="F16" s="11">
        <f t="shared" si="0"/>
        <v>2968</v>
      </c>
      <c r="G16" s="11">
        <f>G17+G19</f>
        <v>430</v>
      </c>
      <c r="H16" s="11">
        <f>H17+H19</f>
        <v>2538</v>
      </c>
      <c r="I16" s="11">
        <f t="shared" si="1"/>
        <v>3059</v>
      </c>
      <c r="J16" s="11">
        <f>J17+J19</f>
        <v>430</v>
      </c>
      <c r="K16" s="11">
        <f>K17+K19</f>
        <v>2629</v>
      </c>
    </row>
    <row r="17" spans="1:12" ht="87.75" customHeight="1" x14ac:dyDescent="0.2">
      <c r="A17" s="9" t="s">
        <v>69</v>
      </c>
      <c r="B17" s="8"/>
      <c r="C17" s="9" t="s">
        <v>215</v>
      </c>
      <c r="D17" s="9" t="s">
        <v>449</v>
      </c>
      <c r="E17" s="9"/>
      <c r="F17" s="14">
        <f t="shared" si="0"/>
        <v>430</v>
      </c>
      <c r="G17" s="14">
        <f>G18</f>
        <v>430</v>
      </c>
      <c r="H17" s="14">
        <f>H18</f>
        <v>0</v>
      </c>
      <c r="I17" s="14">
        <f t="shared" si="1"/>
        <v>430</v>
      </c>
      <c r="J17" s="14">
        <f>J18</f>
        <v>430</v>
      </c>
      <c r="K17" s="14">
        <f>K18</f>
        <v>0</v>
      </c>
    </row>
    <row r="18" spans="1:12" ht="228.75" customHeight="1" x14ac:dyDescent="0.2">
      <c r="A18" s="15" t="s">
        <v>17</v>
      </c>
      <c r="B18" s="9"/>
      <c r="C18" s="9" t="s">
        <v>215</v>
      </c>
      <c r="D18" s="9" t="s">
        <v>449</v>
      </c>
      <c r="E18" s="9" t="s">
        <v>11</v>
      </c>
      <c r="F18" s="14">
        <f>G18+H18</f>
        <v>430</v>
      </c>
      <c r="G18" s="14">
        <v>430</v>
      </c>
      <c r="H18" s="14"/>
      <c r="I18" s="14">
        <f>J18+K18</f>
        <v>430</v>
      </c>
      <c r="J18" s="14">
        <v>430</v>
      </c>
      <c r="K18" s="14"/>
    </row>
    <row r="19" spans="1:12" ht="186" customHeight="1" x14ac:dyDescent="0.2">
      <c r="A19" s="15" t="s">
        <v>219</v>
      </c>
      <c r="B19" s="8"/>
      <c r="C19" s="9" t="s">
        <v>215</v>
      </c>
      <c r="D19" s="9" t="s">
        <v>220</v>
      </c>
      <c r="E19" s="9"/>
      <c r="F19" s="14">
        <f t="shared" si="0"/>
        <v>2538</v>
      </c>
      <c r="G19" s="14">
        <f>G20+G21</f>
        <v>0</v>
      </c>
      <c r="H19" s="14">
        <f>H20+H21</f>
        <v>2538</v>
      </c>
      <c r="I19" s="14">
        <f t="shared" si="1"/>
        <v>2629</v>
      </c>
      <c r="J19" s="14">
        <f>J20+J21</f>
        <v>0</v>
      </c>
      <c r="K19" s="14">
        <f>K20+K21</f>
        <v>2629</v>
      </c>
      <c r="L19" s="16">
        <f>G19-J19</f>
        <v>0</v>
      </c>
    </row>
    <row r="20" spans="1:12" ht="228.75" customHeight="1" x14ac:dyDescent="0.2">
      <c r="A20" s="15" t="s">
        <v>17</v>
      </c>
      <c r="B20" s="9"/>
      <c r="C20" s="9" t="s">
        <v>215</v>
      </c>
      <c r="D20" s="9" t="s">
        <v>220</v>
      </c>
      <c r="E20" s="9" t="s">
        <v>11</v>
      </c>
      <c r="F20" s="14">
        <f t="shared" si="0"/>
        <v>1810</v>
      </c>
      <c r="G20" s="14"/>
      <c r="H20" s="14">
        <v>1810</v>
      </c>
      <c r="I20" s="14">
        <f t="shared" si="1"/>
        <v>1901</v>
      </c>
      <c r="J20" s="14"/>
      <c r="K20" s="14">
        <v>1901</v>
      </c>
      <c r="L20" s="16">
        <f t="shared" ref="L20:L83" si="2">G20-J20</f>
        <v>0</v>
      </c>
    </row>
    <row r="21" spans="1:12" ht="95.25" customHeight="1" x14ac:dyDescent="0.2">
      <c r="A21" s="9" t="s">
        <v>18</v>
      </c>
      <c r="B21" s="9"/>
      <c r="C21" s="9" t="s">
        <v>215</v>
      </c>
      <c r="D21" s="9" t="s">
        <v>220</v>
      </c>
      <c r="E21" s="9" t="s">
        <v>12</v>
      </c>
      <c r="F21" s="14">
        <f t="shared" si="0"/>
        <v>728</v>
      </c>
      <c r="G21" s="14"/>
      <c r="H21" s="14">
        <v>728</v>
      </c>
      <c r="I21" s="14">
        <f t="shared" si="1"/>
        <v>728</v>
      </c>
      <c r="J21" s="14"/>
      <c r="K21" s="14">
        <v>728</v>
      </c>
      <c r="L21" s="16">
        <f t="shared" si="2"/>
        <v>0</v>
      </c>
    </row>
    <row r="22" spans="1:12" ht="173.25" customHeight="1" x14ac:dyDescent="0.2">
      <c r="A22" s="8" t="s">
        <v>849</v>
      </c>
      <c r="B22" s="8"/>
      <c r="C22" s="8" t="s">
        <v>215</v>
      </c>
      <c r="D22" s="8" t="s">
        <v>681</v>
      </c>
      <c r="E22" s="8"/>
      <c r="F22" s="11">
        <f t="shared" si="0"/>
        <v>305</v>
      </c>
      <c r="G22" s="11">
        <f t="shared" ref="G22:K24" si="3">G23</f>
        <v>305</v>
      </c>
      <c r="H22" s="11">
        <f t="shared" si="3"/>
        <v>0</v>
      </c>
      <c r="I22" s="11">
        <f t="shared" si="1"/>
        <v>210</v>
      </c>
      <c r="J22" s="11">
        <f t="shared" si="3"/>
        <v>210</v>
      </c>
      <c r="K22" s="11">
        <f t="shared" si="3"/>
        <v>0</v>
      </c>
      <c r="L22" s="16">
        <f t="shared" si="2"/>
        <v>95</v>
      </c>
    </row>
    <row r="23" spans="1:12" ht="213.75" customHeight="1" x14ac:dyDescent="0.2">
      <c r="A23" s="8" t="s">
        <v>682</v>
      </c>
      <c r="B23" s="8"/>
      <c r="C23" s="8" t="s">
        <v>215</v>
      </c>
      <c r="D23" s="8" t="s">
        <v>683</v>
      </c>
      <c r="E23" s="8"/>
      <c r="F23" s="11">
        <f t="shared" si="0"/>
        <v>305</v>
      </c>
      <c r="G23" s="11">
        <f t="shared" si="3"/>
        <v>305</v>
      </c>
      <c r="H23" s="11">
        <f t="shared" si="3"/>
        <v>0</v>
      </c>
      <c r="I23" s="11">
        <f t="shared" si="1"/>
        <v>210</v>
      </c>
      <c r="J23" s="11">
        <f t="shared" si="3"/>
        <v>210</v>
      </c>
      <c r="K23" s="11">
        <f t="shared" si="3"/>
        <v>0</v>
      </c>
      <c r="L23" s="16">
        <f t="shared" si="2"/>
        <v>95</v>
      </c>
    </row>
    <row r="24" spans="1:12" ht="98.25" customHeight="1" x14ac:dyDescent="0.2">
      <c r="A24" s="9" t="s">
        <v>69</v>
      </c>
      <c r="B24" s="9"/>
      <c r="C24" s="9" t="s">
        <v>215</v>
      </c>
      <c r="D24" s="9" t="s">
        <v>716</v>
      </c>
      <c r="E24" s="8"/>
      <c r="F24" s="14">
        <f t="shared" si="0"/>
        <v>305</v>
      </c>
      <c r="G24" s="14">
        <f t="shared" si="3"/>
        <v>305</v>
      </c>
      <c r="H24" s="14">
        <f t="shared" si="3"/>
        <v>0</v>
      </c>
      <c r="I24" s="14">
        <f t="shared" si="1"/>
        <v>210</v>
      </c>
      <c r="J24" s="14">
        <f t="shared" si="3"/>
        <v>210</v>
      </c>
      <c r="K24" s="14">
        <f t="shared" si="3"/>
        <v>0</v>
      </c>
      <c r="L24" s="16">
        <f t="shared" si="2"/>
        <v>95</v>
      </c>
    </row>
    <row r="25" spans="1:12" ht="95.25" customHeight="1" x14ac:dyDescent="0.2">
      <c r="A25" s="9" t="s">
        <v>18</v>
      </c>
      <c r="B25" s="9"/>
      <c r="C25" s="9" t="s">
        <v>215</v>
      </c>
      <c r="D25" s="9" t="s">
        <v>716</v>
      </c>
      <c r="E25" s="9" t="s">
        <v>12</v>
      </c>
      <c r="F25" s="14">
        <f>G25+H25</f>
        <v>305</v>
      </c>
      <c r="G25" s="14">
        <v>305</v>
      </c>
      <c r="H25" s="14"/>
      <c r="I25" s="14">
        <f>J25+K25</f>
        <v>210</v>
      </c>
      <c r="J25" s="14">
        <v>210</v>
      </c>
      <c r="K25" s="14"/>
      <c r="L25" s="16">
        <f t="shared" si="2"/>
        <v>95</v>
      </c>
    </row>
    <row r="26" spans="1:12" ht="51.75" customHeight="1" x14ac:dyDescent="0.2">
      <c r="A26" s="7" t="s">
        <v>146</v>
      </c>
      <c r="B26" s="8"/>
      <c r="C26" s="8" t="s">
        <v>215</v>
      </c>
      <c r="D26" s="8" t="s">
        <v>147</v>
      </c>
      <c r="E26" s="8"/>
      <c r="F26" s="11">
        <f t="shared" si="0"/>
        <v>187287</v>
      </c>
      <c r="G26" s="11">
        <f>G27</f>
        <v>185534</v>
      </c>
      <c r="H26" s="11">
        <f>H27</f>
        <v>1753</v>
      </c>
      <c r="I26" s="11">
        <f t="shared" si="1"/>
        <v>186940</v>
      </c>
      <c r="J26" s="11">
        <f>J27</f>
        <v>185123</v>
      </c>
      <c r="K26" s="11">
        <f>K27</f>
        <v>1817</v>
      </c>
      <c r="L26" s="16">
        <f t="shared" si="2"/>
        <v>411</v>
      </c>
    </row>
    <row r="27" spans="1:12" ht="146.25" customHeight="1" x14ac:dyDescent="0.2">
      <c r="A27" s="7" t="s">
        <v>148</v>
      </c>
      <c r="B27" s="8"/>
      <c r="C27" s="8" t="s">
        <v>215</v>
      </c>
      <c r="D27" s="8" t="s">
        <v>149</v>
      </c>
      <c r="E27" s="8"/>
      <c r="F27" s="11">
        <f t="shared" si="0"/>
        <v>187287</v>
      </c>
      <c r="G27" s="11">
        <f>G28+G32</f>
        <v>185534</v>
      </c>
      <c r="H27" s="11">
        <f>H28+H32</f>
        <v>1753</v>
      </c>
      <c r="I27" s="11">
        <f t="shared" si="1"/>
        <v>186940</v>
      </c>
      <c r="J27" s="11">
        <f>J28+J32</f>
        <v>185123</v>
      </c>
      <c r="K27" s="11">
        <f>K28+K32</f>
        <v>1817</v>
      </c>
      <c r="L27" s="16">
        <f t="shared" si="2"/>
        <v>411</v>
      </c>
    </row>
    <row r="28" spans="1:12" ht="78" customHeight="1" x14ac:dyDescent="0.2">
      <c r="A28" s="9" t="s">
        <v>69</v>
      </c>
      <c r="B28" s="9"/>
      <c r="C28" s="9" t="s">
        <v>215</v>
      </c>
      <c r="D28" s="9" t="s">
        <v>150</v>
      </c>
      <c r="E28" s="9"/>
      <c r="F28" s="14">
        <f t="shared" si="0"/>
        <v>185534</v>
      </c>
      <c r="G28" s="14">
        <f>G29+G30+G31</f>
        <v>185534</v>
      </c>
      <c r="H28" s="14"/>
      <c r="I28" s="14">
        <f t="shared" si="1"/>
        <v>185123</v>
      </c>
      <c r="J28" s="14">
        <f>J29+J30+J31</f>
        <v>185123</v>
      </c>
      <c r="K28" s="14"/>
      <c r="L28" s="16">
        <f t="shared" si="2"/>
        <v>411</v>
      </c>
    </row>
    <row r="29" spans="1:12" ht="228.75" customHeight="1" x14ac:dyDescent="0.2">
      <c r="A29" s="15" t="s">
        <v>17</v>
      </c>
      <c r="B29" s="9"/>
      <c r="C29" s="9" t="s">
        <v>215</v>
      </c>
      <c r="D29" s="9" t="s">
        <v>150</v>
      </c>
      <c r="E29" s="9" t="s">
        <v>11</v>
      </c>
      <c r="F29" s="14">
        <f t="shared" si="0"/>
        <v>159396</v>
      </c>
      <c r="G29" s="14">
        <v>159396</v>
      </c>
      <c r="H29" s="14"/>
      <c r="I29" s="14">
        <f t="shared" si="1"/>
        <v>159398</v>
      </c>
      <c r="J29" s="14">
        <v>159398</v>
      </c>
      <c r="K29" s="14"/>
      <c r="L29" s="16">
        <f t="shared" si="2"/>
        <v>-2</v>
      </c>
    </row>
    <row r="30" spans="1:12" ht="95.25" customHeight="1" x14ac:dyDescent="0.2">
      <c r="A30" s="9" t="s">
        <v>18</v>
      </c>
      <c r="B30" s="9"/>
      <c r="C30" s="9" t="s">
        <v>215</v>
      </c>
      <c r="D30" s="9" t="s">
        <v>150</v>
      </c>
      <c r="E30" s="9" t="s">
        <v>12</v>
      </c>
      <c r="F30" s="14">
        <f>G30+H30</f>
        <v>23477</v>
      </c>
      <c r="G30" s="14">
        <f>23489-12</f>
        <v>23477</v>
      </c>
      <c r="H30" s="14"/>
      <c r="I30" s="14">
        <f t="shared" si="1"/>
        <v>23064</v>
      </c>
      <c r="J30" s="14">
        <f>23076-12</f>
        <v>23064</v>
      </c>
      <c r="K30" s="14"/>
      <c r="L30" s="16">
        <f t="shared" si="2"/>
        <v>413</v>
      </c>
    </row>
    <row r="31" spans="1:12" ht="57.75" customHeight="1" x14ac:dyDescent="0.2">
      <c r="A31" s="9" t="s">
        <v>15</v>
      </c>
      <c r="B31" s="9"/>
      <c r="C31" s="9" t="s">
        <v>215</v>
      </c>
      <c r="D31" s="9" t="s">
        <v>150</v>
      </c>
      <c r="E31" s="9" t="s">
        <v>14</v>
      </c>
      <c r="F31" s="14">
        <f t="shared" si="0"/>
        <v>2661</v>
      </c>
      <c r="G31" s="14">
        <v>2661</v>
      </c>
      <c r="H31" s="14"/>
      <c r="I31" s="14">
        <f t="shared" si="1"/>
        <v>2661</v>
      </c>
      <c r="J31" s="14">
        <v>2661</v>
      </c>
      <c r="K31" s="14"/>
      <c r="L31" s="16">
        <f t="shared" si="2"/>
        <v>0</v>
      </c>
    </row>
    <row r="32" spans="1:12" ht="137.25" customHeight="1" x14ac:dyDescent="0.2">
      <c r="A32" s="9" t="s">
        <v>222</v>
      </c>
      <c r="B32" s="9"/>
      <c r="C32" s="9" t="s">
        <v>215</v>
      </c>
      <c r="D32" s="9" t="s">
        <v>223</v>
      </c>
      <c r="E32" s="9"/>
      <c r="F32" s="14">
        <f t="shared" ref="F32:F44" si="4">G32+H32</f>
        <v>1753</v>
      </c>
      <c r="G32" s="14">
        <f>G33+G34</f>
        <v>0</v>
      </c>
      <c r="H32" s="14">
        <f>H33+H34</f>
        <v>1753</v>
      </c>
      <c r="I32" s="14">
        <f t="shared" si="1"/>
        <v>1817</v>
      </c>
      <c r="J32" s="14">
        <f>J33+J34</f>
        <v>0</v>
      </c>
      <c r="K32" s="14">
        <f>K33+K34</f>
        <v>1817</v>
      </c>
      <c r="L32" s="16">
        <f t="shared" si="2"/>
        <v>0</v>
      </c>
    </row>
    <row r="33" spans="1:12" ht="228.75" customHeight="1" x14ac:dyDescent="0.2">
      <c r="A33" s="15" t="s">
        <v>17</v>
      </c>
      <c r="B33" s="9"/>
      <c r="C33" s="9" t="s">
        <v>215</v>
      </c>
      <c r="D33" s="9" t="s">
        <v>223</v>
      </c>
      <c r="E33" s="9" t="s">
        <v>11</v>
      </c>
      <c r="F33" s="14">
        <f t="shared" si="4"/>
        <v>1675</v>
      </c>
      <c r="G33" s="14"/>
      <c r="H33" s="14">
        <v>1675</v>
      </c>
      <c r="I33" s="14">
        <f t="shared" si="1"/>
        <v>1739</v>
      </c>
      <c r="J33" s="14"/>
      <c r="K33" s="14">
        <v>1739</v>
      </c>
      <c r="L33" s="16">
        <f t="shared" si="2"/>
        <v>0</v>
      </c>
    </row>
    <row r="34" spans="1:12" ht="95.25" customHeight="1" x14ac:dyDescent="0.2">
      <c r="A34" s="9" t="s">
        <v>18</v>
      </c>
      <c r="B34" s="9"/>
      <c r="C34" s="9" t="s">
        <v>215</v>
      </c>
      <c r="D34" s="9" t="s">
        <v>223</v>
      </c>
      <c r="E34" s="9" t="s">
        <v>12</v>
      </c>
      <c r="F34" s="14">
        <f t="shared" si="4"/>
        <v>78</v>
      </c>
      <c r="G34" s="14"/>
      <c r="H34" s="14">
        <v>78</v>
      </c>
      <c r="I34" s="14">
        <f t="shared" si="1"/>
        <v>78</v>
      </c>
      <c r="J34" s="14"/>
      <c r="K34" s="14">
        <v>78</v>
      </c>
      <c r="L34" s="16">
        <f t="shared" si="2"/>
        <v>0</v>
      </c>
    </row>
    <row r="35" spans="1:12" ht="26.45" customHeight="1" x14ac:dyDescent="0.2">
      <c r="A35" s="8" t="s">
        <v>775</v>
      </c>
      <c r="B35" s="8"/>
      <c r="C35" s="8" t="s">
        <v>777</v>
      </c>
      <c r="D35" s="8"/>
      <c r="E35" s="8"/>
      <c r="F35" s="11">
        <f t="shared" si="4"/>
        <v>43.1</v>
      </c>
      <c r="G35" s="11">
        <f t="shared" ref="G35:K38" si="5">G36</f>
        <v>0</v>
      </c>
      <c r="H35" s="11">
        <f t="shared" si="5"/>
        <v>43.1</v>
      </c>
      <c r="I35" s="11">
        <f t="shared" si="1"/>
        <v>348.6</v>
      </c>
      <c r="J35" s="11">
        <f t="shared" si="5"/>
        <v>0</v>
      </c>
      <c r="K35" s="11">
        <f t="shared" si="5"/>
        <v>348.6</v>
      </c>
      <c r="L35" s="16">
        <f t="shared" si="2"/>
        <v>0</v>
      </c>
    </row>
    <row r="36" spans="1:12" ht="51" customHeight="1" x14ac:dyDescent="0.2">
      <c r="A36" s="7" t="s">
        <v>146</v>
      </c>
      <c r="B36" s="8"/>
      <c r="C36" s="8" t="s">
        <v>777</v>
      </c>
      <c r="D36" s="8" t="s">
        <v>147</v>
      </c>
      <c r="E36" s="8"/>
      <c r="F36" s="11">
        <f t="shared" si="4"/>
        <v>43.1</v>
      </c>
      <c r="G36" s="11">
        <f t="shared" si="5"/>
        <v>0</v>
      </c>
      <c r="H36" s="11">
        <f t="shared" si="5"/>
        <v>43.1</v>
      </c>
      <c r="I36" s="11">
        <f t="shared" si="1"/>
        <v>348.6</v>
      </c>
      <c r="J36" s="11">
        <f t="shared" si="5"/>
        <v>0</v>
      </c>
      <c r="K36" s="11">
        <f t="shared" si="5"/>
        <v>348.6</v>
      </c>
      <c r="L36" s="16">
        <f t="shared" si="2"/>
        <v>0</v>
      </c>
    </row>
    <row r="37" spans="1:12" ht="148.15" customHeight="1" x14ac:dyDescent="0.2">
      <c r="A37" s="7" t="s">
        <v>148</v>
      </c>
      <c r="B37" s="8"/>
      <c r="C37" s="8" t="s">
        <v>777</v>
      </c>
      <c r="D37" s="8" t="s">
        <v>149</v>
      </c>
      <c r="E37" s="8"/>
      <c r="F37" s="11">
        <f t="shared" si="4"/>
        <v>43.1</v>
      </c>
      <c r="G37" s="11">
        <f t="shared" si="5"/>
        <v>0</v>
      </c>
      <c r="H37" s="11">
        <f t="shared" si="5"/>
        <v>43.1</v>
      </c>
      <c r="I37" s="11">
        <f t="shared" si="1"/>
        <v>348.6</v>
      </c>
      <c r="J37" s="11">
        <f t="shared" si="5"/>
        <v>0</v>
      </c>
      <c r="K37" s="11">
        <f t="shared" si="5"/>
        <v>348.6</v>
      </c>
      <c r="L37" s="16">
        <f t="shared" si="2"/>
        <v>0</v>
      </c>
    </row>
    <row r="38" spans="1:12" ht="229.5" customHeight="1" x14ac:dyDescent="0.2">
      <c r="A38" s="9" t="s">
        <v>776</v>
      </c>
      <c r="B38" s="9"/>
      <c r="C38" s="9" t="s">
        <v>777</v>
      </c>
      <c r="D38" s="9" t="s">
        <v>778</v>
      </c>
      <c r="E38" s="9"/>
      <c r="F38" s="14">
        <f t="shared" si="4"/>
        <v>43.1</v>
      </c>
      <c r="G38" s="14">
        <f t="shared" si="5"/>
        <v>0</v>
      </c>
      <c r="H38" s="14">
        <f t="shared" si="5"/>
        <v>43.1</v>
      </c>
      <c r="I38" s="14">
        <f t="shared" si="1"/>
        <v>348.6</v>
      </c>
      <c r="J38" s="14">
        <f t="shared" si="5"/>
        <v>0</v>
      </c>
      <c r="K38" s="14">
        <f t="shared" si="5"/>
        <v>348.6</v>
      </c>
      <c r="L38" s="16">
        <f t="shared" si="2"/>
        <v>0</v>
      </c>
    </row>
    <row r="39" spans="1:12" ht="95.25" customHeight="1" x14ac:dyDescent="0.2">
      <c r="A39" s="9" t="s">
        <v>18</v>
      </c>
      <c r="B39" s="9"/>
      <c r="C39" s="9" t="s">
        <v>777</v>
      </c>
      <c r="D39" s="9" t="s">
        <v>778</v>
      </c>
      <c r="E39" s="9" t="s">
        <v>12</v>
      </c>
      <c r="F39" s="14">
        <f>G39+H39</f>
        <v>43.1</v>
      </c>
      <c r="G39" s="14"/>
      <c r="H39" s="14">
        <v>43.1</v>
      </c>
      <c r="I39" s="14">
        <f>J39+K39</f>
        <v>348.6</v>
      </c>
      <c r="J39" s="14"/>
      <c r="K39" s="14">
        <v>348.6</v>
      </c>
      <c r="L39" s="16">
        <f t="shared" si="2"/>
        <v>0</v>
      </c>
    </row>
    <row r="40" spans="1:12" ht="63.75" customHeight="1" x14ac:dyDescent="0.2">
      <c r="A40" s="8" t="s">
        <v>793</v>
      </c>
      <c r="B40" s="8"/>
      <c r="C40" s="8" t="s">
        <v>206</v>
      </c>
      <c r="D40" s="8"/>
      <c r="E40" s="8"/>
      <c r="F40" s="11">
        <f>G40+H40</f>
        <v>30004</v>
      </c>
      <c r="G40" s="11">
        <f>G41+G61+G52+G66+G77</f>
        <v>30004</v>
      </c>
      <c r="H40" s="11">
        <f t="shared" ref="H40:K40" si="6">H41+H61+H52+H66+H77</f>
        <v>0</v>
      </c>
      <c r="I40" s="11">
        <f>I41+I61+I52+I66+I77</f>
        <v>29982</v>
      </c>
      <c r="J40" s="11">
        <f t="shared" si="6"/>
        <v>29982</v>
      </c>
      <c r="K40" s="11">
        <f t="shared" si="6"/>
        <v>0</v>
      </c>
      <c r="L40" s="16">
        <f t="shared" si="2"/>
        <v>22</v>
      </c>
    </row>
    <row r="41" spans="1:12" ht="172.5" customHeight="1" x14ac:dyDescent="0.2">
      <c r="A41" s="7" t="s">
        <v>847</v>
      </c>
      <c r="B41" s="8"/>
      <c r="C41" s="8" t="s">
        <v>206</v>
      </c>
      <c r="D41" s="8" t="s">
        <v>76</v>
      </c>
      <c r="E41" s="8"/>
      <c r="F41" s="11">
        <f t="shared" si="4"/>
        <v>219</v>
      </c>
      <c r="G41" s="11">
        <f>G42</f>
        <v>219</v>
      </c>
      <c r="H41" s="11">
        <f>H42</f>
        <v>0</v>
      </c>
      <c r="I41" s="11">
        <f t="shared" si="1"/>
        <v>219</v>
      </c>
      <c r="J41" s="11">
        <f>J42</f>
        <v>219</v>
      </c>
      <c r="K41" s="11">
        <f>K42</f>
        <v>0</v>
      </c>
      <c r="L41" s="16">
        <f t="shared" si="2"/>
        <v>0</v>
      </c>
    </row>
    <row r="42" spans="1:12" ht="209.25" customHeight="1" x14ac:dyDescent="0.2">
      <c r="A42" s="7" t="s">
        <v>864</v>
      </c>
      <c r="B42" s="9"/>
      <c r="C42" s="8" t="s">
        <v>206</v>
      </c>
      <c r="D42" s="8" t="s">
        <v>126</v>
      </c>
      <c r="E42" s="9"/>
      <c r="F42" s="11">
        <f t="shared" si="4"/>
        <v>219</v>
      </c>
      <c r="G42" s="11">
        <f>G43+G46+G49</f>
        <v>219</v>
      </c>
      <c r="H42" s="11">
        <f>H43+H46+H49</f>
        <v>0</v>
      </c>
      <c r="I42" s="11">
        <f t="shared" si="1"/>
        <v>219</v>
      </c>
      <c r="J42" s="11">
        <f>J43+J46+J49</f>
        <v>219</v>
      </c>
      <c r="K42" s="11">
        <f>K43+K46+K49</f>
        <v>0</v>
      </c>
      <c r="L42" s="16">
        <f t="shared" si="2"/>
        <v>0</v>
      </c>
    </row>
    <row r="43" spans="1:12" ht="260.25" customHeight="1" x14ac:dyDescent="0.2">
      <c r="A43" s="8" t="s">
        <v>782</v>
      </c>
      <c r="B43" s="8"/>
      <c r="C43" s="8" t="s">
        <v>206</v>
      </c>
      <c r="D43" s="8" t="s">
        <v>700</v>
      </c>
      <c r="E43" s="8"/>
      <c r="F43" s="11">
        <f t="shared" si="4"/>
        <v>96</v>
      </c>
      <c r="G43" s="11">
        <f>G44</f>
        <v>96</v>
      </c>
      <c r="H43" s="11">
        <f>H44</f>
        <v>0</v>
      </c>
      <c r="I43" s="11">
        <f t="shared" si="1"/>
        <v>96</v>
      </c>
      <c r="J43" s="11">
        <f>J44</f>
        <v>96</v>
      </c>
      <c r="K43" s="11">
        <f>K44</f>
        <v>0</v>
      </c>
      <c r="L43" s="16">
        <f t="shared" si="2"/>
        <v>0</v>
      </c>
    </row>
    <row r="44" spans="1:12" ht="33" x14ac:dyDescent="0.2">
      <c r="A44" s="17" t="s">
        <v>57</v>
      </c>
      <c r="B44" s="9"/>
      <c r="C44" s="9" t="s">
        <v>206</v>
      </c>
      <c r="D44" s="9" t="s">
        <v>701</v>
      </c>
      <c r="E44" s="9"/>
      <c r="F44" s="14">
        <f t="shared" si="4"/>
        <v>96</v>
      </c>
      <c r="G44" s="14">
        <f>G45</f>
        <v>96</v>
      </c>
      <c r="H44" s="14">
        <f>H45</f>
        <v>0</v>
      </c>
      <c r="I44" s="14">
        <f t="shared" si="1"/>
        <v>96</v>
      </c>
      <c r="J44" s="14">
        <f>J45</f>
        <v>96</v>
      </c>
      <c r="K44" s="14">
        <f>K45</f>
        <v>0</v>
      </c>
      <c r="L44" s="16">
        <f t="shared" si="2"/>
        <v>0</v>
      </c>
    </row>
    <row r="45" spans="1:12" ht="66.75" customHeight="1" x14ac:dyDescent="0.2">
      <c r="A45" s="9" t="s">
        <v>22</v>
      </c>
      <c r="B45" s="9"/>
      <c r="C45" s="9" t="s">
        <v>206</v>
      </c>
      <c r="D45" s="9" t="s">
        <v>701</v>
      </c>
      <c r="E45" s="9" t="s">
        <v>23</v>
      </c>
      <c r="F45" s="14">
        <f>G45+H45</f>
        <v>96</v>
      </c>
      <c r="G45" s="14">
        <v>96</v>
      </c>
      <c r="H45" s="14"/>
      <c r="I45" s="14">
        <f>J45+K45</f>
        <v>96</v>
      </c>
      <c r="J45" s="14">
        <v>96</v>
      </c>
      <c r="K45" s="14"/>
      <c r="L45" s="16">
        <f t="shared" si="2"/>
        <v>0</v>
      </c>
    </row>
    <row r="46" spans="1:12" ht="320.25" customHeight="1" x14ac:dyDescent="0.2">
      <c r="A46" s="8" t="s">
        <v>861</v>
      </c>
      <c r="B46" s="9"/>
      <c r="C46" s="8" t="s">
        <v>206</v>
      </c>
      <c r="D46" s="8" t="s">
        <v>862</v>
      </c>
      <c r="E46" s="9"/>
      <c r="F46" s="11">
        <f t="shared" ref="F46:F64" si="7">G46+H46</f>
        <v>10</v>
      </c>
      <c r="G46" s="11">
        <f>G47</f>
        <v>10</v>
      </c>
      <c r="H46" s="11">
        <f>H47</f>
        <v>0</v>
      </c>
      <c r="I46" s="11">
        <f t="shared" si="1"/>
        <v>10</v>
      </c>
      <c r="J46" s="11">
        <f>J47</f>
        <v>10</v>
      </c>
      <c r="K46" s="11">
        <f>K47</f>
        <v>0</v>
      </c>
      <c r="L46" s="16">
        <f t="shared" si="2"/>
        <v>0</v>
      </c>
    </row>
    <row r="47" spans="1:12" ht="24.6" customHeight="1" x14ac:dyDescent="0.2">
      <c r="A47" s="17" t="s">
        <v>57</v>
      </c>
      <c r="B47" s="9"/>
      <c r="C47" s="9" t="s">
        <v>206</v>
      </c>
      <c r="D47" s="9" t="s">
        <v>863</v>
      </c>
      <c r="E47" s="9"/>
      <c r="F47" s="14">
        <f t="shared" si="7"/>
        <v>10</v>
      </c>
      <c r="G47" s="14">
        <f>G48</f>
        <v>10</v>
      </c>
      <c r="H47" s="14">
        <f>H48</f>
        <v>0</v>
      </c>
      <c r="I47" s="14">
        <f t="shared" si="1"/>
        <v>10</v>
      </c>
      <c r="J47" s="14">
        <f>J48</f>
        <v>10</v>
      </c>
      <c r="K47" s="14">
        <f>K48</f>
        <v>0</v>
      </c>
      <c r="L47" s="16">
        <f t="shared" si="2"/>
        <v>0</v>
      </c>
    </row>
    <row r="48" spans="1:12" ht="95.25" customHeight="1" x14ac:dyDescent="0.2">
      <c r="A48" s="9" t="s">
        <v>18</v>
      </c>
      <c r="B48" s="9"/>
      <c r="C48" s="9" t="s">
        <v>206</v>
      </c>
      <c r="D48" s="9" t="s">
        <v>863</v>
      </c>
      <c r="E48" s="9" t="s">
        <v>12</v>
      </c>
      <c r="F48" s="14">
        <f>G48+H48</f>
        <v>10</v>
      </c>
      <c r="G48" s="14">
        <v>10</v>
      </c>
      <c r="H48" s="14"/>
      <c r="I48" s="14">
        <f>J48+K48</f>
        <v>10</v>
      </c>
      <c r="J48" s="14">
        <v>10</v>
      </c>
      <c r="K48" s="14"/>
      <c r="L48" s="16">
        <f t="shared" si="2"/>
        <v>0</v>
      </c>
    </row>
    <row r="49" spans="1:12" ht="208.9" customHeight="1" x14ac:dyDescent="0.2">
      <c r="A49" s="8" t="s">
        <v>867</v>
      </c>
      <c r="B49" s="8"/>
      <c r="C49" s="8" t="s">
        <v>206</v>
      </c>
      <c r="D49" s="8" t="s">
        <v>865</v>
      </c>
      <c r="E49" s="8"/>
      <c r="F49" s="11">
        <f t="shared" si="7"/>
        <v>113</v>
      </c>
      <c r="G49" s="11">
        <f>G50</f>
        <v>113</v>
      </c>
      <c r="H49" s="11">
        <f>H50</f>
        <v>0</v>
      </c>
      <c r="I49" s="11">
        <f t="shared" si="1"/>
        <v>113</v>
      </c>
      <c r="J49" s="11">
        <f>J50</f>
        <v>113</v>
      </c>
      <c r="K49" s="11">
        <f>K50</f>
        <v>0</v>
      </c>
      <c r="L49" s="16">
        <f t="shared" si="2"/>
        <v>0</v>
      </c>
    </row>
    <row r="50" spans="1:12" ht="22.9" customHeight="1" x14ac:dyDescent="0.2">
      <c r="A50" s="17" t="s">
        <v>57</v>
      </c>
      <c r="B50" s="9"/>
      <c r="C50" s="9" t="s">
        <v>206</v>
      </c>
      <c r="D50" s="9" t="s">
        <v>866</v>
      </c>
      <c r="E50" s="9"/>
      <c r="F50" s="14">
        <f t="shared" si="7"/>
        <v>113</v>
      </c>
      <c r="G50" s="14">
        <f>G51</f>
        <v>113</v>
      </c>
      <c r="H50" s="14">
        <f>H51</f>
        <v>0</v>
      </c>
      <c r="I50" s="14">
        <f t="shared" si="1"/>
        <v>113</v>
      </c>
      <c r="J50" s="14">
        <f>J51</f>
        <v>113</v>
      </c>
      <c r="K50" s="14">
        <f>K51</f>
        <v>0</v>
      </c>
      <c r="L50" s="16">
        <f t="shared" si="2"/>
        <v>0</v>
      </c>
    </row>
    <row r="51" spans="1:12" ht="90" customHeight="1" x14ac:dyDescent="0.2">
      <c r="A51" s="9" t="s">
        <v>22</v>
      </c>
      <c r="B51" s="9"/>
      <c r="C51" s="9" t="s">
        <v>206</v>
      </c>
      <c r="D51" s="9" t="s">
        <v>866</v>
      </c>
      <c r="E51" s="9" t="s">
        <v>23</v>
      </c>
      <c r="F51" s="14">
        <f>G51+H51</f>
        <v>113</v>
      </c>
      <c r="G51" s="14">
        <v>113</v>
      </c>
      <c r="H51" s="14"/>
      <c r="I51" s="14">
        <f>J51+K51</f>
        <v>113</v>
      </c>
      <c r="J51" s="14">
        <v>113</v>
      </c>
      <c r="K51" s="14"/>
      <c r="L51" s="16">
        <f t="shared" si="2"/>
        <v>0</v>
      </c>
    </row>
    <row r="52" spans="1:12" ht="265.14999999999998" customHeight="1" x14ac:dyDescent="0.2">
      <c r="A52" s="8" t="s">
        <v>850</v>
      </c>
      <c r="B52" s="8"/>
      <c r="C52" s="8" t="s">
        <v>206</v>
      </c>
      <c r="D52" s="8" t="s">
        <v>226</v>
      </c>
      <c r="E52" s="9"/>
      <c r="F52" s="11">
        <f t="shared" si="7"/>
        <v>70</v>
      </c>
      <c r="G52" s="11">
        <f>G53+G57</f>
        <v>70</v>
      </c>
      <c r="H52" s="11">
        <f>H53+H57</f>
        <v>0</v>
      </c>
      <c r="I52" s="11">
        <f t="shared" si="1"/>
        <v>70</v>
      </c>
      <c r="J52" s="11">
        <f>J53+J57</f>
        <v>70</v>
      </c>
      <c r="K52" s="11">
        <f>K53+K57</f>
        <v>0</v>
      </c>
      <c r="L52" s="16">
        <f t="shared" si="2"/>
        <v>0</v>
      </c>
    </row>
    <row r="53" spans="1:12" ht="115.5" x14ac:dyDescent="0.2">
      <c r="A53" s="8" t="s">
        <v>868</v>
      </c>
      <c r="B53" s="8"/>
      <c r="C53" s="8" t="s">
        <v>206</v>
      </c>
      <c r="D53" s="8" t="s">
        <v>869</v>
      </c>
      <c r="E53" s="9"/>
      <c r="F53" s="11">
        <f t="shared" si="7"/>
        <v>40</v>
      </c>
      <c r="G53" s="11">
        <f t="shared" ref="G53:K55" si="8">G54</f>
        <v>40</v>
      </c>
      <c r="H53" s="11">
        <f t="shared" si="8"/>
        <v>0</v>
      </c>
      <c r="I53" s="11">
        <f t="shared" si="1"/>
        <v>40</v>
      </c>
      <c r="J53" s="11">
        <f t="shared" si="8"/>
        <v>40</v>
      </c>
      <c r="K53" s="11">
        <f t="shared" si="8"/>
        <v>0</v>
      </c>
      <c r="L53" s="16">
        <f t="shared" si="2"/>
        <v>0</v>
      </c>
    </row>
    <row r="54" spans="1:12" ht="260.25" customHeight="1" x14ac:dyDescent="0.2">
      <c r="A54" s="8" t="s">
        <v>870</v>
      </c>
      <c r="B54" s="9"/>
      <c r="C54" s="8" t="s">
        <v>206</v>
      </c>
      <c r="D54" s="8" t="s">
        <v>871</v>
      </c>
      <c r="E54" s="9"/>
      <c r="F54" s="11">
        <f t="shared" si="7"/>
        <v>40</v>
      </c>
      <c r="G54" s="11">
        <f t="shared" si="8"/>
        <v>40</v>
      </c>
      <c r="H54" s="11">
        <f t="shared" si="8"/>
        <v>0</v>
      </c>
      <c r="I54" s="11">
        <f t="shared" si="1"/>
        <v>40</v>
      </c>
      <c r="J54" s="11">
        <f t="shared" si="8"/>
        <v>40</v>
      </c>
      <c r="K54" s="11">
        <f t="shared" si="8"/>
        <v>0</v>
      </c>
      <c r="L54" s="16">
        <f t="shared" si="2"/>
        <v>0</v>
      </c>
    </row>
    <row r="55" spans="1:12" ht="43.15" customHeight="1" x14ac:dyDescent="0.2">
      <c r="A55" s="17" t="s">
        <v>57</v>
      </c>
      <c r="B55" s="9"/>
      <c r="C55" s="9" t="s">
        <v>206</v>
      </c>
      <c r="D55" s="9" t="s">
        <v>872</v>
      </c>
      <c r="E55" s="9"/>
      <c r="F55" s="14">
        <f t="shared" si="7"/>
        <v>40</v>
      </c>
      <c r="G55" s="14">
        <f t="shared" si="8"/>
        <v>40</v>
      </c>
      <c r="H55" s="14">
        <f t="shared" si="8"/>
        <v>0</v>
      </c>
      <c r="I55" s="14">
        <f t="shared" si="1"/>
        <v>40</v>
      </c>
      <c r="J55" s="14">
        <f t="shared" si="8"/>
        <v>40</v>
      </c>
      <c r="K55" s="14">
        <f t="shared" si="8"/>
        <v>0</v>
      </c>
      <c r="L55" s="16">
        <f t="shared" si="2"/>
        <v>0</v>
      </c>
    </row>
    <row r="56" spans="1:12" ht="95.25" customHeight="1" x14ac:dyDescent="0.2">
      <c r="A56" s="9" t="s">
        <v>18</v>
      </c>
      <c r="B56" s="9"/>
      <c r="C56" s="9" t="s">
        <v>206</v>
      </c>
      <c r="D56" s="9" t="s">
        <v>872</v>
      </c>
      <c r="E56" s="9" t="s">
        <v>12</v>
      </c>
      <c r="F56" s="14">
        <f>G56+H56</f>
        <v>40</v>
      </c>
      <c r="G56" s="14">
        <v>40</v>
      </c>
      <c r="H56" s="14"/>
      <c r="I56" s="14">
        <f>J56+K56</f>
        <v>40</v>
      </c>
      <c r="J56" s="14">
        <v>40</v>
      </c>
      <c r="K56" s="14"/>
      <c r="L56" s="16">
        <f t="shared" si="2"/>
        <v>0</v>
      </c>
    </row>
    <row r="57" spans="1:12" ht="132.75" customHeight="1" x14ac:dyDescent="0.2">
      <c r="A57" s="8" t="s">
        <v>873</v>
      </c>
      <c r="B57" s="8"/>
      <c r="C57" s="8" t="s">
        <v>206</v>
      </c>
      <c r="D57" s="8" t="s">
        <v>227</v>
      </c>
      <c r="E57" s="8"/>
      <c r="F57" s="11">
        <f t="shared" si="7"/>
        <v>30</v>
      </c>
      <c r="G57" s="11">
        <f t="shared" ref="G57:K59" si="9">G58</f>
        <v>30</v>
      </c>
      <c r="H57" s="11">
        <f t="shared" si="9"/>
        <v>0</v>
      </c>
      <c r="I57" s="11">
        <f t="shared" si="1"/>
        <v>30</v>
      </c>
      <c r="J57" s="11">
        <f t="shared" si="9"/>
        <v>30</v>
      </c>
      <c r="K57" s="11">
        <f t="shared" si="9"/>
        <v>0</v>
      </c>
      <c r="L57" s="16">
        <f t="shared" si="2"/>
        <v>0</v>
      </c>
    </row>
    <row r="58" spans="1:12" ht="255.75" customHeight="1" x14ac:dyDescent="0.2">
      <c r="A58" s="8" t="s">
        <v>874</v>
      </c>
      <c r="B58" s="9"/>
      <c r="C58" s="8" t="s">
        <v>206</v>
      </c>
      <c r="D58" s="8" t="s">
        <v>875</v>
      </c>
      <c r="E58" s="9"/>
      <c r="F58" s="11">
        <f t="shared" si="7"/>
        <v>30</v>
      </c>
      <c r="G58" s="11">
        <f t="shared" si="9"/>
        <v>30</v>
      </c>
      <c r="H58" s="11">
        <f t="shared" si="9"/>
        <v>0</v>
      </c>
      <c r="I58" s="11">
        <f t="shared" si="1"/>
        <v>30</v>
      </c>
      <c r="J58" s="11">
        <f t="shared" si="9"/>
        <v>30</v>
      </c>
      <c r="K58" s="11">
        <f t="shared" si="9"/>
        <v>0</v>
      </c>
      <c r="L58" s="16">
        <f t="shared" si="2"/>
        <v>0</v>
      </c>
    </row>
    <row r="59" spans="1:12" ht="27" customHeight="1" x14ac:dyDescent="0.2">
      <c r="A59" s="17" t="s">
        <v>57</v>
      </c>
      <c r="B59" s="9"/>
      <c r="C59" s="9" t="s">
        <v>206</v>
      </c>
      <c r="D59" s="9" t="s">
        <v>876</v>
      </c>
      <c r="E59" s="9"/>
      <c r="F59" s="14">
        <f t="shared" si="7"/>
        <v>30</v>
      </c>
      <c r="G59" s="14">
        <f t="shared" si="9"/>
        <v>30</v>
      </c>
      <c r="H59" s="14">
        <f t="shared" si="9"/>
        <v>0</v>
      </c>
      <c r="I59" s="14">
        <f t="shared" si="1"/>
        <v>30</v>
      </c>
      <c r="J59" s="14">
        <f t="shared" si="9"/>
        <v>30</v>
      </c>
      <c r="K59" s="14">
        <f t="shared" si="9"/>
        <v>0</v>
      </c>
      <c r="L59" s="16">
        <f t="shared" si="2"/>
        <v>0</v>
      </c>
    </row>
    <row r="60" spans="1:12" ht="95.25" customHeight="1" x14ac:dyDescent="0.2">
      <c r="A60" s="9" t="s">
        <v>18</v>
      </c>
      <c r="B60" s="9"/>
      <c r="C60" s="9" t="s">
        <v>206</v>
      </c>
      <c r="D60" s="9" t="s">
        <v>876</v>
      </c>
      <c r="E60" s="9" t="s">
        <v>12</v>
      </c>
      <c r="F60" s="14">
        <f>G60+H60</f>
        <v>30</v>
      </c>
      <c r="G60" s="14">
        <v>30</v>
      </c>
      <c r="H60" s="14"/>
      <c r="I60" s="14">
        <f>J60+K60</f>
        <v>30</v>
      </c>
      <c r="J60" s="14">
        <v>30</v>
      </c>
      <c r="K60" s="14"/>
      <c r="L60" s="16">
        <f t="shared" si="2"/>
        <v>0</v>
      </c>
    </row>
    <row r="61" spans="1:12" ht="154.9" customHeight="1" x14ac:dyDescent="0.2">
      <c r="A61" s="8" t="s">
        <v>906</v>
      </c>
      <c r="B61" s="8"/>
      <c r="C61" s="8" t="s">
        <v>206</v>
      </c>
      <c r="D61" s="8" t="s">
        <v>234</v>
      </c>
      <c r="E61" s="8"/>
      <c r="F61" s="11">
        <f t="shared" si="7"/>
        <v>23</v>
      </c>
      <c r="G61" s="11">
        <f t="shared" ref="G61:K64" si="10">G62</f>
        <v>23</v>
      </c>
      <c r="H61" s="11">
        <f t="shared" si="10"/>
        <v>0</v>
      </c>
      <c r="I61" s="11">
        <f t="shared" si="1"/>
        <v>23</v>
      </c>
      <c r="J61" s="11">
        <f t="shared" si="10"/>
        <v>23</v>
      </c>
      <c r="K61" s="11">
        <f t="shared" si="10"/>
        <v>0</v>
      </c>
      <c r="L61" s="16">
        <f t="shared" si="2"/>
        <v>0</v>
      </c>
    </row>
    <row r="62" spans="1:12" ht="100.15" customHeight="1" x14ac:dyDescent="0.2">
      <c r="A62" s="8" t="s">
        <v>907</v>
      </c>
      <c r="B62" s="8"/>
      <c r="C62" s="8" t="s">
        <v>206</v>
      </c>
      <c r="D62" s="8" t="s">
        <v>908</v>
      </c>
      <c r="E62" s="8"/>
      <c r="F62" s="11">
        <f t="shared" si="7"/>
        <v>23</v>
      </c>
      <c r="G62" s="11">
        <f t="shared" si="10"/>
        <v>23</v>
      </c>
      <c r="H62" s="11">
        <f t="shared" si="10"/>
        <v>0</v>
      </c>
      <c r="I62" s="11">
        <f t="shared" si="1"/>
        <v>23</v>
      </c>
      <c r="J62" s="11">
        <f t="shared" si="10"/>
        <v>23</v>
      </c>
      <c r="K62" s="11">
        <f t="shared" si="10"/>
        <v>0</v>
      </c>
      <c r="L62" s="16">
        <f t="shared" si="2"/>
        <v>0</v>
      </c>
    </row>
    <row r="63" spans="1:12" ht="318" customHeight="1" x14ac:dyDescent="0.2">
      <c r="A63" s="8" t="s">
        <v>909</v>
      </c>
      <c r="B63" s="8"/>
      <c r="C63" s="8" t="s">
        <v>206</v>
      </c>
      <c r="D63" s="8" t="s">
        <v>910</v>
      </c>
      <c r="E63" s="8"/>
      <c r="F63" s="11">
        <f t="shared" si="7"/>
        <v>23</v>
      </c>
      <c r="G63" s="11">
        <f t="shared" si="10"/>
        <v>23</v>
      </c>
      <c r="H63" s="11">
        <f t="shared" si="10"/>
        <v>0</v>
      </c>
      <c r="I63" s="11">
        <f t="shared" si="1"/>
        <v>23</v>
      </c>
      <c r="J63" s="11">
        <f t="shared" si="10"/>
        <v>23</v>
      </c>
      <c r="K63" s="11">
        <f t="shared" si="10"/>
        <v>0</v>
      </c>
      <c r="L63" s="16">
        <f t="shared" si="2"/>
        <v>0</v>
      </c>
    </row>
    <row r="64" spans="1:12" ht="34.9" customHeight="1" x14ac:dyDescent="0.2">
      <c r="A64" s="17" t="s">
        <v>57</v>
      </c>
      <c r="B64" s="9"/>
      <c r="C64" s="9" t="s">
        <v>206</v>
      </c>
      <c r="D64" s="9" t="s">
        <v>911</v>
      </c>
      <c r="E64" s="9"/>
      <c r="F64" s="14">
        <f t="shared" si="7"/>
        <v>23</v>
      </c>
      <c r="G64" s="14">
        <f t="shared" si="10"/>
        <v>23</v>
      </c>
      <c r="H64" s="14">
        <f t="shared" si="10"/>
        <v>0</v>
      </c>
      <c r="I64" s="14">
        <f t="shared" si="1"/>
        <v>23</v>
      </c>
      <c r="J64" s="14">
        <f t="shared" si="10"/>
        <v>23</v>
      </c>
      <c r="K64" s="14">
        <f t="shared" si="10"/>
        <v>0</v>
      </c>
      <c r="L64" s="16">
        <f t="shared" si="2"/>
        <v>0</v>
      </c>
    </row>
    <row r="65" spans="1:13" ht="111" customHeight="1" x14ac:dyDescent="0.2">
      <c r="A65" s="9" t="s">
        <v>18</v>
      </c>
      <c r="B65" s="9"/>
      <c r="C65" s="9" t="s">
        <v>206</v>
      </c>
      <c r="D65" s="9" t="s">
        <v>911</v>
      </c>
      <c r="E65" s="9" t="s">
        <v>12</v>
      </c>
      <c r="F65" s="14">
        <f>G65+H65</f>
        <v>23</v>
      </c>
      <c r="G65" s="14">
        <v>23</v>
      </c>
      <c r="H65" s="14"/>
      <c r="I65" s="14">
        <f>J65+K65</f>
        <v>23</v>
      </c>
      <c r="J65" s="14">
        <v>23</v>
      </c>
      <c r="K65" s="14"/>
      <c r="L65" s="16">
        <f t="shared" si="2"/>
        <v>0</v>
      </c>
    </row>
    <row r="66" spans="1:13" ht="166.5" customHeight="1" x14ac:dyDescent="0.2">
      <c r="A66" s="8" t="s">
        <v>924</v>
      </c>
      <c r="B66" s="8"/>
      <c r="C66" s="8" t="s">
        <v>206</v>
      </c>
      <c r="D66" s="8" t="s">
        <v>925</v>
      </c>
      <c r="E66" s="8"/>
      <c r="F66" s="11">
        <f t="shared" ref="F66:F113" si="11">G66+H66</f>
        <v>203</v>
      </c>
      <c r="G66" s="11">
        <f>G67</f>
        <v>203</v>
      </c>
      <c r="H66" s="11">
        <f>H67</f>
        <v>0</v>
      </c>
      <c r="I66" s="11">
        <f t="shared" si="1"/>
        <v>203</v>
      </c>
      <c r="J66" s="11">
        <f>J67</f>
        <v>203</v>
      </c>
      <c r="K66" s="11">
        <f>K67</f>
        <v>0</v>
      </c>
      <c r="L66" s="16">
        <f t="shared" si="2"/>
        <v>0</v>
      </c>
    </row>
    <row r="67" spans="1:13" ht="150" customHeight="1" x14ac:dyDescent="0.2">
      <c r="A67" s="8" t="s">
        <v>926</v>
      </c>
      <c r="B67" s="8"/>
      <c r="C67" s="8" t="s">
        <v>206</v>
      </c>
      <c r="D67" s="8" t="s">
        <v>927</v>
      </c>
      <c r="E67" s="8"/>
      <c r="F67" s="11">
        <f t="shared" si="11"/>
        <v>203</v>
      </c>
      <c r="G67" s="11">
        <f>G68+G71+G74</f>
        <v>203</v>
      </c>
      <c r="H67" s="11">
        <f>H68+H71+H74</f>
        <v>0</v>
      </c>
      <c r="I67" s="11">
        <f t="shared" si="1"/>
        <v>203</v>
      </c>
      <c r="J67" s="11">
        <f>J68+J71+J74</f>
        <v>203</v>
      </c>
      <c r="K67" s="11">
        <f>K68+K71+K74</f>
        <v>0</v>
      </c>
      <c r="L67" s="16">
        <f t="shared" si="2"/>
        <v>0</v>
      </c>
    </row>
    <row r="68" spans="1:13" ht="197.25" customHeight="1" x14ac:dyDescent="0.2">
      <c r="A68" s="8" t="s">
        <v>936</v>
      </c>
      <c r="B68" s="8"/>
      <c r="C68" s="8" t="s">
        <v>206</v>
      </c>
      <c r="D68" s="8" t="s">
        <v>928</v>
      </c>
      <c r="E68" s="8"/>
      <c r="F68" s="11">
        <f t="shared" si="11"/>
        <v>183</v>
      </c>
      <c r="G68" s="11">
        <f>G69</f>
        <v>183</v>
      </c>
      <c r="H68" s="11">
        <f>H69</f>
        <v>0</v>
      </c>
      <c r="I68" s="11">
        <f t="shared" si="1"/>
        <v>183</v>
      </c>
      <c r="J68" s="11">
        <f>J69</f>
        <v>183</v>
      </c>
      <c r="K68" s="11">
        <f>K69</f>
        <v>0</v>
      </c>
      <c r="L68" s="16">
        <f t="shared" si="2"/>
        <v>0</v>
      </c>
    </row>
    <row r="69" spans="1:13" ht="27" customHeight="1" x14ac:dyDescent="0.2">
      <c r="A69" s="17" t="s">
        <v>57</v>
      </c>
      <c r="B69" s="9"/>
      <c r="C69" s="9" t="s">
        <v>206</v>
      </c>
      <c r="D69" s="9" t="s">
        <v>930</v>
      </c>
      <c r="E69" s="9"/>
      <c r="F69" s="14">
        <f t="shared" si="11"/>
        <v>183</v>
      </c>
      <c r="G69" s="14">
        <f>G70</f>
        <v>183</v>
      </c>
      <c r="H69" s="14">
        <f>H70</f>
        <v>0</v>
      </c>
      <c r="I69" s="14">
        <f t="shared" si="1"/>
        <v>183</v>
      </c>
      <c r="J69" s="14">
        <f>J70</f>
        <v>183</v>
      </c>
      <c r="K69" s="14">
        <f>K70</f>
        <v>0</v>
      </c>
      <c r="L69" s="16">
        <f t="shared" si="2"/>
        <v>0</v>
      </c>
    </row>
    <row r="70" spans="1:13" ht="95.25" customHeight="1" x14ac:dyDescent="0.2">
      <c r="A70" s="9" t="s">
        <v>18</v>
      </c>
      <c r="B70" s="9"/>
      <c r="C70" s="9" t="s">
        <v>206</v>
      </c>
      <c r="D70" s="9" t="s">
        <v>930</v>
      </c>
      <c r="E70" s="9" t="s">
        <v>12</v>
      </c>
      <c r="F70" s="14">
        <f>G70+H70</f>
        <v>183</v>
      </c>
      <c r="G70" s="14">
        <v>183</v>
      </c>
      <c r="H70" s="14"/>
      <c r="I70" s="14">
        <f>J70+K70</f>
        <v>183</v>
      </c>
      <c r="J70" s="14">
        <v>183</v>
      </c>
      <c r="K70" s="14"/>
      <c r="L70" s="16">
        <f t="shared" si="2"/>
        <v>0</v>
      </c>
    </row>
    <row r="71" spans="1:13" ht="200.25" customHeight="1" x14ac:dyDescent="0.2">
      <c r="A71" s="8" t="s">
        <v>931</v>
      </c>
      <c r="B71" s="8"/>
      <c r="C71" s="8" t="s">
        <v>206</v>
      </c>
      <c r="D71" s="8" t="s">
        <v>932</v>
      </c>
      <c r="E71" s="8"/>
      <c r="F71" s="11">
        <f t="shared" si="11"/>
        <v>10</v>
      </c>
      <c r="G71" s="11">
        <f>G72</f>
        <v>10</v>
      </c>
      <c r="H71" s="11">
        <f>H72</f>
        <v>0</v>
      </c>
      <c r="I71" s="11">
        <f t="shared" si="1"/>
        <v>10</v>
      </c>
      <c r="J71" s="11">
        <f>J72</f>
        <v>10</v>
      </c>
      <c r="K71" s="11">
        <f>K72</f>
        <v>0</v>
      </c>
      <c r="L71" s="16">
        <f t="shared" si="2"/>
        <v>0</v>
      </c>
    </row>
    <row r="72" spans="1:13" ht="35.450000000000003" customHeight="1" x14ac:dyDescent="0.2">
      <c r="A72" s="17" t="s">
        <v>57</v>
      </c>
      <c r="B72" s="9"/>
      <c r="C72" s="9" t="s">
        <v>206</v>
      </c>
      <c r="D72" s="9" t="s">
        <v>929</v>
      </c>
      <c r="E72" s="9"/>
      <c r="F72" s="14">
        <f t="shared" si="11"/>
        <v>10</v>
      </c>
      <c r="G72" s="14">
        <f>G73</f>
        <v>10</v>
      </c>
      <c r="H72" s="14">
        <f>H73</f>
        <v>0</v>
      </c>
      <c r="I72" s="14">
        <f t="shared" si="1"/>
        <v>10</v>
      </c>
      <c r="J72" s="14">
        <f>J73</f>
        <v>10</v>
      </c>
      <c r="K72" s="14">
        <f>K73</f>
        <v>0</v>
      </c>
      <c r="L72" s="16">
        <f t="shared" si="2"/>
        <v>0</v>
      </c>
    </row>
    <row r="73" spans="1:13" ht="95.25" customHeight="1" x14ac:dyDescent="0.2">
      <c r="A73" s="9" t="s">
        <v>18</v>
      </c>
      <c r="B73" s="9"/>
      <c r="C73" s="9" t="s">
        <v>206</v>
      </c>
      <c r="D73" s="9" t="s">
        <v>929</v>
      </c>
      <c r="E73" s="9" t="s">
        <v>12</v>
      </c>
      <c r="F73" s="14">
        <f>G73+H73</f>
        <v>10</v>
      </c>
      <c r="G73" s="14">
        <v>10</v>
      </c>
      <c r="H73" s="14"/>
      <c r="I73" s="14">
        <f>J73+K73</f>
        <v>10</v>
      </c>
      <c r="J73" s="14">
        <v>10</v>
      </c>
      <c r="K73" s="14"/>
      <c r="L73" s="16">
        <f t="shared" si="2"/>
        <v>0</v>
      </c>
    </row>
    <row r="74" spans="1:13" ht="252" customHeight="1" x14ac:dyDescent="0.2">
      <c r="A74" s="8" t="s">
        <v>933</v>
      </c>
      <c r="B74" s="8"/>
      <c r="C74" s="8" t="s">
        <v>206</v>
      </c>
      <c r="D74" s="8" t="s">
        <v>934</v>
      </c>
      <c r="E74" s="8"/>
      <c r="F74" s="11">
        <f t="shared" si="11"/>
        <v>10</v>
      </c>
      <c r="G74" s="11">
        <f>G75</f>
        <v>10</v>
      </c>
      <c r="H74" s="11">
        <f>H75</f>
        <v>0</v>
      </c>
      <c r="I74" s="11">
        <f t="shared" ref="I74:I123" si="12">J74+K74</f>
        <v>10</v>
      </c>
      <c r="J74" s="11">
        <f>J75</f>
        <v>10</v>
      </c>
      <c r="K74" s="11">
        <f>K75</f>
        <v>0</v>
      </c>
      <c r="L74" s="16">
        <f t="shared" si="2"/>
        <v>0</v>
      </c>
    </row>
    <row r="75" spans="1:13" ht="33" customHeight="1" x14ac:dyDescent="0.2">
      <c r="A75" s="17" t="s">
        <v>57</v>
      </c>
      <c r="B75" s="9"/>
      <c r="C75" s="9" t="s">
        <v>206</v>
      </c>
      <c r="D75" s="9" t="s">
        <v>935</v>
      </c>
      <c r="E75" s="9"/>
      <c r="F75" s="14">
        <f t="shared" si="11"/>
        <v>10</v>
      </c>
      <c r="G75" s="14">
        <f>G76</f>
        <v>10</v>
      </c>
      <c r="H75" s="14">
        <f>H76</f>
        <v>0</v>
      </c>
      <c r="I75" s="14">
        <f t="shared" si="12"/>
        <v>10</v>
      </c>
      <c r="J75" s="14">
        <f>J76</f>
        <v>10</v>
      </c>
      <c r="K75" s="14">
        <f>K76</f>
        <v>0</v>
      </c>
      <c r="L75" s="16">
        <f t="shared" si="2"/>
        <v>0</v>
      </c>
    </row>
    <row r="76" spans="1:13" ht="104.45" customHeight="1" x14ac:dyDescent="0.2">
      <c r="A76" s="9" t="s">
        <v>18</v>
      </c>
      <c r="B76" s="9"/>
      <c r="C76" s="9" t="s">
        <v>206</v>
      </c>
      <c r="D76" s="9" t="s">
        <v>935</v>
      </c>
      <c r="E76" s="9" t="s">
        <v>12</v>
      </c>
      <c r="F76" s="14">
        <f>G76+H76</f>
        <v>10</v>
      </c>
      <c r="G76" s="14">
        <v>10</v>
      </c>
      <c r="H76" s="14"/>
      <c r="I76" s="14">
        <f>J76+K76</f>
        <v>10</v>
      </c>
      <c r="J76" s="14">
        <v>10</v>
      </c>
      <c r="K76" s="14"/>
      <c r="L76" s="16">
        <f t="shared" si="2"/>
        <v>0</v>
      </c>
    </row>
    <row r="77" spans="1:13" ht="70.150000000000006" customHeight="1" x14ac:dyDescent="0.2">
      <c r="A77" s="7" t="s">
        <v>146</v>
      </c>
      <c r="B77" s="8"/>
      <c r="C77" s="8" t="s">
        <v>206</v>
      </c>
      <c r="D77" s="8" t="s">
        <v>147</v>
      </c>
      <c r="E77" s="8"/>
      <c r="F77" s="11">
        <f t="shared" ref="F77:F81" si="13">G77+H77</f>
        <v>29489</v>
      </c>
      <c r="G77" s="11">
        <f t="shared" ref="G77:K78" si="14">G78</f>
        <v>29489</v>
      </c>
      <c r="H77" s="11">
        <f t="shared" si="14"/>
        <v>0</v>
      </c>
      <c r="I77" s="11">
        <f t="shared" ref="I77:I81" si="15">J77+K77</f>
        <v>29467</v>
      </c>
      <c r="J77" s="11">
        <f t="shared" si="14"/>
        <v>29467</v>
      </c>
      <c r="K77" s="11">
        <f t="shared" si="14"/>
        <v>0</v>
      </c>
      <c r="L77" s="16">
        <f t="shared" si="2"/>
        <v>22</v>
      </c>
      <c r="M77" s="16"/>
    </row>
    <row r="78" spans="1:13" ht="138" customHeight="1" x14ac:dyDescent="0.2">
      <c r="A78" s="7" t="s">
        <v>148</v>
      </c>
      <c r="B78" s="8"/>
      <c r="C78" s="8" t="s">
        <v>206</v>
      </c>
      <c r="D78" s="8" t="s">
        <v>149</v>
      </c>
      <c r="E78" s="8"/>
      <c r="F78" s="11">
        <f t="shared" si="13"/>
        <v>29489</v>
      </c>
      <c r="G78" s="11">
        <f t="shared" si="14"/>
        <v>29489</v>
      </c>
      <c r="H78" s="11">
        <f t="shared" si="14"/>
        <v>0</v>
      </c>
      <c r="I78" s="11">
        <f t="shared" si="15"/>
        <v>29467</v>
      </c>
      <c r="J78" s="11">
        <f t="shared" si="14"/>
        <v>29467</v>
      </c>
      <c r="K78" s="11">
        <f t="shared" si="14"/>
        <v>0</v>
      </c>
      <c r="L78" s="16">
        <f t="shared" si="2"/>
        <v>22</v>
      </c>
    </row>
    <row r="79" spans="1:13" ht="122.25" customHeight="1" x14ac:dyDescent="0.2">
      <c r="A79" s="9" t="s">
        <v>34</v>
      </c>
      <c r="B79" s="9"/>
      <c r="C79" s="9" t="s">
        <v>206</v>
      </c>
      <c r="D79" s="9" t="s">
        <v>164</v>
      </c>
      <c r="E79" s="9"/>
      <c r="F79" s="14">
        <f t="shared" si="13"/>
        <v>29489</v>
      </c>
      <c r="G79" s="14">
        <f>G80+G81</f>
        <v>29489</v>
      </c>
      <c r="H79" s="14">
        <f>H80+H81</f>
        <v>0</v>
      </c>
      <c r="I79" s="14">
        <f t="shared" si="15"/>
        <v>29467</v>
      </c>
      <c r="J79" s="14">
        <f>J80+J81</f>
        <v>29467</v>
      </c>
      <c r="K79" s="14">
        <f>K80+K81</f>
        <v>0</v>
      </c>
      <c r="L79" s="16">
        <f t="shared" si="2"/>
        <v>22</v>
      </c>
    </row>
    <row r="80" spans="1:13" ht="228.75" customHeight="1" x14ac:dyDescent="0.2">
      <c r="A80" s="15" t="s">
        <v>17</v>
      </c>
      <c r="B80" s="9"/>
      <c r="C80" s="9" t="s">
        <v>206</v>
      </c>
      <c r="D80" s="9" t="s">
        <v>164</v>
      </c>
      <c r="E80" s="9" t="s">
        <v>11</v>
      </c>
      <c r="F80" s="14">
        <f t="shared" si="13"/>
        <v>29047</v>
      </c>
      <c r="G80" s="14">
        <v>29047</v>
      </c>
      <c r="H80" s="14"/>
      <c r="I80" s="14">
        <f t="shared" si="15"/>
        <v>29047</v>
      </c>
      <c r="J80" s="14">
        <v>29047</v>
      </c>
      <c r="K80" s="14"/>
      <c r="L80" s="16">
        <f t="shared" si="2"/>
        <v>0</v>
      </c>
    </row>
    <row r="81" spans="1:12" ht="95.25" customHeight="1" x14ac:dyDescent="0.2">
      <c r="A81" s="9" t="s">
        <v>18</v>
      </c>
      <c r="B81" s="8"/>
      <c r="C81" s="9" t="s">
        <v>206</v>
      </c>
      <c r="D81" s="9" t="s">
        <v>164</v>
      </c>
      <c r="E81" s="9" t="s">
        <v>12</v>
      </c>
      <c r="F81" s="14">
        <f t="shared" si="13"/>
        <v>442</v>
      </c>
      <c r="G81" s="14">
        <v>442</v>
      </c>
      <c r="H81" s="14"/>
      <c r="I81" s="14">
        <f t="shared" si="15"/>
        <v>420</v>
      </c>
      <c r="J81" s="14">
        <v>420</v>
      </c>
      <c r="K81" s="14"/>
      <c r="L81" s="16">
        <f t="shared" si="2"/>
        <v>22</v>
      </c>
    </row>
    <row r="82" spans="1:12" ht="93" customHeight="1" x14ac:dyDescent="0.2">
      <c r="A82" s="8" t="s">
        <v>165</v>
      </c>
      <c r="B82" s="8"/>
      <c r="C82" s="8" t="s">
        <v>166</v>
      </c>
      <c r="D82" s="8"/>
      <c r="E82" s="8"/>
      <c r="F82" s="11">
        <f t="shared" ref="F82:F87" si="16">G82+H82</f>
        <v>75086</v>
      </c>
      <c r="G82" s="11">
        <f>G92+G100+G107+G83</f>
        <v>67348</v>
      </c>
      <c r="H82" s="11">
        <f>H92+H100+H107+H83</f>
        <v>7738</v>
      </c>
      <c r="I82" s="11">
        <f>J82+K82</f>
        <v>74373</v>
      </c>
      <c r="J82" s="11">
        <f>J92+J100+J107+J83</f>
        <v>66520</v>
      </c>
      <c r="K82" s="11">
        <f>K92+K100+K107+K83</f>
        <v>7853</v>
      </c>
      <c r="L82" s="16">
        <f t="shared" si="2"/>
        <v>828</v>
      </c>
    </row>
    <row r="83" spans="1:12" ht="42.6" customHeight="1" x14ac:dyDescent="0.2">
      <c r="A83" s="8" t="s">
        <v>998</v>
      </c>
      <c r="B83" s="9"/>
      <c r="C83" s="8" t="s">
        <v>997</v>
      </c>
      <c r="D83" s="9"/>
      <c r="E83" s="9"/>
      <c r="F83" s="11">
        <f>G83+H83</f>
        <v>7845</v>
      </c>
      <c r="G83" s="11">
        <f t="shared" ref="G83:K85" si="17">G84</f>
        <v>107</v>
      </c>
      <c r="H83" s="11">
        <f>H84</f>
        <v>7738</v>
      </c>
      <c r="I83" s="11">
        <f t="shared" ref="I83:I87" si="18">J83+K83</f>
        <v>7939</v>
      </c>
      <c r="J83" s="11">
        <f t="shared" si="17"/>
        <v>86</v>
      </c>
      <c r="K83" s="11">
        <f t="shared" si="17"/>
        <v>7853</v>
      </c>
      <c r="L83" s="16">
        <f t="shared" si="2"/>
        <v>21</v>
      </c>
    </row>
    <row r="84" spans="1:12" ht="205.15" customHeight="1" x14ac:dyDescent="0.2">
      <c r="A84" s="8" t="s">
        <v>846</v>
      </c>
      <c r="B84" s="8"/>
      <c r="C84" s="8" t="s">
        <v>997</v>
      </c>
      <c r="D84" s="8" t="s">
        <v>207</v>
      </c>
      <c r="E84" s="8"/>
      <c r="F84" s="11">
        <f t="shared" si="16"/>
        <v>7845</v>
      </c>
      <c r="G84" s="11">
        <f t="shared" si="17"/>
        <v>107</v>
      </c>
      <c r="H84" s="11">
        <f t="shared" si="17"/>
        <v>7738</v>
      </c>
      <c r="I84" s="11">
        <f t="shared" si="18"/>
        <v>7939</v>
      </c>
      <c r="J84" s="11">
        <f t="shared" si="17"/>
        <v>86</v>
      </c>
      <c r="K84" s="11">
        <f t="shared" si="17"/>
        <v>7853</v>
      </c>
      <c r="L84" s="16">
        <f t="shared" ref="L84:L147" si="19">G84-J84</f>
        <v>21</v>
      </c>
    </row>
    <row r="85" spans="1:12" ht="267" customHeight="1" x14ac:dyDescent="0.2">
      <c r="A85" s="7" t="s">
        <v>1016</v>
      </c>
      <c r="B85" s="8"/>
      <c r="C85" s="8" t="s">
        <v>997</v>
      </c>
      <c r="D85" s="8" t="s">
        <v>208</v>
      </c>
      <c r="E85" s="8"/>
      <c r="F85" s="11">
        <f t="shared" si="16"/>
        <v>7845</v>
      </c>
      <c r="G85" s="11">
        <f t="shared" si="17"/>
        <v>107</v>
      </c>
      <c r="H85" s="11">
        <f t="shared" si="17"/>
        <v>7738</v>
      </c>
      <c r="I85" s="11">
        <f t="shared" si="18"/>
        <v>7939</v>
      </c>
      <c r="J85" s="11">
        <f t="shared" si="17"/>
        <v>86</v>
      </c>
      <c r="K85" s="11">
        <f t="shared" si="17"/>
        <v>7853</v>
      </c>
      <c r="L85" s="16">
        <f t="shared" si="19"/>
        <v>21</v>
      </c>
    </row>
    <row r="86" spans="1:12" ht="202.9" customHeight="1" x14ac:dyDescent="0.2">
      <c r="A86" s="7" t="s">
        <v>209</v>
      </c>
      <c r="B86" s="8"/>
      <c r="C86" s="8" t="s">
        <v>997</v>
      </c>
      <c r="D86" s="8" t="s">
        <v>210</v>
      </c>
      <c r="E86" s="8"/>
      <c r="F86" s="11">
        <f t="shared" si="16"/>
        <v>7845</v>
      </c>
      <c r="G86" s="11">
        <f>G89+G87</f>
        <v>107</v>
      </c>
      <c r="H86" s="11">
        <f>H89+H87</f>
        <v>7738</v>
      </c>
      <c r="I86" s="11">
        <f t="shared" si="18"/>
        <v>7939</v>
      </c>
      <c r="J86" s="11">
        <f>J89+J87</f>
        <v>86</v>
      </c>
      <c r="K86" s="11">
        <f>K89+K87</f>
        <v>7853</v>
      </c>
      <c r="L86" s="16">
        <f t="shared" si="19"/>
        <v>21</v>
      </c>
    </row>
    <row r="87" spans="1:12" ht="89.25" customHeight="1" x14ac:dyDescent="0.2">
      <c r="A87" s="9" t="s">
        <v>69</v>
      </c>
      <c r="B87" s="9"/>
      <c r="C87" s="9" t="s">
        <v>997</v>
      </c>
      <c r="D87" s="9" t="s">
        <v>704</v>
      </c>
      <c r="E87" s="9"/>
      <c r="F87" s="14">
        <f t="shared" si="16"/>
        <v>107</v>
      </c>
      <c r="G87" s="14">
        <f>G88</f>
        <v>107</v>
      </c>
      <c r="H87" s="14">
        <f>H88</f>
        <v>0</v>
      </c>
      <c r="I87" s="14">
        <f t="shared" si="18"/>
        <v>86</v>
      </c>
      <c r="J87" s="14">
        <f>J88</f>
        <v>86</v>
      </c>
      <c r="K87" s="14">
        <f>K88</f>
        <v>0</v>
      </c>
      <c r="L87" s="16">
        <f t="shared" si="19"/>
        <v>21</v>
      </c>
    </row>
    <row r="88" spans="1:12" ht="95.25" customHeight="1" x14ac:dyDescent="0.2">
      <c r="A88" s="9" t="s">
        <v>18</v>
      </c>
      <c r="B88" s="9"/>
      <c r="C88" s="9" t="s">
        <v>997</v>
      </c>
      <c r="D88" s="9" t="s">
        <v>704</v>
      </c>
      <c r="E88" s="9" t="s">
        <v>12</v>
      </c>
      <c r="F88" s="14">
        <f>G88+H88</f>
        <v>107</v>
      </c>
      <c r="G88" s="14">
        <v>107</v>
      </c>
      <c r="H88" s="14"/>
      <c r="I88" s="14">
        <f>J88+K88</f>
        <v>86</v>
      </c>
      <c r="J88" s="14">
        <v>86</v>
      </c>
      <c r="K88" s="14"/>
      <c r="L88" s="16">
        <f t="shared" si="19"/>
        <v>21</v>
      </c>
    </row>
    <row r="89" spans="1:12" ht="346.5" customHeight="1" x14ac:dyDescent="0.2">
      <c r="A89" s="15" t="s">
        <v>1079</v>
      </c>
      <c r="B89" s="8"/>
      <c r="C89" s="9" t="s">
        <v>997</v>
      </c>
      <c r="D89" s="9" t="s">
        <v>211</v>
      </c>
      <c r="E89" s="8"/>
      <c r="F89" s="14">
        <f t="shared" ref="F89:F91" si="20">G89+H89</f>
        <v>7738</v>
      </c>
      <c r="G89" s="14">
        <f>G90+G91</f>
        <v>0</v>
      </c>
      <c r="H89" s="14">
        <f>H90+H91</f>
        <v>7738</v>
      </c>
      <c r="I89" s="14">
        <f t="shared" ref="I89:I91" si="21">J89+K89</f>
        <v>7853</v>
      </c>
      <c r="J89" s="14">
        <f>J90+J91</f>
        <v>0</v>
      </c>
      <c r="K89" s="14">
        <f>K90+K91</f>
        <v>7853</v>
      </c>
      <c r="L89" s="16">
        <f t="shared" si="19"/>
        <v>0</v>
      </c>
    </row>
    <row r="90" spans="1:12" ht="228.75" customHeight="1" x14ac:dyDescent="0.2">
      <c r="A90" s="15" t="s">
        <v>17</v>
      </c>
      <c r="B90" s="9"/>
      <c r="C90" s="9" t="s">
        <v>997</v>
      </c>
      <c r="D90" s="9" t="s">
        <v>211</v>
      </c>
      <c r="E90" s="9" t="s">
        <v>11</v>
      </c>
      <c r="F90" s="14">
        <f t="shared" si="20"/>
        <v>7558</v>
      </c>
      <c r="G90" s="14"/>
      <c r="H90" s="14">
        <v>7558</v>
      </c>
      <c r="I90" s="14">
        <f t="shared" si="21"/>
        <v>7673</v>
      </c>
      <c r="J90" s="14"/>
      <c r="K90" s="14">
        <v>7673</v>
      </c>
      <c r="L90" s="16">
        <f t="shared" si="19"/>
        <v>0</v>
      </c>
    </row>
    <row r="91" spans="1:12" ht="95.25" customHeight="1" x14ac:dyDescent="0.2">
      <c r="A91" s="9" t="s">
        <v>18</v>
      </c>
      <c r="B91" s="9"/>
      <c r="C91" s="9" t="s">
        <v>997</v>
      </c>
      <c r="D91" s="9" t="s">
        <v>211</v>
      </c>
      <c r="E91" s="9" t="s">
        <v>12</v>
      </c>
      <c r="F91" s="14">
        <f t="shared" si="20"/>
        <v>180</v>
      </c>
      <c r="G91" s="14"/>
      <c r="H91" s="14">
        <v>180</v>
      </c>
      <c r="I91" s="14">
        <f t="shared" si="21"/>
        <v>180</v>
      </c>
      <c r="J91" s="14"/>
      <c r="K91" s="14">
        <v>180</v>
      </c>
      <c r="L91" s="16">
        <f t="shared" si="19"/>
        <v>0</v>
      </c>
    </row>
    <row r="92" spans="1:12" ht="155.25" customHeight="1" x14ac:dyDescent="0.2">
      <c r="A92" s="8" t="s">
        <v>167</v>
      </c>
      <c r="B92" s="8"/>
      <c r="C92" s="8" t="s">
        <v>168</v>
      </c>
      <c r="D92" s="8"/>
      <c r="E92" s="8"/>
      <c r="F92" s="11">
        <f>G92+H92</f>
        <v>51984</v>
      </c>
      <c r="G92" s="11">
        <f>G93</f>
        <v>51984</v>
      </c>
      <c r="H92" s="11">
        <f>H93</f>
        <v>0</v>
      </c>
      <c r="I92" s="11">
        <f>J92+K92</f>
        <v>51553</v>
      </c>
      <c r="J92" s="11">
        <f>J93</f>
        <v>51553</v>
      </c>
      <c r="K92" s="11">
        <f>K93</f>
        <v>0</v>
      </c>
      <c r="L92" s="16">
        <f t="shared" si="19"/>
        <v>431</v>
      </c>
    </row>
    <row r="93" spans="1:12" ht="171.6" customHeight="1" x14ac:dyDescent="0.2">
      <c r="A93" s="7" t="s">
        <v>847</v>
      </c>
      <c r="B93" s="8"/>
      <c r="C93" s="8" t="s">
        <v>168</v>
      </c>
      <c r="D93" s="8" t="s">
        <v>76</v>
      </c>
      <c r="E93" s="8"/>
      <c r="F93" s="11">
        <f>G93+H93</f>
        <v>51984</v>
      </c>
      <c r="G93" s="11">
        <f>G94</f>
        <v>51984</v>
      </c>
      <c r="H93" s="11">
        <f>H94</f>
        <v>0</v>
      </c>
      <c r="I93" s="11">
        <f>J93+K93</f>
        <v>51553</v>
      </c>
      <c r="J93" s="11">
        <f>J94</f>
        <v>51553</v>
      </c>
      <c r="K93" s="11">
        <f>K94</f>
        <v>0</v>
      </c>
      <c r="L93" s="16">
        <f t="shared" si="19"/>
        <v>431</v>
      </c>
    </row>
    <row r="94" spans="1:12" ht="250.15" customHeight="1" x14ac:dyDescent="0.2">
      <c r="A94" s="7" t="s">
        <v>893</v>
      </c>
      <c r="B94" s="8"/>
      <c r="C94" s="8" t="s">
        <v>168</v>
      </c>
      <c r="D94" s="8" t="s">
        <v>169</v>
      </c>
      <c r="E94" s="8"/>
      <c r="F94" s="11">
        <f>G94+H94</f>
        <v>51984</v>
      </c>
      <c r="G94" s="11">
        <f>G96</f>
        <v>51984</v>
      </c>
      <c r="H94" s="11">
        <f>H96</f>
        <v>0</v>
      </c>
      <c r="I94" s="11">
        <f>J94+K94</f>
        <v>51553</v>
      </c>
      <c r="J94" s="11">
        <f>J96</f>
        <v>51553</v>
      </c>
      <c r="K94" s="11">
        <f>K96</f>
        <v>0</v>
      </c>
      <c r="L94" s="16">
        <f t="shared" si="19"/>
        <v>431</v>
      </c>
    </row>
    <row r="95" spans="1:12" ht="399.75" customHeight="1" x14ac:dyDescent="0.2">
      <c r="A95" s="7" t="s">
        <v>170</v>
      </c>
      <c r="B95" s="8"/>
      <c r="C95" s="8" t="s">
        <v>168</v>
      </c>
      <c r="D95" s="8" t="s">
        <v>171</v>
      </c>
      <c r="E95" s="8"/>
      <c r="F95" s="11">
        <f>G95+H95</f>
        <v>51984</v>
      </c>
      <c r="G95" s="11">
        <f>G96</f>
        <v>51984</v>
      </c>
      <c r="H95" s="11">
        <f>H96</f>
        <v>0</v>
      </c>
      <c r="I95" s="11">
        <f>J95+K95</f>
        <v>51553</v>
      </c>
      <c r="J95" s="11">
        <f>J96</f>
        <v>51553</v>
      </c>
      <c r="K95" s="11">
        <f>K96</f>
        <v>0</v>
      </c>
      <c r="L95" s="16">
        <f t="shared" si="19"/>
        <v>431</v>
      </c>
    </row>
    <row r="96" spans="1:12" ht="139.5" customHeight="1" x14ac:dyDescent="0.2">
      <c r="A96" s="15" t="s">
        <v>48</v>
      </c>
      <c r="B96" s="9"/>
      <c r="C96" s="9" t="s">
        <v>168</v>
      </c>
      <c r="D96" s="9" t="s">
        <v>172</v>
      </c>
      <c r="E96" s="9"/>
      <c r="F96" s="14">
        <f t="shared" ref="F96:F111" si="22">G96+H96</f>
        <v>51984</v>
      </c>
      <c r="G96" s="14">
        <f>G97+G98+G99</f>
        <v>51984</v>
      </c>
      <c r="H96" s="14">
        <f>H97+H98+H99</f>
        <v>0</v>
      </c>
      <c r="I96" s="14">
        <f t="shared" ref="I96:I111" si="23">J96+K96</f>
        <v>51553</v>
      </c>
      <c r="J96" s="14">
        <f>J97+J98+J99</f>
        <v>51553</v>
      </c>
      <c r="K96" s="14">
        <f>K97+K98+K99</f>
        <v>0</v>
      </c>
      <c r="L96" s="16">
        <f t="shared" si="19"/>
        <v>431</v>
      </c>
    </row>
    <row r="97" spans="1:12" ht="228.75" customHeight="1" x14ac:dyDescent="0.2">
      <c r="A97" s="15" t="s">
        <v>17</v>
      </c>
      <c r="B97" s="9"/>
      <c r="C97" s="9" t="s">
        <v>168</v>
      </c>
      <c r="D97" s="9" t="s">
        <v>172</v>
      </c>
      <c r="E97" s="9" t="s">
        <v>11</v>
      </c>
      <c r="F97" s="14">
        <f t="shared" si="22"/>
        <v>45178</v>
      </c>
      <c r="G97" s="14">
        <v>45178</v>
      </c>
      <c r="H97" s="14"/>
      <c r="I97" s="14">
        <f t="shared" si="23"/>
        <v>45178</v>
      </c>
      <c r="J97" s="14">
        <v>45178</v>
      </c>
      <c r="K97" s="14"/>
      <c r="L97" s="16">
        <f t="shared" si="19"/>
        <v>0</v>
      </c>
    </row>
    <row r="98" spans="1:12" ht="95.25" customHeight="1" x14ac:dyDescent="0.2">
      <c r="A98" s="9" t="s">
        <v>18</v>
      </c>
      <c r="B98" s="9"/>
      <c r="C98" s="9" t="s">
        <v>168</v>
      </c>
      <c r="D98" s="9" t="s">
        <v>172</v>
      </c>
      <c r="E98" s="9" t="s">
        <v>12</v>
      </c>
      <c r="F98" s="14">
        <f t="shared" si="22"/>
        <v>6388</v>
      </c>
      <c r="G98" s="14">
        <v>6388</v>
      </c>
      <c r="H98" s="14"/>
      <c r="I98" s="14">
        <f t="shared" si="23"/>
        <v>5957</v>
      </c>
      <c r="J98" s="14">
        <v>5957</v>
      </c>
      <c r="K98" s="14"/>
      <c r="L98" s="16">
        <f t="shared" si="19"/>
        <v>431</v>
      </c>
    </row>
    <row r="99" spans="1:12" ht="57.75" customHeight="1" x14ac:dyDescent="0.2">
      <c r="A99" s="9" t="s">
        <v>15</v>
      </c>
      <c r="B99" s="9"/>
      <c r="C99" s="9" t="s">
        <v>168</v>
      </c>
      <c r="D99" s="9" t="s">
        <v>172</v>
      </c>
      <c r="E99" s="9" t="s">
        <v>14</v>
      </c>
      <c r="F99" s="14">
        <f t="shared" si="22"/>
        <v>418</v>
      </c>
      <c r="G99" s="14">
        <v>418</v>
      </c>
      <c r="H99" s="14"/>
      <c r="I99" s="14">
        <f t="shared" si="23"/>
        <v>418</v>
      </c>
      <c r="J99" s="14">
        <v>418</v>
      </c>
      <c r="K99" s="14"/>
      <c r="L99" s="16">
        <f t="shared" si="19"/>
        <v>0</v>
      </c>
    </row>
    <row r="100" spans="1:12" ht="67.5" customHeight="1" x14ac:dyDescent="0.2">
      <c r="A100" s="8" t="s">
        <v>691</v>
      </c>
      <c r="B100" s="8"/>
      <c r="C100" s="8" t="s">
        <v>690</v>
      </c>
      <c r="D100" s="8"/>
      <c r="E100" s="8"/>
      <c r="F100" s="11">
        <f t="shared" si="22"/>
        <v>14518</v>
      </c>
      <c r="G100" s="11">
        <f t="shared" ref="G100:K103" si="24">G101</f>
        <v>14518</v>
      </c>
      <c r="H100" s="11">
        <f t="shared" si="24"/>
        <v>0</v>
      </c>
      <c r="I100" s="11">
        <f t="shared" si="23"/>
        <v>14142</v>
      </c>
      <c r="J100" s="11">
        <f t="shared" si="24"/>
        <v>14142</v>
      </c>
      <c r="K100" s="11">
        <f t="shared" si="24"/>
        <v>0</v>
      </c>
      <c r="L100" s="16">
        <f t="shared" si="19"/>
        <v>376</v>
      </c>
    </row>
    <row r="101" spans="1:12" ht="162.75" customHeight="1" x14ac:dyDescent="0.2">
      <c r="A101" s="7" t="s">
        <v>847</v>
      </c>
      <c r="B101" s="8"/>
      <c r="C101" s="8" t="s">
        <v>690</v>
      </c>
      <c r="D101" s="8" t="s">
        <v>76</v>
      </c>
      <c r="E101" s="9"/>
      <c r="F101" s="11">
        <f t="shared" si="22"/>
        <v>14518</v>
      </c>
      <c r="G101" s="11">
        <f t="shared" si="24"/>
        <v>14518</v>
      </c>
      <c r="H101" s="11">
        <f t="shared" si="24"/>
        <v>0</v>
      </c>
      <c r="I101" s="11">
        <f t="shared" si="23"/>
        <v>14142</v>
      </c>
      <c r="J101" s="11">
        <f t="shared" si="24"/>
        <v>14142</v>
      </c>
      <c r="K101" s="11">
        <f t="shared" si="24"/>
        <v>0</v>
      </c>
      <c r="L101" s="16">
        <f t="shared" si="19"/>
        <v>376</v>
      </c>
    </row>
    <row r="102" spans="1:12" ht="254.45" customHeight="1" x14ac:dyDescent="0.2">
      <c r="A102" s="7" t="s">
        <v>893</v>
      </c>
      <c r="B102" s="8"/>
      <c r="C102" s="8" t="s">
        <v>690</v>
      </c>
      <c r="D102" s="8" t="s">
        <v>169</v>
      </c>
      <c r="E102" s="9"/>
      <c r="F102" s="11">
        <f t="shared" si="22"/>
        <v>14518</v>
      </c>
      <c r="G102" s="11">
        <f t="shared" si="24"/>
        <v>14518</v>
      </c>
      <c r="H102" s="11">
        <f t="shared" si="24"/>
        <v>0</v>
      </c>
      <c r="I102" s="11">
        <f t="shared" si="23"/>
        <v>14142</v>
      </c>
      <c r="J102" s="11">
        <f t="shared" si="24"/>
        <v>14142</v>
      </c>
      <c r="K102" s="11">
        <f t="shared" si="24"/>
        <v>0</v>
      </c>
      <c r="L102" s="16">
        <f t="shared" si="19"/>
        <v>376</v>
      </c>
    </row>
    <row r="103" spans="1:12" ht="408.6" customHeight="1" x14ac:dyDescent="0.2">
      <c r="A103" s="7" t="s">
        <v>170</v>
      </c>
      <c r="B103" s="8"/>
      <c r="C103" s="8" t="s">
        <v>690</v>
      </c>
      <c r="D103" s="8" t="s">
        <v>171</v>
      </c>
      <c r="E103" s="9"/>
      <c r="F103" s="11">
        <f t="shared" si="22"/>
        <v>14518</v>
      </c>
      <c r="G103" s="11">
        <f t="shared" si="24"/>
        <v>14518</v>
      </c>
      <c r="H103" s="11">
        <f t="shared" si="24"/>
        <v>0</v>
      </c>
      <c r="I103" s="11">
        <f t="shared" si="23"/>
        <v>14142</v>
      </c>
      <c r="J103" s="11">
        <f t="shared" si="24"/>
        <v>14142</v>
      </c>
      <c r="K103" s="11">
        <f t="shared" si="24"/>
        <v>0</v>
      </c>
      <c r="L103" s="16">
        <f t="shared" si="19"/>
        <v>376</v>
      </c>
    </row>
    <row r="104" spans="1:12" ht="132.75" customHeight="1" x14ac:dyDescent="0.2">
      <c r="A104" s="15" t="s">
        <v>48</v>
      </c>
      <c r="B104" s="9"/>
      <c r="C104" s="9" t="s">
        <v>690</v>
      </c>
      <c r="D104" s="9" t="s">
        <v>172</v>
      </c>
      <c r="E104" s="9"/>
      <c r="F104" s="14">
        <f t="shared" si="22"/>
        <v>14518</v>
      </c>
      <c r="G104" s="14">
        <f>G105+G106</f>
        <v>14518</v>
      </c>
      <c r="H104" s="14">
        <f>H105+H106</f>
        <v>0</v>
      </c>
      <c r="I104" s="14">
        <f t="shared" si="23"/>
        <v>14142</v>
      </c>
      <c r="J104" s="14">
        <f>J105+J106</f>
        <v>14142</v>
      </c>
      <c r="K104" s="14">
        <f>K105+K106</f>
        <v>0</v>
      </c>
      <c r="L104" s="16">
        <f t="shared" si="19"/>
        <v>376</v>
      </c>
    </row>
    <row r="105" spans="1:12" ht="228.75" customHeight="1" x14ac:dyDescent="0.2">
      <c r="A105" s="15" t="s">
        <v>17</v>
      </c>
      <c r="B105" s="9"/>
      <c r="C105" s="9" t="s">
        <v>690</v>
      </c>
      <c r="D105" s="9" t="s">
        <v>172</v>
      </c>
      <c r="E105" s="9" t="s">
        <v>11</v>
      </c>
      <c r="F105" s="14">
        <f t="shared" si="22"/>
        <v>12791</v>
      </c>
      <c r="G105" s="14">
        <v>12791</v>
      </c>
      <c r="H105" s="14"/>
      <c r="I105" s="14">
        <f t="shared" si="23"/>
        <v>12791</v>
      </c>
      <c r="J105" s="14">
        <v>12791</v>
      </c>
      <c r="K105" s="14"/>
      <c r="L105" s="16">
        <f t="shared" si="19"/>
        <v>0</v>
      </c>
    </row>
    <row r="106" spans="1:12" ht="95.25" customHeight="1" x14ac:dyDescent="0.2">
      <c r="A106" s="9" t="s">
        <v>18</v>
      </c>
      <c r="B106" s="9"/>
      <c r="C106" s="9" t="s">
        <v>690</v>
      </c>
      <c r="D106" s="9" t="s">
        <v>172</v>
      </c>
      <c r="E106" s="9" t="s">
        <v>12</v>
      </c>
      <c r="F106" s="14">
        <f t="shared" si="22"/>
        <v>1727</v>
      </c>
      <c r="G106" s="14">
        <v>1727</v>
      </c>
      <c r="H106" s="14"/>
      <c r="I106" s="14">
        <f t="shared" si="23"/>
        <v>1351</v>
      </c>
      <c r="J106" s="14">
        <v>1351</v>
      </c>
      <c r="K106" s="14"/>
      <c r="L106" s="16">
        <f t="shared" si="19"/>
        <v>376</v>
      </c>
    </row>
    <row r="107" spans="1:12" ht="133.5" customHeight="1" x14ac:dyDescent="0.2">
      <c r="A107" s="8" t="s">
        <v>723</v>
      </c>
      <c r="B107" s="9"/>
      <c r="C107" s="8" t="s">
        <v>725</v>
      </c>
      <c r="D107" s="8"/>
      <c r="E107" s="9"/>
      <c r="F107" s="11">
        <f t="shared" si="22"/>
        <v>739</v>
      </c>
      <c r="G107" s="11">
        <f>G108</f>
        <v>739</v>
      </c>
      <c r="H107" s="11">
        <f>H108</f>
        <v>0</v>
      </c>
      <c r="I107" s="11">
        <f t="shared" si="23"/>
        <v>739</v>
      </c>
      <c r="J107" s="11">
        <f>J108</f>
        <v>739</v>
      </c>
      <c r="K107" s="11">
        <f>K108</f>
        <v>0</v>
      </c>
      <c r="L107" s="16">
        <f t="shared" si="19"/>
        <v>0</v>
      </c>
    </row>
    <row r="108" spans="1:12" ht="172.5" customHeight="1" x14ac:dyDescent="0.2">
      <c r="A108" s="7" t="s">
        <v>847</v>
      </c>
      <c r="B108" s="9"/>
      <c r="C108" s="8" t="s">
        <v>725</v>
      </c>
      <c r="D108" s="8" t="s">
        <v>76</v>
      </c>
      <c r="E108" s="9"/>
      <c r="F108" s="11">
        <f t="shared" si="22"/>
        <v>739</v>
      </c>
      <c r="G108" s="11">
        <f t="shared" ref="G108:K111" si="25">G109</f>
        <v>739</v>
      </c>
      <c r="H108" s="14">
        <f t="shared" si="25"/>
        <v>0</v>
      </c>
      <c r="I108" s="11">
        <f t="shared" si="23"/>
        <v>739</v>
      </c>
      <c r="J108" s="11">
        <f t="shared" si="25"/>
        <v>739</v>
      </c>
      <c r="K108" s="14">
        <f t="shared" si="25"/>
        <v>0</v>
      </c>
      <c r="L108" s="16">
        <f t="shared" si="19"/>
        <v>0</v>
      </c>
    </row>
    <row r="109" spans="1:12" ht="204" customHeight="1" x14ac:dyDescent="0.2">
      <c r="A109" s="7" t="s">
        <v>864</v>
      </c>
      <c r="B109" s="9"/>
      <c r="C109" s="8" t="s">
        <v>725</v>
      </c>
      <c r="D109" s="8" t="s">
        <v>126</v>
      </c>
      <c r="E109" s="9"/>
      <c r="F109" s="11">
        <f t="shared" si="22"/>
        <v>739</v>
      </c>
      <c r="G109" s="11">
        <f t="shared" si="25"/>
        <v>739</v>
      </c>
      <c r="H109" s="14">
        <f t="shared" si="25"/>
        <v>0</v>
      </c>
      <c r="I109" s="11">
        <f t="shared" si="23"/>
        <v>739</v>
      </c>
      <c r="J109" s="11">
        <f t="shared" si="25"/>
        <v>739</v>
      </c>
      <c r="K109" s="14">
        <f t="shared" si="25"/>
        <v>0</v>
      </c>
      <c r="L109" s="16">
        <f t="shared" si="19"/>
        <v>0</v>
      </c>
    </row>
    <row r="110" spans="1:12" ht="345.75" customHeight="1" x14ac:dyDescent="0.2">
      <c r="A110" s="18" t="s">
        <v>724</v>
      </c>
      <c r="B110" s="9"/>
      <c r="C110" s="8" t="s">
        <v>725</v>
      </c>
      <c r="D110" s="8" t="s">
        <v>726</v>
      </c>
      <c r="E110" s="8"/>
      <c r="F110" s="11">
        <f t="shared" si="22"/>
        <v>739</v>
      </c>
      <c r="G110" s="11">
        <f t="shared" si="25"/>
        <v>739</v>
      </c>
      <c r="H110" s="14">
        <f t="shared" si="25"/>
        <v>0</v>
      </c>
      <c r="I110" s="11">
        <f t="shared" si="23"/>
        <v>739</v>
      </c>
      <c r="J110" s="14">
        <f t="shared" si="25"/>
        <v>739</v>
      </c>
      <c r="K110" s="14">
        <f t="shared" si="25"/>
        <v>0</v>
      </c>
      <c r="L110" s="16">
        <f t="shared" si="19"/>
        <v>0</v>
      </c>
    </row>
    <row r="111" spans="1:12" ht="138.75" customHeight="1" x14ac:dyDescent="0.2">
      <c r="A111" s="15" t="s">
        <v>48</v>
      </c>
      <c r="B111" s="9"/>
      <c r="C111" s="9" t="s">
        <v>725</v>
      </c>
      <c r="D111" s="9" t="s">
        <v>727</v>
      </c>
      <c r="E111" s="9"/>
      <c r="F111" s="14">
        <f t="shared" si="22"/>
        <v>739</v>
      </c>
      <c r="G111" s="14">
        <f t="shared" si="25"/>
        <v>739</v>
      </c>
      <c r="H111" s="14">
        <f t="shared" si="25"/>
        <v>0</v>
      </c>
      <c r="I111" s="14">
        <f t="shared" si="23"/>
        <v>739</v>
      </c>
      <c r="J111" s="14">
        <f t="shared" si="25"/>
        <v>739</v>
      </c>
      <c r="K111" s="14">
        <f t="shared" si="25"/>
        <v>0</v>
      </c>
      <c r="L111" s="16">
        <f t="shared" si="19"/>
        <v>0</v>
      </c>
    </row>
    <row r="112" spans="1:12" ht="95.25" customHeight="1" x14ac:dyDescent="0.2">
      <c r="A112" s="9" t="s">
        <v>18</v>
      </c>
      <c r="B112" s="9"/>
      <c r="C112" s="9" t="s">
        <v>725</v>
      </c>
      <c r="D112" s="9" t="s">
        <v>727</v>
      </c>
      <c r="E112" s="9" t="s">
        <v>12</v>
      </c>
      <c r="F112" s="14">
        <f>G112+H112</f>
        <v>739</v>
      </c>
      <c r="G112" s="14">
        <v>739</v>
      </c>
      <c r="H112" s="14"/>
      <c r="I112" s="14">
        <f>J112+K112</f>
        <v>739</v>
      </c>
      <c r="J112" s="14">
        <v>739</v>
      </c>
      <c r="K112" s="14"/>
      <c r="L112" s="16">
        <f t="shared" si="19"/>
        <v>0</v>
      </c>
    </row>
    <row r="113" spans="1:252" ht="56.25" customHeight="1" x14ac:dyDescent="0.2">
      <c r="A113" s="8" t="s">
        <v>103</v>
      </c>
      <c r="B113" s="8"/>
      <c r="C113" s="8" t="s">
        <v>104</v>
      </c>
      <c r="D113" s="8"/>
      <c r="E113" s="8"/>
      <c r="F113" s="11">
        <f t="shared" si="11"/>
        <v>567525.6</v>
      </c>
      <c r="G113" s="11">
        <f>G114+G120+G143+G175+G131+G155</f>
        <v>390506</v>
      </c>
      <c r="H113" s="11">
        <f>H114+H120+H143+H175+H131+H155</f>
        <v>177019.6</v>
      </c>
      <c r="I113" s="11">
        <f t="shared" si="12"/>
        <v>403385.8</v>
      </c>
      <c r="J113" s="11">
        <f>J114+J120+J143+J175+J131+J155</f>
        <v>374126.8</v>
      </c>
      <c r="K113" s="11">
        <f>K114+K120+K143+K175+K131+K155</f>
        <v>29259</v>
      </c>
      <c r="L113" s="16">
        <f t="shared" si="19"/>
        <v>16379.2</v>
      </c>
    </row>
    <row r="114" spans="1:252" ht="55.5" customHeight="1" x14ac:dyDescent="0.2">
      <c r="A114" s="8" t="s">
        <v>224</v>
      </c>
      <c r="B114" s="8"/>
      <c r="C114" s="8" t="s">
        <v>225</v>
      </c>
      <c r="D114" s="8"/>
      <c r="E114" s="8"/>
      <c r="F114" s="11">
        <f t="shared" ref="F114:F150" si="26">G114+H114</f>
        <v>534</v>
      </c>
      <c r="G114" s="11">
        <f>G115</f>
        <v>0</v>
      </c>
      <c r="H114" s="11">
        <f>H115</f>
        <v>534</v>
      </c>
      <c r="I114" s="11">
        <f t="shared" si="12"/>
        <v>556</v>
      </c>
      <c r="J114" s="11">
        <f>J115</f>
        <v>0</v>
      </c>
      <c r="K114" s="11">
        <f>K115</f>
        <v>556</v>
      </c>
      <c r="L114" s="16">
        <f t="shared" si="19"/>
        <v>0</v>
      </c>
    </row>
    <row r="115" spans="1:252" ht="273.75" customHeight="1" x14ac:dyDescent="0.2">
      <c r="A115" s="7" t="s">
        <v>850</v>
      </c>
      <c r="B115" s="8"/>
      <c r="C115" s="8" t="s">
        <v>225</v>
      </c>
      <c r="D115" s="8" t="s">
        <v>226</v>
      </c>
      <c r="E115" s="8"/>
      <c r="F115" s="11">
        <f t="shared" si="26"/>
        <v>534</v>
      </c>
      <c r="G115" s="11">
        <f t="shared" ref="G115:K118" si="27">G116</f>
        <v>0</v>
      </c>
      <c r="H115" s="11">
        <f t="shared" si="27"/>
        <v>534</v>
      </c>
      <c r="I115" s="11">
        <f t="shared" si="12"/>
        <v>556</v>
      </c>
      <c r="J115" s="11">
        <f t="shared" si="27"/>
        <v>0</v>
      </c>
      <c r="K115" s="11">
        <f t="shared" si="27"/>
        <v>556</v>
      </c>
      <c r="L115" s="16">
        <f t="shared" si="19"/>
        <v>0</v>
      </c>
    </row>
    <row r="116" spans="1:252" ht="133.5" customHeight="1" x14ac:dyDescent="0.2">
      <c r="A116" s="7" t="s">
        <v>878</v>
      </c>
      <c r="B116" s="8"/>
      <c r="C116" s="8" t="s">
        <v>225</v>
      </c>
      <c r="D116" s="8" t="s">
        <v>227</v>
      </c>
      <c r="E116" s="8"/>
      <c r="F116" s="11">
        <f t="shared" si="26"/>
        <v>534</v>
      </c>
      <c r="G116" s="11">
        <f t="shared" si="27"/>
        <v>0</v>
      </c>
      <c r="H116" s="11">
        <f t="shared" si="27"/>
        <v>534</v>
      </c>
      <c r="I116" s="11">
        <f t="shared" si="12"/>
        <v>556</v>
      </c>
      <c r="J116" s="11">
        <f t="shared" si="27"/>
        <v>0</v>
      </c>
      <c r="K116" s="11">
        <f t="shared" si="27"/>
        <v>556</v>
      </c>
      <c r="L116" s="16">
        <f t="shared" si="19"/>
        <v>0</v>
      </c>
    </row>
    <row r="117" spans="1:252" ht="247.5" customHeight="1" x14ac:dyDescent="0.2">
      <c r="A117" s="7" t="s">
        <v>228</v>
      </c>
      <c r="B117" s="8"/>
      <c r="C117" s="8" t="s">
        <v>225</v>
      </c>
      <c r="D117" s="8" t="s">
        <v>229</v>
      </c>
      <c r="E117" s="8"/>
      <c r="F117" s="11">
        <f t="shared" si="26"/>
        <v>534</v>
      </c>
      <c r="G117" s="11">
        <f t="shared" si="27"/>
        <v>0</v>
      </c>
      <c r="H117" s="11">
        <f t="shared" si="27"/>
        <v>534</v>
      </c>
      <c r="I117" s="11">
        <f t="shared" si="12"/>
        <v>556</v>
      </c>
      <c r="J117" s="11">
        <f t="shared" si="27"/>
        <v>0</v>
      </c>
      <c r="K117" s="11">
        <f t="shared" si="27"/>
        <v>556</v>
      </c>
      <c r="L117" s="16">
        <f t="shared" si="19"/>
        <v>0</v>
      </c>
    </row>
    <row r="118" spans="1:252" ht="71.25" customHeight="1" x14ac:dyDescent="0.2">
      <c r="A118" s="15" t="s">
        <v>230</v>
      </c>
      <c r="B118" s="9"/>
      <c r="C118" s="9" t="s">
        <v>225</v>
      </c>
      <c r="D118" s="9" t="s">
        <v>231</v>
      </c>
      <c r="E118" s="9"/>
      <c r="F118" s="14">
        <f t="shared" si="26"/>
        <v>534</v>
      </c>
      <c r="G118" s="14">
        <f t="shared" si="27"/>
        <v>0</v>
      </c>
      <c r="H118" s="14">
        <f t="shared" si="27"/>
        <v>534</v>
      </c>
      <c r="I118" s="14">
        <f t="shared" si="12"/>
        <v>556</v>
      </c>
      <c r="J118" s="14">
        <f t="shared" si="27"/>
        <v>0</v>
      </c>
      <c r="K118" s="14">
        <f t="shared" si="27"/>
        <v>556</v>
      </c>
      <c r="L118" s="16">
        <f t="shared" si="19"/>
        <v>0</v>
      </c>
    </row>
    <row r="119" spans="1:252" ht="228.75" customHeight="1" x14ac:dyDescent="0.2">
      <c r="A119" s="15" t="s">
        <v>17</v>
      </c>
      <c r="B119" s="9"/>
      <c r="C119" s="9" t="s">
        <v>225</v>
      </c>
      <c r="D119" s="9" t="s">
        <v>231</v>
      </c>
      <c r="E119" s="9" t="s">
        <v>11</v>
      </c>
      <c r="F119" s="14">
        <f>G119+H119</f>
        <v>534</v>
      </c>
      <c r="G119" s="14"/>
      <c r="H119" s="14">
        <v>534</v>
      </c>
      <c r="I119" s="14">
        <f>J119+K119</f>
        <v>556</v>
      </c>
      <c r="J119" s="14"/>
      <c r="K119" s="14">
        <v>556</v>
      </c>
      <c r="L119" s="16">
        <f t="shared" si="19"/>
        <v>0</v>
      </c>
    </row>
    <row r="120" spans="1:252" s="13" customFormat="1" ht="55.5" customHeight="1" x14ac:dyDescent="0.2">
      <c r="A120" s="8" t="s">
        <v>232</v>
      </c>
      <c r="B120" s="8"/>
      <c r="C120" s="8" t="s">
        <v>233</v>
      </c>
      <c r="D120" s="8"/>
      <c r="E120" s="8"/>
      <c r="F120" s="11">
        <f t="shared" si="26"/>
        <v>557.6</v>
      </c>
      <c r="G120" s="11">
        <f>G121</f>
        <v>0</v>
      </c>
      <c r="H120" s="11">
        <f t="shared" ref="H120:K121" si="28">H121</f>
        <v>557.6</v>
      </c>
      <c r="I120" s="11">
        <f t="shared" si="12"/>
        <v>556</v>
      </c>
      <c r="J120" s="11">
        <f t="shared" si="28"/>
        <v>0</v>
      </c>
      <c r="K120" s="11">
        <f t="shared" si="28"/>
        <v>556</v>
      </c>
      <c r="L120" s="16">
        <f t="shared" si="19"/>
        <v>0</v>
      </c>
    </row>
    <row r="121" spans="1:252" s="13" customFormat="1" ht="174" customHeight="1" x14ac:dyDescent="0.2">
      <c r="A121" s="7" t="s">
        <v>848</v>
      </c>
      <c r="B121" s="8"/>
      <c r="C121" s="8" t="s">
        <v>233</v>
      </c>
      <c r="D121" s="8" t="s">
        <v>234</v>
      </c>
      <c r="E121" s="8"/>
      <c r="F121" s="11">
        <f t="shared" si="26"/>
        <v>557.6</v>
      </c>
      <c r="G121" s="11">
        <f>G122</f>
        <v>0</v>
      </c>
      <c r="H121" s="11">
        <f t="shared" si="28"/>
        <v>557.6</v>
      </c>
      <c r="I121" s="11">
        <f t="shared" si="12"/>
        <v>556</v>
      </c>
      <c r="J121" s="11">
        <f t="shared" si="28"/>
        <v>0</v>
      </c>
      <c r="K121" s="11">
        <f t="shared" si="28"/>
        <v>556</v>
      </c>
      <c r="L121" s="16">
        <f t="shared" si="19"/>
        <v>0</v>
      </c>
    </row>
    <row r="122" spans="1:252" s="13" customFormat="1" ht="84.75" customHeight="1" x14ac:dyDescent="0.2">
      <c r="A122" s="7" t="s">
        <v>1097</v>
      </c>
      <c r="B122" s="8"/>
      <c r="C122" s="8" t="s">
        <v>233</v>
      </c>
      <c r="D122" s="8" t="s">
        <v>903</v>
      </c>
      <c r="E122" s="8"/>
      <c r="F122" s="11">
        <f t="shared" si="26"/>
        <v>557.6</v>
      </c>
      <c r="G122" s="11">
        <f>G123+G128</f>
        <v>0</v>
      </c>
      <c r="H122" s="11">
        <f>H123+H128</f>
        <v>557.6</v>
      </c>
      <c r="I122" s="11">
        <f>J122+K122</f>
        <v>556</v>
      </c>
      <c r="J122" s="11">
        <f>J123+J128</f>
        <v>0</v>
      </c>
      <c r="K122" s="11">
        <f>K123+K128</f>
        <v>556</v>
      </c>
      <c r="L122" s="16">
        <f t="shared" si="19"/>
        <v>0</v>
      </c>
    </row>
    <row r="123" spans="1:252" s="13" customFormat="1" ht="215.45" customHeight="1" x14ac:dyDescent="0.2">
      <c r="A123" s="7" t="s">
        <v>235</v>
      </c>
      <c r="B123" s="8"/>
      <c r="C123" s="8" t="s">
        <v>233</v>
      </c>
      <c r="D123" s="8" t="s">
        <v>912</v>
      </c>
      <c r="E123" s="8"/>
      <c r="F123" s="11">
        <f t="shared" si="26"/>
        <v>23.6</v>
      </c>
      <c r="G123" s="11">
        <f>G124+G126</f>
        <v>0</v>
      </c>
      <c r="H123" s="11">
        <f>H124+H126</f>
        <v>23.6</v>
      </c>
      <c r="I123" s="11">
        <f t="shared" si="12"/>
        <v>0</v>
      </c>
      <c r="J123" s="11">
        <f>J124+J126</f>
        <v>0</v>
      </c>
      <c r="K123" s="11">
        <f>K124+K126</f>
        <v>0</v>
      </c>
      <c r="L123" s="16">
        <f t="shared" si="19"/>
        <v>0</v>
      </c>
    </row>
    <row r="124" spans="1:252" s="13" customFormat="1" ht="180" customHeight="1" x14ac:dyDescent="0.2">
      <c r="A124" s="15" t="s">
        <v>1070</v>
      </c>
      <c r="B124" s="9"/>
      <c r="C124" s="9" t="s">
        <v>233</v>
      </c>
      <c r="D124" s="9" t="s">
        <v>987</v>
      </c>
      <c r="E124" s="9"/>
      <c r="F124" s="14">
        <f t="shared" ref="F124:F136" si="29">G124+H124</f>
        <v>3</v>
      </c>
      <c r="G124" s="14">
        <f>G125</f>
        <v>0</v>
      </c>
      <c r="H124" s="14">
        <f>H125</f>
        <v>3</v>
      </c>
      <c r="I124" s="14">
        <f t="shared" ref="I124:I136" si="30">J124+K124</f>
        <v>0</v>
      </c>
      <c r="J124" s="14">
        <f>J125</f>
        <v>0</v>
      </c>
      <c r="K124" s="14">
        <f>K125</f>
        <v>0</v>
      </c>
      <c r="L124" s="16">
        <f t="shared" si="19"/>
        <v>0</v>
      </c>
    </row>
    <row r="125" spans="1:252" s="13" customFormat="1" ht="57.75" customHeight="1" x14ac:dyDescent="0.2">
      <c r="A125" s="9" t="s">
        <v>15</v>
      </c>
      <c r="B125" s="9"/>
      <c r="C125" s="9" t="s">
        <v>233</v>
      </c>
      <c r="D125" s="9" t="s">
        <v>987</v>
      </c>
      <c r="E125" s="9" t="s">
        <v>14</v>
      </c>
      <c r="F125" s="14">
        <f t="shared" si="29"/>
        <v>3</v>
      </c>
      <c r="G125" s="14"/>
      <c r="H125" s="14">
        <v>3</v>
      </c>
      <c r="I125" s="14">
        <f t="shared" si="30"/>
        <v>0</v>
      </c>
      <c r="J125" s="14"/>
      <c r="K125" s="14"/>
      <c r="L125" s="16">
        <f t="shared" si="19"/>
        <v>0</v>
      </c>
    </row>
    <row r="126" spans="1:252" ht="148.15" customHeight="1" x14ac:dyDescent="0.2">
      <c r="A126" s="15" t="s">
        <v>1071</v>
      </c>
      <c r="B126" s="8"/>
      <c r="C126" s="9" t="s">
        <v>233</v>
      </c>
      <c r="D126" s="9" t="s">
        <v>1072</v>
      </c>
      <c r="E126" s="8"/>
      <c r="F126" s="14">
        <f t="shared" si="29"/>
        <v>20.6</v>
      </c>
      <c r="G126" s="14">
        <f>G127</f>
        <v>0</v>
      </c>
      <c r="H126" s="14">
        <f>H127</f>
        <v>20.6</v>
      </c>
      <c r="I126" s="14">
        <f t="shared" si="30"/>
        <v>0</v>
      </c>
      <c r="J126" s="14">
        <f>J127</f>
        <v>0</v>
      </c>
      <c r="K126" s="14">
        <f>K127</f>
        <v>0</v>
      </c>
      <c r="L126" s="16">
        <f t="shared" si="19"/>
        <v>0</v>
      </c>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3"/>
      <c r="EV126" s="13"/>
      <c r="EW126" s="13"/>
      <c r="EX126" s="13"/>
      <c r="EY126" s="13"/>
      <c r="EZ126" s="13"/>
      <c r="FA126" s="13"/>
      <c r="FB126" s="13"/>
      <c r="FC126" s="13"/>
      <c r="FD126" s="13"/>
      <c r="FE126" s="13"/>
      <c r="FF126" s="13"/>
      <c r="FG126" s="13"/>
      <c r="FH126" s="13"/>
      <c r="FI126" s="13"/>
      <c r="FJ126" s="13"/>
      <c r="FK126" s="13"/>
      <c r="FL126" s="13"/>
      <c r="FM126" s="13"/>
      <c r="FN126" s="13"/>
      <c r="FO126" s="13"/>
      <c r="FP126" s="13"/>
      <c r="FQ126" s="13"/>
      <c r="FR126" s="13"/>
      <c r="FS126" s="13"/>
      <c r="FT126" s="13"/>
      <c r="FU126" s="13"/>
      <c r="FV126" s="13"/>
      <c r="FW126" s="13"/>
      <c r="FX126" s="13"/>
      <c r="FY126" s="13"/>
      <c r="FZ126" s="13"/>
      <c r="GA126" s="13"/>
      <c r="GB126" s="13"/>
      <c r="GC126" s="13"/>
      <c r="GD126" s="13"/>
      <c r="GE126" s="13"/>
      <c r="GF126" s="13"/>
      <c r="GG126" s="13"/>
      <c r="GH126" s="13"/>
      <c r="GI126" s="13"/>
      <c r="GJ126" s="13"/>
      <c r="GK126" s="13"/>
      <c r="GL126" s="13"/>
      <c r="GM126" s="13"/>
      <c r="GN126" s="13"/>
      <c r="GO126" s="13"/>
      <c r="GP126" s="13"/>
      <c r="GQ126" s="13"/>
      <c r="GR126" s="13"/>
      <c r="GS126" s="13"/>
      <c r="GT126" s="13"/>
      <c r="GU126" s="13"/>
      <c r="GV126" s="13"/>
      <c r="GW126" s="13"/>
      <c r="GX126" s="13"/>
      <c r="GY126" s="13"/>
      <c r="GZ126" s="13"/>
      <c r="HA126" s="13"/>
      <c r="HB126" s="13"/>
      <c r="HC126" s="13"/>
      <c r="HD126" s="13"/>
      <c r="HE126" s="13"/>
      <c r="HF126" s="13"/>
      <c r="HG126" s="13"/>
      <c r="HH126" s="13"/>
      <c r="HI126" s="13"/>
      <c r="HJ126" s="13"/>
      <c r="HK126" s="13"/>
      <c r="HL126" s="13"/>
      <c r="HM126" s="13"/>
      <c r="HN126" s="13"/>
      <c r="HO126" s="13"/>
      <c r="HP126" s="13"/>
      <c r="HQ126" s="13"/>
      <c r="HR126" s="13"/>
      <c r="HS126" s="13"/>
      <c r="HT126" s="13"/>
      <c r="HU126" s="13"/>
      <c r="HV126" s="13"/>
      <c r="HW126" s="13"/>
      <c r="HX126" s="13"/>
      <c r="HY126" s="13"/>
      <c r="HZ126" s="13"/>
      <c r="IA126" s="13"/>
      <c r="IB126" s="13"/>
      <c r="IC126" s="13"/>
      <c r="ID126" s="13"/>
      <c r="IE126" s="13"/>
      <c r="IF126" s="13"/>
      <c r="IG126" s="13"/>
      <c r="IH126" s="13"/>
      <c r="II126" s="13"/>
      <c r="IJ126" s="13"/>
      <c r="IK126" s="13"/>
      <c r="IL126" s="13"/>
      <c r="IM126" s="13"/>
      <c r="IN126" s="13"/>
      <c r="IO126" s="13"/>
      <c r="IP126" s="13"/>
      <c r="IQ126" s="13"/>
      <c r="IR126" s="13"/>
    </row>
    <row r="127" spans="1:252" ht="57.75" customHeight="1" x14ac:dyDescent="0.2">
      <c r="A127" s="9" t="s">
        <v>15</v>
      </c>
      <c r="B127" s="9"/>
      <c r="C127" s="9" t="s">
        <v>233</v>
      </c>
      <c r="D127" s="9" t="s">
        <v>1072</v>
      </c>
      <c r="E127" s="9" t="s">
        <v>14</v>
      </c>
      <c r="F127" s="14">
        <f t="shared" ref="F127" si="31">G127+H127</f>
        <v>20.6</v>
      </c>
      <c r="G127" s="14"/>
      <c r="H127" s="14">
        <v>20.6</v>
      </c>
      <c r="I127" s="14">
        <f t="shared" ref="I127" si="32">J127+K127</f>
        <v>0</v>
      </c>
      <c r="J127" s="14"/>
      <c r="K127" s="14"/>
      <c r="L127" s="16">
        <f t="shared" si="19"/>
        <v>0</v>
      </c>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c r="AR127" s="13"/>
      <c r="AS127" s="13"/>
      <c r="AT127" s="13"/>
      <c r="AU127" s="13"/>
      <c r="AV127" s="13"/>
      <c r="AW127" s="13"/>
      <c r="AX127" s="13"/>
      <c r="AY127" s="13"/>
      <c r="AZ127" s="13"/>
      <c r="BA127" s="13"/>
      <c r="BB127" s="13"/>
      <c r="BC127" s="13"/>
      <c r="BD127" s="13"/>
      <c r="BE127" s="13"/>
      <c r="BF127" s="13"/>
      <c r="BG127" s="13"/>
      <c r="BH127" s="13"/>
      <c r="BI127" s="13"/>
      <c r="BJ127" s="13"/>
      <c r="BK127" s="13"/>
      <c r="BL127" s="13"/>
      <c r="BM127" s="13"/>
      <c r="BN127" s="13"/>
      <c r="BO127" s="13"/>
      <c r="BP127" s="13"/>
      <c r="BQ127" s="13"/>
      <c r="BR127" s="13"/>
      <c r="BS127" s="13"/>
      <c r="BT127" s="13"/>
      <c r="BU127" s="13"/>
      <c r="BV127" s="13"/>
      <c r="BW127" s="13"/>
      <c r="BX127" s="13"/>
      <c r="BY127" s="13"/>
      <c r="BZ127" s="13"/>
      <c r="CA127" s="13"/>
      <c r="CB127" s="13"/>
      <c r="CC127" s="13"/>
      <c r="CD127" s="13"/>
      <c r="CE127" s="13"/>
      <c r="CF127" s="13"/>
      <c r="CG127" s="13"/>
      <c r="CH127" s="13"/>
      <c r="CI127" s="13"/>
      <c r="CJ127" s="13"/>
      <c r="CK127" s="13"/>
      <c r="CL127" s="13"/>
      <c r="CM127" s="13"/>
      <c r="CN127" s="13"/>
      <c r="CO127" s="13"/>
      <c r="CP127" s="13"/>
      <c r="CQ127" s="13"/>
      <c r="CR127" s="13"/>
      <c r="CS127" s="13"/>
      <c r="CT127" s="13"/>
      <c r="CU127" s="13"/>
      <c r="CV127" s="13"/>
      <c r="CW127" s="13"/>
      <c r="CX127" s="13"/>
      <c r="CY127" s="13"/>
      <c r="CZ127" s="13"/>
      <c r="DA127" s="13"/>
      <c r="DB127" s="13"/>
      <c r="DC127" s="13"/>
      <c r="DD127" s="13"/>
      <c r="DE127" s="13"/>
      <c r="DF127" s="13"/>
      <c r="DG127" s="13"/>
      <c r="DH127" s="13"/>
      <c r="DI127" s="13"/>
      <c r="DJ127" s="13"/>
      <c r="DK127" s="13"/>
      <c r="DL127" s="13"/>
      <c r="DM127" s="13"/>
      <c r="DN127" s="13"/>
      <c r="DO127" s="13"/>
      <c r="DP127" s="13"/>
      <c r="DQ127" s="13"/>
      <c r="DR127" s="13"/>
      <c r="DS127" s="13"/>
      <c r="DT127" s="13"/>
      <c r="DU127" s="13"/>
      <c r="DV127" s="13"/>
      <c r="DW127" s="13"/>
      <c r="DX127" s="13"/>
      <c r="DY127" s="13"/>
      <c r="DZ127" s="13"/>
      <c r="EA127" s="13"/>
      <c r="EB127" s="13"/>
      <c r="EC127" s="13"/>
      <c r="ED127" s="13"/>
      <c r="EE127" s="13"/>
      <c r="EF127" s="13"/>
      <c r="EG127" s="13"/>
      <c r="EH127" s="13"/>
      <c r="EI127" s="13"/>
      <c r="EJ127" s="13"/>
      <c r="EK127" s="13"/>
      <c r="EL127" s="13"/>
      <c r="EM127" s="13"/>
      <c r="EN127" s="13"/>
      <c r="EO127" s="13"/>
      <c r="EP127" s="13"/>
      <c r="EQ127" s="13"/>
      <c r="ER127" s="13"/>
      <c r="ES127" s="13"/>
      <c r="ET127" s="13"/>
      <c r="EU127" s="13"/>
      <c r="EV127" s="13"/>
      <c r="EW127" s="13"/>
      <c r="EX127" s="13"/>
      <c r="EY127" s="13"/>
      <c r="EZ127" s="13"/>
      <c r="FA127" s="13"/>
      <c r="FB127" s="13"/>
      <c r="FC127" s="13"/>
      <c r="FD127" s="13"/>
      <c r="FE127" s="13"/>
      <c r="FF127" s="13"/>
      <c r="FG127" s="13"/>
      <c r="FH127" s="13"/>
      <c r="FI127" s="13"/>
      <c r="FJ127" s="13"/>
      <c r="FK127" s="13"/>
      <c r="FL127" s="13"/>
      <c r="FM127" s="13"/>
      <c r="FN127" s="13"/>
      <c r="FO127" s="13"/>
      <c r="FP127" s="13"/>
      <c r="FQ127" s="13"/>
      <c r="FR127" s="13"/>
      <c r="FS127" s="13"/>
      <c r="FT127" s="13"/>
      <c r="FU127" s="13"/>
      <c r="FV127" s="13"/>
      <c r="FW127" s="13"/>
      <c r="FX127" s="13"/>
      <c r="FY127" s="13"/>
      <c r="FZ127" s="13"/>
      <c r="GA127" s="13"/>
      <c r="GB127" s="13"/>
      <c r="GC127" s="13"/>
      <c r="GD127" s="13"/>
      <c r="GE127" s="13"/>
      <c r="GF127" s="13"/>
      <c r="GG127" s="13"/>
      <c r="GH127" s="13"/>
      <c r="GI127" s="13"/>
      <c r="GJ127" s="13"/>
      <c r="GK127" s="13"/>
      <c r="GL127" s="13"/>
      <c r="GM127" s="13"/>
      <c r="GN127" s="13"/>
      <c r="GO127" s="13"/>
      <c r="GP127" s="13"/>
      <c r="GQ127" s="13"/>
      <c r="GR127" s="13"/>
      <c r="GS127" s="13"/>
      <c r="GT127" s="13"/>
      <c r="GU127" s="13"/>
      <c r="GV127" s="13"/>
      <c r="GW127" s="13"/>
      <c r="GX127" s="13"/>
      <c r="GY127" s="13"/>
      <c r="GZ127" s="13"/>
      <c r="HA127" s="13"/>
      <c r="HB127" s="13"/>
      <c r="HC127" s="13"/>
      <c r="HD127" s="13"/>
      <c r="HE127" s="13"/>
      <c r="HF127" s="13"/>
      <c r="HG127" s="13"/>
      <c r="HH127" s="13"/>
      <c r="HI127" s="13"/>
      <c r="HJ127" s="13"/>
      <c r="HK127" s="13"/>
      <c r="HL127" s="13"/>
      <c r="HM127" s="13"/>
      <c r="HN127" s="13"/>
      <c r="HO127" s="13"/>
      <c r="HP127" s="13"/>
      <c r="HQ127" s="13"/>
      <c r="HR127" s="13"/>
      <c r="HS127" s="13"/>
      <c r="HT127" s="13"/>
      <c r="HU127" s="13"/>
      <c r="HV127" s="13"/>
      <c r="HW127" s="13"/>
      <c r="HX127" s="13"/>
      <c r="HY127" s="13"/>
      <c r="HZ127" s="13"/>
      <c r="IA127" s="13"/>
      <c r="IB127" s="13"/>
      <c r="IC127" s="13"/>
      <c r="ID127" s="13"/>
      <c r="IE127" s="13"/>
      <c r="IF127" s="13"/>
      <c r="IG127" s="13"/>
      <c r="IH127" s="13"/>
      <c r="II127" s="13"/>
      <c r="IJ127" s="13"/>
      <c r="IK127" s="13"/>
      <c r="IL127" s="13"/>
      <c r="IM127" s="13"/>
      <c r="IN127" s="13"/>
      <c r="IO127" s="13"/>
      <c r="IP127" s="13"/>
      <c r="IQ127" s="13"/>
      <c r="IR127" s="13"/>
    </row>
    <row r="128" spans="1:252" ht="158.44999999999999" customHeight="1" x14ac:dyDescent="0.2">
      <c r="A128" s="7" t="s">
        <v>1080</v>
      </c>
      <c r="B128" s="8"/>
      <c r="C128" s="8" t="s">
        <v>233</v>
      </c>
      <c r="D128" s="8" t="s">
        <v>904</v>
      </c>
      <c r="E128" s="8"/>
      <c r="F128" s="11">
        <f>G128+H128</f>
        <v>534</v>
      </c>
      <c r="G128" s="11">
        <f>G129</f>
        <v>0</v>
      </c>
      <c r="H128" s="11">
        <f>H129</f>
        <v>534</v>
      </c>
      <c r="I128" s="11">
        <f>J128+K128</f>
        <v>556</v>
      </c>
      <c r="J128" s="11">
        <f>J129</f>
        <v>0</v>
      </c>
      <c r="K128" s="11">
        <f>K129</f>
        <v>556</v>
      </c>
      <c r="L128" s="16">
        <f t="shared" si="19"/>
        <v>0</v>
      </c>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3"/>
      <c r="AY128" s="13"/>
      <c r="AZ128" s="13"/>
      <c r="BA128" s="13"/>
      <c r="BB128" s="13"/>
      <c r="BC128" s="13"/>
      <c r="BD128" s="13"/>
      <c r="BE128" s="13"/>
      <c r="BF128" s="13"/>
      <c r="BG128" s="13"/>
      <c r="BH128" s="13"/>
      <c r="BI128" s="13"/>
      <c r="BJ128" s="13"/>
      <c r="BK128" s="13"/>
      <c r="BL128" s="13"/>
      <c r="BM128" s="13"/>
      <c r="BN128" s="13"/>
      <c r="BO128" s="13"/>
      <c r="BP128" s="13"/>
      <c r="BQ128" s="13"/>
      <c r="BR128" s="13"/>
      <c r="BS128" s="13"/>
      <c r="BT128" s="13"/>
      <c r="BU128" s="13"/>
      <c r="BV128" s="13"/>
      <c r="BW128" s="13"/>
      <c r="BX128" s="13"/>
      <c r="BY128" s="13"/>
      <c r="BZ128" s="13"/>
      <c r="CA128" s="13"/>
      <c r="CB128" s="13"/>
      <c r="CC128" s="13"/>
      <c r="CD128" s="13"/>
      <c r="CE128" s="13"/>
      <c r="CF128" s="13"/>
      <c r="CG128" s="13"/>
      <c r="CH128" s="13"/>
      <c r="CI128" s="13"/>
      <c r="CJ128" s="13"/>
      <c r="CK128" s="13"/>
      <c r="CL128" s="13"/>
      <c r="CM128" s="13"/>
      <c r="CN128" s="13"/>
      <c r="CO128" s="13"/>
      <c r="CP128" s="13"/>
      <c r="CQ128" s="13"/>
      <c r="CR128" s="13"/>
      <c r="CS128" s="13"/>
      <c r="CT128" s="13"/>
      <c r="CU128" s="13"/>
      <c r="CV128" s="13"/>
      <c r="CW128" s="13"/>
      <c r="CX128" s="13"/>
      <c r="CY128" s="13"/>
      <c r="CZ128" s="13"/>
      <c r="DA128" s="13"/>
      <c r="DB128" s="13"/>
      <c r="DC128" s="13"/>
      <c r="DD128" s="13"/>
      <c r="DE128" s="13"/>
      <c r="DF128" s="13"/>
      <c r="DG128" s="13"/>
      <c r="DH128" s="13"/>
      <c r="DI128" s="13"/>
      <c r="DJ128" s="13"/>
      <c r="DK128" s="13"/>
      <c r="DL128" s="13"/>
      <c r="DM128" s="13"/>
      <c r="DN128" s="13"/>
      <c r="DO128" s="13"/>
      <c r="DP128" s="13"/>
      <c r="DQ128" s="13"/>
      <c r="DR128" s="13"/>
      <c r="DS128" s="13"/>
      <c r="DT128" s="13"/>
      <c r="DU128" s="13"/>
      <c r="DV128" s="13"/>
      <c r="DW128" s="13"/>
      <c r="DX128" s="13"/>
      <c r="DY128" s="13"/>
      <c r="DZ128" s="13"/>
      <c r="EA128" s="13"/>
      <c r="EB128" s="13"/>
      <c r="EC128" s="13"/>
      <c r="ED128" s="13"/>
      <c r="EE128" s="13"/>
      <c r="EF128" s="13"/>
      <c r="EG128" s="13"/>
      <c r="EH128" s="13"/>
      <c r="EI128" s="13"/>
      <c r="EJ128" s="13"/>
      <c r="EK128" s="13"/>
      <c r="EL128" s="13"/>
      <c r="EM128" s="13"/>
      <c r="EN128" s="13"/>
      <c r="EO128" s="13"/>
      <c r="EP128" s="13"/>
      <c r="EQ128" s="13"/>
      <c r="ER128" s="13"/>
      <c r="ES128" s="13"/>
      <c r="ET128" s="13"/>
      <c r="EU128" s="13"/>
      <c r="EV128" s="13"/>
      <c r="EW128" s="13"/>
      <c r="EX128" s="13"/>
      <c r="EY128" s="13"/>
      <c r="EZ128" s="13"/>
      <c r="FA128" s="13"/>
      <c r="FB128" s="13"/>
      <c r="FC128" s="13"/>
      <c r="FD128" s="13"/>
      <c r="FE128" s="13"/>
      <c r="FF128" s="13"/>
      <c r="FG128" s="13"/>
      <c r="FH128" s="13"/>
      <c r="FI128" s="13"/>
      <c r="FJ128" s="13"/>
      <c r="FK128" s="13"/>
      <c r="FL128" s="13"/>
      <c r="FM128" s="13"/>
      <c r="FN128" s="13"/>
      <c r="FO128" s="13"/>
      <c r="FP128" s="13"/>
      <c r="FQ128" s="13"/>
      <c r="FR128" s="13"/>
      <c r="FS128" s="13"/>
      <c r="FT128" s="13"/>
      <c r="FU128" s="13"/>
      <c r="FV128" s="13"/>
      <c r="FW128" s="13"/>
      <c r="FX128" s="13"/>
      <c r="FY128" s="13"/>
      <c r="FZ128" s="13"/>
      <c r="GA128" s="13"/>
      <c r="GB128" s="13"/>
      <c r="GC128" s="13"/>
      <c r="GD128" s="13"/>
      <c r="GE128" s="13"/>
      <c r="GF128" s="13"/>
      <c r="GG128" s="13"/>
      <c r="GH128" s="13"/>
      <c r="GI128" s="13"/>
      <c r="GJ128" s="13"/>
      <c r="GK128" s="13"/>
      <c r="GL128" s="13"/>
      <c r="GM128" s="13"/>
      <c r="GN128" s="13"/>
      <c r="GO128" s="13"/>
      <c r="GP128" s="13"/>
      <c r="GQ128" s="13"/>
      <c r="GR128" s="13"/>
      <c r="GS128" s="13"/>
      <c r="GT128" s="13"/>
      <c r="GU128" s="13"/>
      <c r="GV128" s="13"/>
      <c r="GW128" s="13"/>
      <c r="GX128" s="13"/>
      <c r="GY128" s="13"/>
      <c r="GZ128" s="13"/>
      <c r="HA128" s="13"/>
      <c r="HB128" s="13"/>
      <c r="HC128" s="13"/>
      <c r="HD128" s="13"/>
      <c r="HE128" s="13"/>
      <c r="HF128" s="13"/>
      <c r="HG128" s="13"/>
      <c r="HH128" s="13"/>
      <c r="HI128" s="13"/>
      <c r="HJ128" s="13"/>
      <c r="HK128" s="13"/>
      <c r="HL128" s="13"/>
      <c r="HM128" s="13"/>
      <c r="HN128" s="13"/>
      <c r="HO128" s="13"/>
      <c r="HP128" s="13"/>
      <c r="HQ128" s="13"/>
      <c r="HR128" s="13"/>
      <c r="HS128" s="13"/>
      <c r="HT128" s="13"/>
      <c r="HU128" s="13"/>
      <c r="HV128" s="13"/>
      <c r="HW128" s="13"/>
      <c r="HX128" s="13"/>
      <c r="HY128" s="13"/>
      <c r="HZ128" s="13"/>
      <c r="IA128" s="13"/>
      <c r="IB128" s="13"/>
      <c r="IC128" s="13"/>
      <c r="ID128" s="13"/>
      <c r="IE128" s="13"/>
      <c r="IF128" s="13"/>
      <c r="IG128" s="13"/>
      <c r="IH128" s="13"/>
      <c r="II128" s="13"/>
      <c r="IJ128" s="13"/>
      <c r="IK128" s="13"/>
      <c r="IL128" s="13"/>
      <c r="IM128" s="13"/>
      <c r="IN128" s="13"/>
      <c r="IO128" s="13"/>
      <c r="IP128" s="13"/>
      <c r="IQ128" s="13"/>
      <c r="IR128" s="13"/>
    </row>
    <row r="129" spans="1:252" ht="107.25" customHeight="1" x14ac:dyDescent="0.2">
      <c r="A129" s="66" t="s">
        <v>221</v>
      </c>
      <c r="B129" s="9"/>
      <c r="C129" s="9" t="s">
        <v>233</v>
      </c>
      <c r="D129" s="9" t="s">
        <v>905</v>
      </c>
      <c r="E129" s="9"/>
      <c r="F129" s="14">
        <f>G129+H129</f>
        <v>534</v>
      </c>
      <c r="G129" s="14">
        <f>G130</f>
        <v>0</v>
      </c>
      <c r="H129" s="14">
        <f>H130</f>
        <v>534</v>
      </c>
      <c r="I129" s="14">
        <f>J129+K129</f>
        <v>556</v>
      </c>
      <c r="J129" s="14">
        <f>J130</f>
        <v>0</v>
      </c>
      <c r="K129" s="14">
        <f>K130</f>
        <v>556</v>
      </c>
      <c r="L129" s="16">
        <f t="shared" si="19"/>
        <v>0</v>
      </c>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3"/>
      <c r="AY129" s="13"/>
      <c r="AZ129" s="13"/>
      <c r="BA129" s="13"/>
      <c r="BB129" s="13"/>
      <c r="BC129" s="13"/>
      <c r="BD129" s="13"/>
      <c r="BE129" s="13"/>
      <c r="BF129" s="13"/>
      <c r="BG129" s="13"/>
      <c r="BH129" s="13"/>
      <c r="BI129" s="13"/>
      <c r="BJ129" s="13"/>
      <c r="BK129" s="13"/>
      <c r="BL129" s="13"/>
      <c r="BM129" s="13"/>
      <c r="BN129" s="13"/>
      <c r="BO129" s="13"/>
      <c r="BP129" s="13"/>
      <c r="BQ129" s="13"/>
      <c r="BR129" s="13"/>
      <c r="BS129" s="13"/>
      <c r="BT129" s="13"/>
      <c r="BU129" s="13"/>
      <c r="BV129" s="13"/>
      <c r="BW129" s="13"/>
      <c r="BX129" s="13"/>
      <c r="BY129" s="13"/>
      <c r="BZ129" s="13"/>
      <c r="CA129" s="13"/>
      <c r="CB129" s="13"/>
      <c r="CC129" s="13"/>
      <c r="CD129" s="13"/>
      <c r="CE129" s="13"/>
      <c r="CF129" s="13"/>
      <c r="CG129" s="13"/>
      <c r="CH129" s="13"/>
      <c r="CI129" s="13"/>
      <c r="CJ129" s="13"/>
      <c r="CK129" s="13"/>
      <c r="CL129" s="13"/>
      <c r="CM129" s="13"/>
      <c r="CN129" s="13"/>
      <c r="CO129" s="13"/>
      <c r="CP129" s="13"/>
      <c r="CQ129" s="13"/>
      <c r="CR129" s="13"/>
      <c r="CS129" s="13"/>
      <c r="CT129" s="13"/>
      <c r="CU129" s="13"/>
      <c r="CV129" s="13"/>
      <c r="CW129" s="13"/>
      <c r="CX129" s="13"/>
      <c r="CY129" s="13"/>
      <c r="CZ129" s="13"/>
      <c r="DA129" s="13"/>
      <c r="DB129" s="13"/>
      <c r="DC129" s="13"/>
      <c r="DD129" s="13"/>
      <c r="DE129" s="13"/>
      <c r="DF129" s="13"/>
      <c r="DG129" s="13"/>
      <c r="DH129" s="13"/>
      <c r="DI129" s="13"/>
      <c r="DJ129" s="13"/>
      <c r="DK129" s="13"/>
      <c r="DL129" s="13"/>
      <c r="DM129" s="13"/>
      <c r="DN129" s="13"/>
      <c r="DO129" s="13"/>
      <c r="DP129" s="13"/>
      <c r="DQ129" s="13"/>
      <c r="DR129" s="13"/>
      <c r="DS129" s="13"/>
      <c r="DT129" s="13"/>
      <c r="DU129" s="13"/>
      <c r="DV129" s="13"/>
      <c r="DW129" s="13"/>
      <c r="DX129" s="13"/>
      <c r="DY129" s="13"/>
      <c r="DZ129" s="13"/>
      <c r="EA129" s="13"/>
      <c r="EB129" s="13"/>
      <c r="EC129" s="13"/>
      <c r="ED129" s="13"/>
      <c r="EE129" s="13"/>
      <c r="EF129" s="13"/>
      <c r="EG129" s="13"/>
      <c r="EH129" s="13"/>
      <c r="EI129" s="13"/>
      <c r="EJ129" s="13"/>
      <c r="EK129" s="13"/>
      <c r="EL129" s="13"/>
      <c r="EM129" s="13"/>
      <c r="EN129" s="13"/>
      <c r="EO129" s="13"/>
      <c r="EP129" s="13"/>
      <c r="EQ129" s="13"/>
      <c r="ER129" s="13"/>
      <c r="ES129" s="13"/>
      <c r="ET129" s="13"/>
      <c r="EU129" s="13"/>
      <c r="EV129" s="13"/>
      <c r="EW129" s="13"/>
      <c r="EX129" s="13"/>
      <c r="EY129" s="13"/>
      <c r="EZ129" s="13"/>
      <c r="FA129" s="13"/>
      <c r="FB129" s="13"/>
      <c r="FC129" s="13"/>
      <c r="FD129" s="13"/>
      <c r="FE129" s="13"/>
      <c r="FF129" s="13"/>
      <c r="FG129" s="13"/>
      <c r="FH129" s="13"/>
      <c r="FI129" s="13"/>
      <c r="FJ129" s="13"/>
      <c r="FK129" s="13"/>
      <c r="FL129" s="13"/>
      <c r="FM129" s="13"/>
      <c r="FN129" s="13"/>
      <c r="FO129" s="13"/>
      <c r="FP129" s="13"/>
      <c r="FQ129" s="13"/>
      <c r="FR129" s="13"/>
      <c r="FS129" s="13"/>
      <c r="FT129" s="13"/>
      <c r="FU129" s="13"/>
      <c r="FV129" s="13"/>
      <c r="FW129" s="13"/>
      <c r="FX129" s="13"/>
      <c r="FY129" s="13"/>
      <c r="FZ129" s="13"/>
      <c r="GA129" s="13"/>
      <c r="GB129" s="13"/>
      <c r="GC129" s="13"/>
      <c r="GD129" s="13"/>
      <c r="GE129" s="13"/>
      <c r="GF129" s="13"/>
      <c r="GG129" s="13"/>
      <c r="GH129" s="13"/>
      <c r="GI129" s="13"/>
      <c r="GJ129" s="13"/>
      <c r="GK129" s="13"/>
      <c r="GL129" s="13"/>
      <c r="GM129" s="13"/>
      <c r="GN129" s="13"/>
      <c r="GO129" s="13"/>
      <c r="GP129" s="13"/>
      <c r="GQ129" s="13"/>
      <c r="GR129" s="13"/>
      <c r="GS129" s="13"/>
      <c r="GT129" s="13"/>
      <c r="GU129" s="13"/>
      <c r="GV129" s="13"/>
      <c r="GW129" s="13"/>
      <c r="GX129" s="13"/>
      <c r="GY129" s="13"/>
      <c r="GZ129" s="13"/>
      <c r="HA129" s="13"/>
      <c r="HB129" s="13"/>
      <c r="HC129" s="13"/>
      <c r="HD129" s="13"/>
      <c r="HE129" s="13"/>
      <c r="HF129" s="13"/>
      <c r="HG129" s="13"/>
      <c r="HH129" s="13"/>
      <c r="HI129" s="13"/>
      <c r="HJ129" s="13"/>
      <c r="HK129" s="13"/>
      <c r="HL129" s="13"/>
      <c r="HM129" s="13"/>
      <c r="HN129" s="13"/>
      <c r="HO129" s="13"/>
      <c r="HP129" s="13"/>
      <c r="HQ129" s="13"/>
      <c r="HR129" s="13"/>
      <c r="HS129" s="13"/>
      <c r="HT129" s="13"/>
      <c r="HU129" s="13"/>
      <c r="HV129" s="13"/>
      <c r="HW129" s="13"/>
      <c r="HX129" s="13"/>
      <c r="HY129" s="13"/>
      <c r="HZ129" s="13"/>
      <c r="IA129" s="13"/>
      <c r="IB129" s="13"/>
      <c r="IC129" s="13"/>
      <c r="ID129" s="13"/>
      <c r="IE129" s="13"/>
      <c r="IF129" s="13"/>
      <c r="IG129" s="13"/>
      <c r="IH129" s="13"/>
      <c r="II129" s="13"/>
      <c r="IJ129" s="13"/>
      <c r="IK129" s="13"/>
      <c r="IL129" s="13"/>
      <c r="IM129" s="13"/>
      <c r="IN129" s="13"/>
      <c r="IO129" s="13"/>
      <c r="IP129" s="13"/>
      <c r="IQ129" s="13"/>
      <c r="IR129" s="13"/>
    </row>
    <row r="130" spans="1:252" ht="228.75" customHeight="1" x14ac:dyDescent="0.2">
      <c r="A130" s="15" t="s">
        <v>17</v>
      </c>
      <c r="B130" s="9"/>
      <c r="C130" s="9" t="s">
        <v>233</v>
      </c>
      <c r="D130" s="9" t="s">
        <v>905</v>
      </c>
      <c r="E130" s="9" t="s">
        <v>11</v>
      </c>
      <c r="F130" s="14">
        <f>G130+H130</f>
        <v>534</v>
      </c>
      <c r="G130" s="14"/>
      <c r="H130" s="14">
        <v>534</v>
      </c>
      <c r="I130" s="14">
        <f>J130+K130</f>
        <v>556</v>
      </c>
      <c r="J130" s="14"/>
      <c r="K130" s="14">
        <v>556</v>
      </c>
      <c r="L130" s="16">
        <f t="shared" si="19"/>
        <v>0</v>
      </c>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3"/>
      <c r="AY130" s="13"/>
      <c r="AZ130" s="13"/>
      <c r="BA130" s="13"/>
      <c r="BB130" s="13"/>
      <c r="BC130" s="13"/>
      <c r="BD130" s="13"/>
      <c r="BE130" s="13"/>
      <c r="BF130" s="13"/>
      <c r="BG130" s="13"/>
      <c r="BH130" s="13"/>
      <c r="BI130" s="13"/>
      <c r="BJ130" s="13"/>
      <c r="BK130" s="13"/>
      <c r="BL130" s="13"/>
      <c r="BM130" s="13"/>
      <c r="BN130" s="13"/>
      <c r="BO130" s="13"/>
      <c r="BP130" s="13"/>
      <c r="BQ130" s="13"/>
      <c r="BR130" s="13"/>
      <c r="BS130" s="13"/>
      <c r="BT130" s="13"/>
      <c r="BU130" s="13"/>
      <c r="BV130" s="13"/>
      <c r="BW130" s="13"/>
      <c r="BX130" s="13"/>
      <c r="BY130" s="13"/>
      <c r="BZ130" s="13"/>
      <c r="CA130" s="13"/>
      <c r="CB130" s="13"/>
      <c r="CC130" s="13"/>
      <c r="CD130" s="13"/>
      <c r="CE130" s="13"/>
      <c r="CF130" s="13"/>
      <c r="CG130" s="13"/>
      <c r="CH130" s="13"/>
      <c r="CI130" s="13"/>
      <c r="CJ130" s="13"/>
      <c r="CK130" s="13"/>
      <c r="CL130" s="13"/>
      <c r="CM130" s="13"/>
      <c r="CN130" s="13"/>
      <c r="CO130" s="13"/>
      <c r="CP130" s="13"/>
      <c r="CQ130" s="13"/>
      <c r="CR130" s="13"/>
      <c r="CS130" s="13"/>
      <c r="CT130" s="13"/>
      <c r="CU130" s="13"/>
      <c r="CV130" s="13"/>
      <c r="CW130" s="13"/>
      <c r="CX130" s="13"/>
      <c r="CY130" s="13"/>
      <c r="CZ130" s="13"/>
      <c r="DA130" s="13"/>
      <c r="DB130" s="13"/>
      <c r="DC130" s="13"/>
      <c r="DD130" s="13"/>
      <c r="DE130" s="13"/>
      <c r="DF130" s="13"/>
      <c r="DG130" s="13"/>
      <c r="DH130" s="13"/>
      <c r="DI130" s="13"/>
      <c r="DJ130" s="13"/>
      <c r="DK130" s="13"/>
      <c r="DL130" s="13"/>
      <c r="DM130" s="13"/>
      <c r="DN130" s="13"/>
      <c r="DO130" s="13"/>
      <c r="DP130" s="13"/>
      <c r="DQ130" s="13"/>
      <c r="DR130" s="13"/>
      <c r="DS130" s="13"/>
      <c r="DT130" s="13"/>
      <c r="DU130" s="13"/>
      <c r="DV130" s="13"/>
      <c r="DW130" s="13"/>
      <c r="DX130" s="13"/>
      <c r="DY130" s="13"/>
      <c r="DZ130" s="13"/>
      <c r="EA130" s="13"/>
      <c r="EB130" s="13"/>
      <c r="EC130" s="13"/>
      <c r="ED130" s="13"/>
      <c r="EE130" s="13"/>
      <c r="EF130" s="13"/>
      <c r="EG130" s="13"/>
      <c r="EH130" s="13"/>
      <c r="EI130" s="13"/>
      <c r="EJ130" s="13"/>
      <c r="EK130" s="13"/>
      <c r="EL130" s="13"/>
      <c r="EM130" s="13"/>
      <c r="EN130" s="13"/>
      <c r="EO130" s="13"/>
      <c r="EP130" s="13"/>
      <c r="EQ130" s="13"/>
      <c r="ER130" s="13"/>
      <c r="ES130" s="13"/>
      <c r="ET130" s="13"/>
      <c r="EU130" s="13"/>
      <c r="EV130" s="13"/>
      <c r="EW130" s="13"/>
      <c r="EX130" s="13"/>
      <c r="EY130" s="13"/>
      <c r="EZ130" s="13"/>
      <c r="FA130" s="13"/>
      <c r="FB130" s="13"/>
      <c r="FC130" s="13"/>
      <c r="FD130" s="13"/>
      <c r="FE130" s="13"/>
      <c r="FF130" s="13"/>
      <c r="FG130" s="13"/>
      <c r="FH130" s="13"/>
      <c r="FI130" s="13"/>
      <c r="FJ130" s="13"/>
      <c r="FK130" s="13"/>
      <c r="FL130" s="13"/>
      <c r="FM130" s="13"/>
      <c r="FN130" s="13"/>
      <c r="FO130" s="13"/>
      <c r="FP130" s="13"/>
      <c r="FQ130" s="13"/>
      <c r="FR130" s="13"/>
      <c r="FS130" s="13"/>
      <c r="FT130" s="13"/>
      <c r="FU130" s="13"/>
      <c r="FV130" s="13"/>
      <c r="FW130" s="13"/>
      <c r="FX130" s="13"/>
      <c r="FY130" s="13"/>
      <c r="FZ130" s="13"/>
      <c r="GA130" s="13"/>
      <c r="GB130" s="13"/>
      <c r="GC130" s="13"/>
      <c r="GD130" s="13"/>
      <c r="GE130" s="13"/>
      <c r="GF130" s="13"/>
      <c r="GG130" s="13"/>
      <c r="GH130" s="13"/>
      <c r="GI130" s="13"/>
      <c r="GJ130" s="13"/>
      <c r="GK130" s="13"/>
      <c r="GL130" s="13"/>
      <c r="GM130" s="13"/>
      <c r="GN130" s="13"/>
      <c r="GO130" s="13"/>
      <c r="GP130" s="13"/>
      <c r="GQ130" s="13"/>
      <c r="GR130" s="13"/>
      <c r="GS130" s="13"/>
      <c r="GT130" s="13"/>
      <c r="GU130" s="13"/>
      <c r="GV130" s="13"/>
      <c r="GW130" s="13"/>
      <c r="GX130" s="13"/>
      <c r="GY130" s="13"/>
      <c r="GZ130" s="13"/>
      <c r="HA130" s="13"/>
      <c r="HB130" s="13"/>
      <c r="HC130" s="13"/>
      <c r="HD130" s="13"/>
      <c r="HE130" s="13"/>
      <c r="HF130" s="13"/>
      <c r="HG130" s="13"/>
      <c r="HH130" s="13"/>
      <c r="HI130" s="13"/>
      <c r="HJ130" s="13"/>
      <c r="HK130" s="13"/>
      <c r="HL130" s="13"/>
      <c r="HM130" s="13"/>
      <c r="HN130" s="13"/>
      <c r="HO130" s="13"/>
      <c r="HP130" s="13"/>
      <c r="HQ130" s="13"/>
      <c r="HR130" s="13"/>
      <c r="HS130" s="13"/>
      <c r="HT130" s="13"/>
      <c r="HU130" s="13"/>
      <c r="HV130" s="13"/>
      <c r="HW130" s="13"/>
      <c r="HX130" s="13"/>
      <c r="HY130" s="13"/>
      <c r="HZ130" s="13"/>
      <c r="IA130" s="13"/>
      <c r="IB130" s="13"/>
      <c r="IC130" s="13"/>
      <c r="ID130" s="13"/>
      <c r="IE130" s="13"/>
      <c r="IF130" s="13"/>
      <c r="IG130" s="13"/>
      <c r="IH130" s="13"/>
      <c r="II130" s="13"/>
      <c r="IJ130" s="13"/>
      <c r="IK130" s="13"/>
      <c r="IL130" s="13"/>
      <c r="IM130" s="13"/>
      <c r="IN130" s="13"/>
      <c r="IO130" s="13"/>
      <c r="IP130" s="13"/>
      <c r="IQ130" s="13"/>
      <c r="IR130" s="13"/>
    </row>
    <row r="131" spans="1:252" s="13" customFormat="1" ht="31.15" customHeight="1" x14ac:dyDescent="0.2">
      <c r="A131" s="8" t="s">
        <v>105</v>
      </c>
      <c r="B131" s="8"/>
      <c r="C131" s="8" t="s">
        <v>106</v>
      </c>
      <c r="D131" s="8"/>
      <c r="E131" s="8"/>
      <c r="F131" s="11">
        <f t="shared" si="29"/>
        <v>41178</v>
      </c>
      <c r="G131" s="11">
        <f>G132</f>
        <v>41178</v>
      </c>
      <c r="H131" s="11">
        <f>H132</f>
        <v>0</v>
      </c>
      <c r="I131" s="11">
        <f t="shared" si="30"/>
        <v>41160</v>
      </c>
      <c r="J131" s="11">
        <f>J132</f>
        <v>41160</v>
      </c>
      <c r="K131" s="11">
        <f>K132</f>
        <v>0</v>
      </c>
      <c r="L131" s="16">
        <f t="shared" si="19"/>
        <v>18</v>
      </c>
    </row>
    <row r="132" spans="1:252" s="13" customFormat="1" ht="178.5" customHeight="1" x14ac:dyDescent="0.2">
      <c r="A132" s="7" t="s">
        <v>838</v>
      </c>
      <c r="B132" s="8"/>
      <c r="C132" s="8" t="s">
        <v>106</v>
      </c>
      <c r="D132" s="8" t="s">
        <v>107</v>
      </c>
      <c r="E132" s="8"/>
      <c r="F132" s="11">
        <f t="shared" si="29"/>
        <v>41178</v>
      </c>
      <c r="G132" s="11">
        <f>G133</f>
        <v>41178</v>
      </c>
      <c r="H132" s="11">
        <f>H133</f>
        <v>0</v>
      </c>
      <c r="I132" s="11">
        <f t="shared" si="30"/>
        <v>41160</v>
      </c>
      <c r="J132" s="11">
        <f>J133</f>
        <v>41160</v>
      </c>
      <c r="K132" s="11">
        <f>K133</f>
        <v>0</v>
      </c>
      <c r="L132" s="16">
        <f t="shared" si="19"/>
        <v>18</v>
      </c>
    </row>
    <row r="133" spans="1:252" s="13" customFormat="1" ht="80.45" customHeight="1" x14ac:dyDescent="0.2">
      <c r="A133" s="7" t="s">
        <v>318</v>
      </c>
      <c r="B133" s="8"/>
      <c r="C133" s="8" t="s">
        <v>106</v>
      </c>
      <c r="D133" s="8" t="s">
        <v>108</v>
      </c>
      <c r="E133" s="8"/>
      <c r="F133" s="11">
        <f t="shared" si="29"/>
        <v>41178</v>
      </c>
      <c r="G133" s="11">
        <f>G134+G137+G140</f>
        <v>41178</v>
      </c>
      <c r="H133" s="11">
        <f>H134+H137+H140</f>
        <v>0</v>
      </c>
      <c r="I133" s="11">
        <f t="shared" si="30"/>
        <v>41160</v>
      </c>
      <c r="J133" s="11">
        <f>J134+J137+J140</f>
        <v>41160</v>
      </c>
      <c r="K133" s="11">
        <f>K134+K137+K140</f>
        <v>0</v>
      </c>
      <c r="L133" s="16">
        <f t="shared" si="19"/>
        <v>18</v>
      </c>
    </row>
    <row r="134" spans="1:252" s="13" customFormat="1" ht="115.15" customHeight="1" x14ac:dyDescent="0.2">
      <c r="A134" s="7" t="s">
        <v>109</v>
      </c>
      <c r="B134" s="8"/>
      <c r="C134" s="8" t="s">
        <v>106</v>
      </c>
      <c r="D134" s="8" t="s">
        <v>110</v>
      </c>
      <c r="E134" s="8"/>
      <c r="F134" s="11">
        <f t="shared" si="29"/>
        <v>1524</v>
      </c>
      <c r="G134" s="11">
        <f>G135</f>
        <v>1524</v>
      </c>
      <c r="H134" s="11">
        <f>H135</f>
        <v>0</v>
      </c>
      <c r="I134" s="11">
        <f t="shared" si="30"/>
        <v>1523</v>
      </c>
      <c r="J134" s="11">
        <f>J135</f>
        <v>1523</v>
      </c>
      <c r="K134" s="11">
        <f>K135</f>
        <v>0</v>
      </c>
      <c r="L134" s="16">
        <f t="shared" si="19"/>
        <v>1</v>
      </c>
    </row>
    <row r="135" spans="1:252" ht="139.5" customHeight="1" x14ac:dyDescent="0.2">
      <c r="A135" s="15" t="s">
        <v>34</v>
      </c>
      <c r="B135" s="8"/>
      <c r="C135" s="9" t="s">
        <v>106</v>
      </c>
      <c r="D135" s="9" t="s">
        <v>111</v>
      </c>
      <c r="E135" s="8"/>
      <c r="F135" s="14">
        <f t="shared" si="29"/>
        <v>1524</v>
      </c>
      <c r="G135" s="14">
        <f>G136</f>
        <v>1524</v>
      </c>
      <c r="H135" s="14">
        <f>H136</f>
        <v>0</v>
      </c>
      <c r="I135" s="14">
        <f t="shared" si="30"/>
        <v>1523</v>
      </c>
      <c r="J135" s="14">
        <f>J136</f>
        <v>1523</v>
      </c>
      <c r="K135" s="14">
        <f>K136</f>
        <v>0</v>
      </c>
      <c r="L135" s="16">
        <f t="shared" si="19"/>
        <v>1</v>
      </c>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c r="AR135" s="13"/>
      <c r="AS135" s="13"/>
      <c r="AT135" s="13"/>
      <c r="AU135" s="13"/>
      <c r="AV135" s="13"/>
      <c r="AW135" s="13"/>
      <c r="AX135" s="13"/>
      <c r="AY135" s="13"/>
      <c r="AZ135" s="13"/>
      <c r="BA135" s="13"/>
      <c r="BB135" s="13"/>
      <c r="BC135" s="13"/>
      <c r="BD135" s="13"/>
      <c r="BE135" s="13"/>
      <c r="BF135" s="13"/>
      <c r="BG135" s="13"/>
      <c r="BH135" s="13"/>
      <c r="BI135" s="13"/>
      <c r="BJ135" s="13"/>
      <c r="BK135" s="13"/>
      <c r="BL135" s="13"/>
      <c r="BM135" s="13"/>
      <c r="BN135" s="13"/>
      <c r="BO135" s="13"/>
      <c r="BP135" s="13"/>
      <c r="BQ135" s="13"/>
      <c r="BR135" s="13"/>
      <c r="BS135" s="13"/>
      <c r="BT135" s="13"/>
      <c r="BU135" s="13"/>
      <c r="BV135" s="13"/>
      <c r="BW135" s="13"/>
      <c r="BX135" s="13"/>
      <c r="BY135" s="13"/>
      <c r="BZ135" s="13"/>
      <c r="CA135" s="13"/>
      <c r="CB135" s="13"/>
      <c r="CC135" s="13"/>
      <c r="CD135" s="13"/>
      <c r="CE135" s="13"/>
      <c r="CF135" s="13"/>
      <c r="CG135" s="13"/>
      <c r="CH135" s="13"/>
      <c r="CI135" s="13"/>
      <c r="CJ135" s="13"/>
      <c r="CK135" s="13"/>
      <c r="CL135" s="13"/>
      <c r="CM135" s="13"/>
      <c r="CN135" s="13"/>
      <c r="CO135" s="13"/>
      <c r="CP135" s="13"/>
      <c r="CQ135" s="13"/>
      <c r="CR135" s="13"/>
      <c r="CS135" s="13"/>
      <c r="CT135" s="13"/>
      <c r="CU135" s="13"/>
      <c r="CV135" s="13"/>
      <c r="CW135" s="13"/>
      <c r="CX135" s="13"/>
      <c r="CY135" s="13"/>
      <c r="CZ135" s="13"/>
      <c r="DA135" s="13"/>
      <c r="DB135" s="13"/>
      <c r="DC135" s="13"/>
      <c r="DD135" s="13"/>
      <c r="DE135" s="13"/>
      <c r="DF135" s="13"/>
      <c r="DG135" s="13"/>
      <c r="DH135" s="13"/>
      <c r="DI135" s="13"/>
      <c r="DJ135" s="13"/>
      <c r="DK135" s="13"/>
      <c r="DL135" s="13"/>
      <c r="DM135" s="13"/>
      <c r="DN135" s="13"/>
      <c r="DO135" s="13"/>
      <c r="DP135" s="13"/>
      <c r="DQ135" s="13"/>
      <c r="DR135" s="13"/>
      <c r="DS135" s="13"/>
      <c r="DT135" s="13"/>
      <c r="DU135" s="13"/>
      <c r="DV135" s="13"/>
      <c r="DW135" s="13"/>
      <c r="DX135" s="13"/>
      <c r="DY135" s="13"/>
      <c r="DZ135" s="13"/>
      <c r="EA135" s="13"/>
      <c r="EB135" s="13"/>
      <c r="EC135" s="13"/>
      <c r="ED135" s="13"/>
      <c r="EE135" s="13"/>
      <c r="EF135" s="13"/>
      <c r="EG135" s="13"/>
      <c r="EH135" s="13"/>
      <c r="EI135" s="13"/>
      <c r="EJ135" s="13"/>
      <c r="EK135" s="13"/>
      <c r="EL135" s="13"/>
      <c r="EM135" s="13"/>
      <c r="EN135" s="13"/>
      <c r="EO135" s="13"/>
      <c r="EP135" s="13"/>
      <c r="EQ135" s="13"/>
      <c r="ER135" s="13"/>
      <c r="ES135" s="13"/>
      <c r="ET135" s="13"/>
      <c r="EU135" s="13"/>
      <c r="EV135" s="13"/>
      <c r="EW135" s="13"/>
      <c r="EX135" s="13"/>
      <c r="EY135" s="13"/>
      <c r="EZ135" s="13"/>
      <c r="FA135" s="13"/>
      <c r="FB135" s="13"/>
      <c r="FC135" s="13"/>
      <c r="FD135" s="13"/>
      <c r="FE135" s="13"/>
      <c r="FF135" s="13"/>
      <c r="FG135" s="13"/>
      <c r="FH135" s="13"/>
      <c r="FI135" s="13"/>
      <c r="FJ135" s="13"/>
      <c r="FK135" s="13"/>
      <c r="FL135" s="13"/>
      <c r="FM135" s="13"/>
      <c r="FN135" s="13"/>
      <c r="FO135" s="13"/>
      <c r="FP135" s="13"/>
      <c r="FQ135" s="13"/>
      <c r="FR135" s="13"/>
      <c r="FS135" s="13"/>
      <c r="FT135" s="13"/>
      <c r="FU135" s="13"/>
      <c r="FV135" s="13"/>
      <c r="FW135" s="13"/>
      <c r="FX135" s="13"/>
      <c r="FY135" s="13"/>
      <c r="FZ135" s="13"/>
      <c r="GA135" s="13"/>
      <c r="GB135" s="13"/>
      <c r="GC135" s="13"/>
      <c r="GD135" s="13"/>
      <c r="GE135" s="13"/>
      <c r="GF135" s="13"/>
      <c r="GG135" s="13"/>
      <c r="GH135" s="13"/>
      <c r="GI135" s="13"/>
      <c r="GJ135" s="13"/>
      <c r="GK135" s="13"/>
      <c r="GL135" s="13"/>
      <c r="GM135" s="13"/>
      <c r="GN135" s="13"/>
      <c r="GO135" s="13"/>
      <c r="GP135" s="13"/>
      <c r="GQ135" s="13"/>
      <c r="GR135" s="13"/>
      <c r="GS135" s="13"/>
      <c r="GT135" s="13"/>
      <c r="GU135" s="13"/>
      <c r="GV135" s="13"/>
      <c r="GW135" s="13"/>
      <c r="GX135" s="13"/>
      <c r="GY135" s="13"/>
      <c r="GZ135" s="13"/>
      <c r="HA135" s="13"/>
      <c r="HB135" s="13"/>
      <c r="HC135" s="13"/>
      <c r="HD135" s="13"/>
      <c r="HE135" s="13"/>
      <c r="HF135" s="13"/>
      <c r="HG135" s="13"/>
      <c r="HH135" s="13"/>
      <c r="HI135" s="13"/>
      <c r="HJ135" s="13"/>
      <c r="HK135" s="13"/>
      <c r="HL135" s="13"/>
      <c r="HM135" s="13"/>
      <c r="HN135" s="13"/>
      <c r="HO135" s="13"/>
      <c r="HP135" s="13"/>
      <c r="HQ135" s="13"/>
      <c r="HR135" s="13"/>
      <c r="HS135" s="13"/>
      <c r="HT135" s="13"/>
      <c r="HU135" s="13"/>
      <c r="HV135" s="13"/>
      <c r="HW135" s="13"/>
      <c r="HX135" s="13"/>
      <c r="HY135" s="13"/>
      <c r="HZ135" s="13"/>
      <c r="IA135" s="13"/>
      <c r="IB135" s="13"/>
      <c r="IC135" s="13"/>
      <c r="ID135" s="13"/>
      <c r="IE135" s="13"/>
      <c r="IF135" s="13"/>
      <c r="IG135" s="13"/>
      <c r="IH135" s="13"/>
      <c r="II135" s="13"/>
      <c r="IJ135" s="13"/>
      <c r="IK135" s="13"/>
      <c r="IL135" s="13"/>
      <c r="IM135" s="13"/>
      <c r="IN135" s="13"/>
      <c r="IO135" s="13"/>
      <c r="IP135" s="13"/>
      <c r="IQ135" s="13"/>
      <c r="IR135" s="13"/>
    </row>
    <row r="136" spans="1:252" ht="129" customHeight="1" x14ac:dyDescent="0.2">
      <c r="A136" s="9" t="s">
        <v>16</v>
      </c>
      <c r="B136" s="8"/>
      <c r="C136" s="9" t="s">
        <v>106</v>
      </c>
      <c r="D136" s="9" t="s">
        <v>111</v>
      </c>
      <c r="E136" s="9" t="s">
        <v>13</v>
      </c>
      <c r="F136" s="14">
        <f t="shared" si="29"/>
        <v>1524</v>
      </c>
      <c r="G136" s="14">
        <v>1524</v>
      </c>
      <c r="H136" s="14"/>
      <c r="I136" s="14">
        <f t="shared" si="30"/>
        <v>1523</v>
      </c>
      <c r="J136" s="14">
        <v>1523</v>
      </c>
      <c r="K136" s="14"/>
      <c r="L136" s="16">
        <f t="shared" si="19"/>
        <v>1</v>
      </c>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3"/>
      <c r="FH136" s="13"/>
      <c r="FI136" s="13"/>
      <c r="FJ136" s="13"/>
      <c r="FK136" s="13"/>
      <c r="FL136" s="13"/>
      <c r="FM136" s="13"/>
      <c r="FN136" s="13"/>
      <c r="FO136" s="13"/>
      <c r="FP136" s="13"/>
      <c r="FQ136" s="13"/>
      <c r="FR136" s="13"/>
      <c r="FS136" s="13"/>
      <c r="FT136" s="13"/>
      <c r="FU136" s="13"/>
      <c r="FV136" s="13"/>
      <c r="FW136" s="13"/>
      <c r="FX136" s="13"/>
      <c r="FY136" s="13"/>
      <c r="FZ136" s="13"/>
      <c r="GA136" s="13"/>
      <c r="GB136" s="13"/>
      <c r="GC136" s="13"/>
      <c r="GD136" s="13"/>
      <c r="GE136" s="13"/>
      <c r="GF136" s="13"/>
      <c r="GG136" s="13"/>
      <c r="GH136" s="13"/>
      <c r="GI136" s="13"/>
      <c r="GJ136" s="13"/>
      <c r="GK136" s="13"/>
      <c r="GL136" s="13"/>
      <c r="GM136" s="13"/>
      <c r="GN136" s="13"/>
      <c r="GO136" s="13"/>
      <c r="GP136" s="13"/>
      <c r="GQ136" s="13"/>
      <c r="GR136" s="13"/>
      <c r="GS136" s="13"/>
      <c r="GT136" s="13"/>
      <c r="GU136" s="13"/>
      <c r="GV136" s="13"/>
      <c r="GW136" s="13"/>
      <c r="GX136" s="13"/>
      <c r="GY136" s="13"/>
      <c r="GZ136" s="13"/>
      <c r="HA136" s="13"/>
      <c r="HB136" s="13"/>
      <c r="HC136" s="13"/>
      <c r="HD136" s="13"/>
      <c r="HE136" s="13"/>
      <c r="HF136" s="13"/>
      <c r="HG136" s="13"/>
      <c r="HH136" s="13"/>
      <c r="HI136" s="13"/>
      <c r="HJ136" s="13"/>
      <c r="HK136" s="13"/>
      <c r="HL136" s="13"/>
      <c r="HM136" s="13"/>
      <c r="HN136" s="13"/>
      <c r="HO136" s="13"/>
      <c r="HP136" s="13"/>
      <c r="HQ136" s="13"/>
      <c r="HR136" s="13"/>
      <c r="HS136" s="13"/>
      <c r="HT136" s="13"/>
      <c r="HU136" s="13"/>
      <c r="HV136" s="13"/>
      <c r="HW136" s="13"/>
      <c r="HX136" s="13"/>
      <c r="HY136" s="13"/>
      <c r="HZ136" s="13"/>
      <c r="IA136" s="13"/>
      <c r="IB136" s="13"/>
      <c r="IC136" s="13"/>
      <c r="ID136" s="13"/>
      <c r="IE136" s="13"/>
      <c r="IF136" s="13"/>
      <c r="IG136" s="13"/>
      <c r="IH136" s="13"/>
      <c r="II136" s="13"/>
      <c r="IJ136" s="13"/>
      <c r="IK136" s="13"/>
      <c r="IL136" s="13"/>
      <c r="IM136" s="13"/>
      <c r="IN136" s="13"/>
      <c r="IO136" s="13"/>
      <c r="IP136" s="13"/>
      <c r="IQ136" s="13"/>
      <c r="IR136" s="13"/>
    </row>
    <row r="137" spans="1:252" s="13" customFormat="1" ht="190.9" customHeight="1" x14ac:dyDescent="0.2">
      <c r="A137" s="7" t="s">
        <v>112</v>
      </c>
      <c r="B137" s="8"/>
      <c r="C137" s="8" t="s">
        <v>106</v>
      </c>
      <c r="D137" s="8" t="s">
        <v>113</v>
      </c>
      <c r="E137" s="8"/>
      <c r="F137" s="11">
        <f t="shared" ref="F137:F141" si="33">G137+H137</f>
        <v>31264</v>
      </c>
      <c r="G137" s="11">
        <f>G138</f>
        <v>31264</v>
      </c>
      <c r="H137" s="11">
        <f>H138</f>
        <v>0</v>
      </c>
      <c r="I137" s="11">
        <f t="shared" ref="I137:I141" si="34">J137+K137</f>
        <v>31240</v>
      </c>
      <c r="J137" s="11">
        <f>J138</f>
        <v>31240</v>
      </c>
      <c r="K137" s="11">
        <f>K138</f>
        <v>0</v>
      </c>
      <c r="L137" s="16">
        <f t="shared" si="19"/>
        <v>24</v>
      </c>
    </row>
    <row r="138" spans="1:252" ht="144.75" customHeight="1" x14ac:dyDescent="0.2">
      <c r="A138" s="15" t="s">
        <v>48</v>
      </c>
      <c r="B138" s="8"/>
      <c r="C138" s="9" t="s">
        <v>106</v>
      </c>
      <c r="D138" s="9" t="s">
        <v>114</v>
      </c>
      <c r="E138" s="8"/>
      <c r="F138" s="14">
        <f t="shared" si="33"/>
        <v>31264</v>
      </c>
      <c r="G138" s="14">
        <f>G139</f>
        <v>31264</v>
      </c>
      <c r="H138" s="14">
        <f>H139</f>
        <v>0</v>
      </c>
      <c r="I138" s="14">
        <f t="shared" si="34"/>
        <v>31240</v>
      </c>
      <c r="J138" s="14">
        <f>J139</f>
        <v>31240</v>
      </c>
      <c r="K138" s="14">
        <f>K139</f>
        <v>0</v>
      </c>
      <c r="L138" s="16">
        <f t="shared" si="19"/>
        <v>24</v>
      </c>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c r="CY138" s="13"/>
      <c r="CZ138" s="13"/>
      <c r="DA138" s="13"/>
      <c r="DB138" s="13"/>
      <c r="DC138" s="13"/>
      <c r="DD138" s="13"/>
      <c r="DE138" s="13"/>
      <c r="DF138" s="13"/>
      <c r="DG138" s="13"/>
      <c r="DH138" s="13"/>
      <c r="DI138" s="13"/>
      <c r="DJ138" s="13"/>
      <c r="DK138" s="13"/>
      <c r="DL138" s="13"/>
      <c r="DM138" s="13"/>
      <c r="DN138" s="13"/>
      <c r="DO138" s="13"/>
      <c r="DP138" s="13"/>
      <c r="DQ138" s="13"/>
      <c r="DR138" s="13"/>
      <c r="DS138" s="13"/>
      <c r="DT138" s="13"/>
      <c r="DU138" s="13"/>
      <c r="DV138" s="13"/>
      <c r="DW138" s="13"/>
      <c r="DX138" s="13"/>
      <c r="DY138" s="13"/>
      <c r="DZ138" s="13"/>
      <c r="EA138" s="13"/>
      <c r="EB138" s="13"/>
      <c r="EC138" s="13"/>
      <c r="ED138" s="13"/>
      <c r="EE138" s="13"/>
      <c r="EF138" s="13"/>
      <c r="EG138" s="13"/>
      <c r="EH138" s="13"/>
      <c r="EI138" s="13"/>
      <c r="EJ138" s="13"/>
      <c r="EK138" s="13"/>
      <c r="EL138" s="13"/>
      <c r="EM138" s="13"/>
      <c r="EN138" s="13"/>
      <c r="EO138" s="13"/>
      <c r="EP138" s="13"/>
      <c r="EQ138" s="13"/>
      <c r="ER138" s="13"/>
      <c r="ES138" s="13"/>
      <c r="ET138" s="13"/>
      <c r="EU138" s="13"/>
      <c r="EV138" s="13"/>
      <c r="EW138" s="13"/>
      <c r="EX138" s="13"/>
      <c r="EY138" s="13"/>
      <c r="EZ138" s="13"/>
      <c r="FA138" s="13"/>
      <c r="FB138" s="13"/>
      <c r="FC138" s="13"/>
      <c r="FD138" s="13"/>
      <c r="FE138" s="13"/>
      <c r="FF138" s="13"/>
      <c r="FG138" s="13"/>
      <c r="FH138" s="13"/>
      <c r="FI138" s="13"/>
      <c r="FJ138" s="13"/>
      <c r="FK138" s="13"/>
      <c r="FL138" s="13"/>
      <c r="FM138" s="13"/>
      <c r="FN138" s="13"/>
      <c r="FO138" s="13"/>
      <c r="FP138" s="13"/>
      <c r="FQ138" s="13"/>
      <c r="FR138" s="13"/>
      <c r="FS138" s="13"/>
      <c r="FT138" s="13"/>
      <c r="FU138" s="13"/>
      <c r="FV138" s="13"/>
      <c r="FW138" s="13"/>
      <c r="FX138" s="13"/>
      <c r="FY138" s="13"/>
      <c r="FZ138" s="13"/>
      <c r="GA138" s="13"/>
      <c r="GB138" s="13"/>
      <c r="GC138" s="13"/>
      <c r="GD138" s="13"/>
      <c r="GE138" s="13"/>
      <c r="GF138" s="13"/>
      <c r="GG138" s="13"/>
      <c r="GH138" s="13"/>
      <c r="GI138" s="13"/>
      <c r="GJ138" s="13"/>
      <c r="GK138" s="13"/>
      <c r="GL138" s="13"/>
      <c r="GM138" s="13"/>
      <c r="GN138" s="13"/>
      <c r="GO138" s="13"/>
      <c r="GP138" s="13"/>
      <c r="GQ138" s="13"/>
      <c r="GR138" s="13"/>
      <c r="GS138" s="13"/>
      <c r="GT138" s="13"/>
      <c r="GU138" s="13"/>
      <c r="GV138" s="13"/>
      <c r="GW138" s="13"/>
      <c r="GX138" s="13"/>
      <c r="GY138" s="13"/>
      <c r="GZ138" s="13"/>
      <c r="HA138" s="13"/>
      <c r="HB138" s="13"/>
      <c r="HC138" s="13"/>
      <c r="HD138" s="13"/>
      <c r="HE138" s="13"/>
      <c r="HF138" s="13"/>
      <c r="HG138" s="13"/>
      <c r="HH138" s="13"/>
      <c r="HI138" s="13"/>
      <c r="HJ138" s="13"/>
      <c r="HK138" s="13"/>
      <c r="HL138" s="13"/>
      <c r="HM138" s="13"/>
      <c r="HN138" s="13"/>
      <c r="HO138" s="13"/>
      <c r="HP138" s="13"/>
      <c r="HQ138" s="13"/>
      <c r="HR138" s="13"/>
      <c r="HS138" s="13"/>
      <c r="HT138" s="13"/>
      <c r="HU138" s="13"/>
      <c r="HV138" s="13"/>
      <c r="HW138" s="13"/>
      <c r="HX138" s="13"/>
      <c r="HY138" s="13"/>
      <c r="HZ138" s="13"/>
      <c r="IA138" s="13"/>
      <c r="IB138" s="13"/>
      <c r="IC138" s="13"/>
      <c r="ID138" s="13"/>
      <c r="IE138" s="13"/>
      <c r="IF138" s="13"/>
      <c r="IG138" s="13"/>
      <c r="IH138" s="13"/>
      <c r="II138" s="13"/>
      <c r="IJ138" s="13"/>
      <c r="IK138" s="13"/>
      <c r="IL138" s="13"/>
      <c r="IM138" s="13"/>
      <c r="IN138" s="13"/>
      <c r="IO138" s="13"/>
      <c r="IP138" s="13"/>
      <c r="IQ138" s="13"/>
      <c r="IR138" s="13"/>
    </row>
    <row r="139" spans="1:252" ht="145.15" customHeight="1" x14ac:dyDescent="0.2">
      <c r="A139" s="9" t="s">
        <v>16</v>
      </c>
      <c r="B139" s="8"/>
      <c r="C139" s="9" t="s">
        <v>106</v>
      </c>
      <c r="D139" s="9" t="s">
        <v>114</v>
      </c>
      <c r="E139" s="9" t="s">
        <v>13</v>
      </c>
      <c r="F139" s="14">
        <f>G139+H139</f>
        <v>31264</v>
      </c>
      <c r="G139" s="14">
        <v>31264</v>
      </c>
      <c r="H139" s="14"/>
      <c r="I139" s="14">
        <f>J139+K139</f>
        <v>31240</v>
      </c>
      <c r="J139" s="14">
        <v>31240</v>
      </c>
      <c r="K139" s="14"/>
      <c r="L139" s="16">
        <f t="shared" si="19"/>
        <v>24</v>
      </c>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3"/>
      <c r="CK139" s="13"/>
      <c r="CL139" s="13"/>
      <c r="CM139" s="13"/>
      <c r="CN139" s="13"/>
      <c r="CO139" s="13"/>
      <c r="CP139" s="13"/>
      <c r="CQ139" s="13"/>
      <c r="CR139" s="13"/>
      <c r="CS139" s="13"/>
      <c r="CT139" s="13"/>
      <c r="CU139" s="13"/>
      <c r="CV139" s="13"/>
      <c r="CW139" s="13"/>
      <c r="CX139" s="13"/>
      <c r="CY139" s="13"/>
      <c r="CZ139" s="13"/>
      <c r="DA139" s="13"/>
      <c r="DB139" s="13"/>
      <c r="DC139" s="13"/>
      <c r="DD139" s="13"/>
      <c r="DE139" s="13"/>
      <c r="DF139" s="13"/>
      <c r="DG139" s="13"/>
      <c r="DH139" s="13"/>
      <c r="DI139" s="13"/>
      <c r="DJ139" s="13"/>
      <c r="DK139" s="13"/>
      <c r="DL139" s="13"/>
      <c r="DM139" s="13"/>
      <c r="DN139" s="13"/>
      <c r="DO139" s="13"/>
      <c r="DP139" s="13"/>
      <c r="DQ139" s="13"/>
      <c r="DR139" s="13"/>
      <c r="DS139" s="13"/>
      <c r="DT139" s="13"/>
      <c r="DU139" s="13"/>
      <c r="DV139" s="13"/>
      <c r="DW139" s="13"/>
      <c r="DX139" s="13"/>
      <c r="DY139" s="13"/>
      <c r="DZ139" s="13"/>
      <c r="EA139" s="13"/>
      <c r="EB139" s="13"/>
      <c r="EC139" s="13"/>
      <c r="ED139" s="13"/>
      <c r="EE139" s="13"/>
      <c r="EF139" s="13"/>
      <c r="EG139" s="13"/>
      <c r="EH139" s="13"/>
      <c r="EI139" s="13"/>
      <c r="EJ139" s="13"/>
      <c r="EK139" s="13"/>
      <c r="EL139" s="13"/>
      <c r="EM139" s="13"/>
      <c r="EN139" s="13"/>
      <c r="EO139" s="13"/>
      <c r="EP139" s="13"/>
      <c r="EQ139" s="13"/>
      <c r="ER139" s="13"/>
      <c r="ES139" s="13"/>
      <c r="ET139" s="13"/>
      <c r="EU139" s="13"/>
      <c r="EV139" s="13"/>
      <c r="EW139" s="13"/>
      <c r="EX139" s="13"/>
      <c r="EY139" s="13"/>
      <c r="EZ139" s="13"/>
      <c r="FA139" s="13"/>
      <c r="FB139" s="13"/>
      <c r="FC139" s="13"/>
      <c r="FD139" s="13"/>
      <c r="FE139" s="13"/>
      <c r="FF139" s="13"/>
      <c r="FG139" s="13"/>
      <c r="FH139" s="13"/>
      <c r="FI139" s="13"/>
      <c r="FJ139" s="13"/>
      <c r="FK139" s="13"/>
      <c r="FL139" s="13"/>
      <c r="FM139" s="13"/>
      <c r="FN139" s="13"/>
      <c r="FO139" s="13"/>
      <c r="FP139" s="13"/>
      <c r="FQ139" s="13"/>
      <c r="FR139" s="13"/>
      <c r="FS139" s="13"/>
      <c r="FT139" s="13"/>
      <c r="FU139" s="13"/>
      <c r="FV139" s="13"/>
      <c r="FW139" s="13"/>
      <c r="FX139" s="13"/>
      <c r="FY139" s="13"/>
      <c r="FZ139" s="13"/>
      <c r="GA139" s="13"/>
      <c r="GB139" s="13"/>
      <c r="GC139" s="13"/>
      <c r="GD139" s="13"/>
      <c r="GE139" s="13"/>
      <c r="GF139" s="13"/>
      <c r="GG139" s="13"/>
      <c r="GH139" s="13"/>
      <c r="GI139" s="13"/>
      <c r="GJ139" s="13"/>
      <c r="GK139" s="13"/>
      <c r="GL139" s="13"/>
      <c r="GM139" s="13"/>
      <c r="GN139" s="13"/>
      <c r="GO139" s="13"/>
      <c r="GP139" s="13"/>
      <c r="GQ139" s="13"/>
      <c r="GR139" s="13"/>
      <c r="GS139" s="13"/>
      <c r="GT139" s="13"/>
      <c r="GU139" s="13"/>
      <c r="GV139" s="13"/>
      <c r="GW139" s="13"/>
      <c r="GX139" s="13"/>
      <c r="GY139" s="13"/>
      <c r="GZ139" s="13"/>
      <c r="HA139" s="13"/>
      <c r="HB139" s="13"/>
      <c r="HC139" s="13"/>
      <c r="HD139" s="13"/>
      <c r="HE139" s="13"/>
      <c r="HF139" s="13"/>
      <c r="HG139" s="13"/>
      <c r="HH139" s="13"/>
      <c r="HI139" s="13"/>
      <c r="HJ139" s="13"/>
      <c r="HK139" s="13"/>
      <c r="HL139" s="13"/>
      <c r="HM139" s="13"/>
      <c r="HN139" s="13"/>
      <c r="HO139" s="13"/>
      <c r="HP139" s="13"/>
      <c r="HQ139" s="13"/>
      <c r="HR139" s="13"/>
      <c r="HS139" s="13"/>
      <c r="HT139" s="13"/>
      <c r="HU139" s="13"/>
      <c r="HV139" s="13"/>
      <c r="HW139" s="13"/>
      <c r="HX139" s="13"/>
      <c r="HY139" s="13"/>
      <c r="HZ139" s="13"/>
      <c r="IA139" s="13"/>
      <c r="IB139" s="13"/>
      <c r="IC139" s="13"/>
      <c r="ID139" s="13"/>
      <c r="IE139" s="13"/>
      <c r="IF139" s="13"/>
      <c r="IG139" s="13"/>
      <c r="IH139" s="13"/>
      <c r="II139" s="13"/>
      <c r="IJ139" s="13"/>
      <c r="IK139" s="13"/>
      <c r="IL139" s="13"/>
      <c r="IM139" s="13"/>
      <c r="IN139" s="13"/>
      <c r="IO139" s="13"/>
      <c r="IP139" s="13"/>
      <c r="IQ139" s="13"/>
      <c r="IR139" s="13"/>
    </row>
    <row r="140" spans="1:252" s="13" customFormat="1" ht="99.6" customHeight="1" x14ac:dyDescent="0.2">
      <c r="A140" s="7" t="s">
        <v>115</v>
      </c>
      <c r="B140" s="8"/>
      <c r="C140" s="8" t="s">
        <v>106</v>
      </c>
      <c r="D140" s="8" t="s">
        <v>116</v>
      </c>
      <c r="E140" s="8"/>
      <c r="F140" s="11">
        <f t="shared" si="33"/>
        <v>8390</v>
      </c>
      <c r="G140" s="11">
        <f>G141</f>
        <v>8390</v>
      </c>
      <c r="H140" s="11">
        <f>H141</f>
        <v>0</v>
      </c>
      <c r="I140" s="11">
        <f t="shared" si="34"/>
        <v>8397</v>
      </c>
      <c r="J140" s="11">
        <f>J141</f>
        <v>8397</v>
      </c>
      <c r="K140" s="11">
        <f>K141</f>
        <v>0</v>
      </c>
      <c r="L140" s="16">
        <f t="shared" si="19"/>
        <v>-7</v>
      </c>
    </row>
    <row r="141" spans="1:252" ht="124.9" customHeight="1" x14ac:dyDescent="0.2">
      <c r="A141" s="15" t="s">
        <v>48</v>
      </c>
      <c r="B141" s="9"/>
      <c r="C141" s="9" t="s">
        <v>106</v>
      </c>
      <c r="D141" s="9" t="s">
        <v>117</v>
      </c>
      <c r="E141" s="9"/>
      <c r="F141" s="14">
        <f t="shared" si="33"/>
        <v>8390</v>
      </c>
      <c r="G141" s="14">
        <f>G142</f>
        <v>8390</v>
      </c>
      <c r="H141" s="14">
        <f>H142</f>
        <v>0</v>
      </c>
      <c r="I141" s="14">
        <f t="shared" si="34"/>
        <v>8397</v>
      </c>
      <c r="J141" s="14">
        <f>J142</f>
        <v>8397</v>
      </c>
      <c r="K141" s="14">
        <f>K142</f>
        <v>0</v>
      </c>
      <c r="L141" s="16">
        <f t="shared" si="19"/>
        <v>-7</v>
      </c>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c r="BD141" s="13"/>
      <c r="BE141" s="13"/>
      <c r="BF141" s="13"/>
      <c r="BG141" s="13"/>
      <c r="BH141" s="13"/>
      <c r="BI141" s="13"/>
      <c r="BJ141" s="13"/>
      <c r="BK141" s="13"/>
      <c r="BL141" s="13"/>
      <c r="BM141" s="13"/>
      <c r="BN141" s="13"/>
      <c r="BO141" s="13"/>
      <c r="BP141" s="13"/>
      <c r="BQ141" s="13"/>
      <c r="BR141" s="13"/>
      <c r="BS141" s="13"/>
      <c r="BT141" s="13"/>
      <c r="BU141" s="13"/>
      <c r="BV141" s="13"/>
      <c r="BW141" s="13"/>
      <c r="BX141" s="13"/>
      <c r="BY141" s="13"/>
      <c r="BZ141" s="13"/>
      <c r="CA141" s="13"/>
      <c r="CB141" s="13"/>
      <c r="CC141" s="13"/>
      <c r="CD141" s="13"/>
      <c r="CE141" s="13"/>
      <c r="CF141" s="13"/>
      <c r="CG141" s="13"/>
      <c r="CH141" s="13"/>
      <c r="CI141" s="13"/>
      <c r="CJ141" s="13"/>
      <c r="CK141" s="13"/>
      <c r="CL141" s="13"/>
      <c r="CM141" s="13"/>
      <c r="CN141" s="13"/>
      <c r="CO141" s="13"/>
      <c r="CP141" s="13"/>
      <c r="CQ141" s="13"/>
      <c r="CR141" s="13"/>
      <c r="CS141" s="13"/>
      <c r="CT141" s="13"/>
      <c r="CU141" s="13"/>
      <c r="CV141" s="13"/>
      <c r="CW141" s="13"/>
      <c r="CX141" s="13"/>
      <c r="CY141" s="13"/>
      <c r="CZ141" s="13"/>
      <c r="DA141" s="13"/>
      <c r="DB141" s="13"/>
      <c r="DC141" s="13"/>
      <c r="DD141" s="13"/>
      <c r="DE141" s="13"/>
      <c r="DF141" s="13"/>
      <c r="DG141" s="13"/>
      <c r="DH141" s="13"/>
      <c r="DI141" s="13"/>
      <c r="DJ141" s="13"/>
      <c r="DK141" s="13"/>
      <c r="DL141" s="13"/>
      <c r="DM141" s="13"/>
      <c r="DN141" s="13"/>
      <c r="DO141" s="13"/>
      <c r="DP141" s="13"/>
      <c r="DQ141" s="13"/>
      <c r="DR141" s="13"/>
      <c r="DS141" s="13"/>
      <c r="DT141" s="13"/>
      <c r="DU141" s="13"/>
      <c r="DV141" s="13"/>
      <c r="DW141" s="13"/>
      <c r="DX141" s="13"/>
      <c r="DY141" s="13"/>
      <c r="DZ141" s="13"/>
      <c r="EA141" s="13"/>
      <c r="EB141" s="13"/>
      <c r="EC141" s="13"/>
      <c r="ED141" s="13"/>
      <c r="EE141" s="13"/>
      <c r="EF141" s="13"/>
      <c r="EG141" s="13"/>
      <c r="EH141" s="13"/>
      <c r="EI141" s="13"/>
      <c r="EJ141" s="13"/>
      <c r="EK141" s="13"/>
      <c r="EL141" s="13"/>
      <c r="EM141" s="13"/>
      <c r="EN141" s="13"/>
      <c r="EO141" s="13"/>
      <c r="EP141" s="13"/>
      <c r="EQ141" s="13"/>
      <c r="ER141" s="13"/>
      <c r="ES141" s="13"/>
      <c r="ET141" s="13"/>
      <c r="EU141" s="13"/>
      <c r="EV141" s="13"/>
      <c r="EW141" s="13"/>
      <c r="EX141" s="13"/>
      <c r="EY141" s="13"/>
      <c r="EZ141" s="13"/>
      <c r="FA141" s="13"/>
      <c r="FB141" s="13"/>
      <c r="FC141" s="13"/>
      <c r="FD141" s="13"/>
      <c r="FE141" s="13"/>
      <c r="FF141" s="13"/>
      <c r="FG141" s="13"/>
      <c r="FH141" s="13"/>
      <c r="FI141" s="13"/>
      <c r="FJ141" s="13"/>
      <c r="FK141" s="13"/>
      <c r="FL141" s="13"/>
      <c r="FM141" s="13"/>
      <c r="FN141" s="13"/>
      <c r="FO141" s="13"/>
      <c r="FP141" s="13"/>
      <c r="FQ141" s="13"/>
      <c r="FR141" s="13"/>
      <c r="FS141" s="13"/>
      <c r="FT141" s="13"/>
      <c r="FU141" s="13"/>
      <c r="FV141" s="13"/>
      <c r="FW141" s="13"/>
      <c r="FX141" s="13"/>
      <c r="FY141" s="13"/>
      <c r="FZ141" s="13"/>
      <c r="GA141" s="13"/>
      <c r="GB141" s="13"/>
      <c r="GC141" s="13"/>
      <c r="GD141" s="13"/>
      <c r="GE141" s="13"/>
      <c r="GF141" s="13"/>
      <c r="GG141" s="13"/>
      <c r="GH141" s="13"/>
      <c r="GI141" s="13"/>
      <c r="GJ141" s="13"/>
      <c r="GK141" s="13"/>
      <c r="GL141" s="13"/>
      <c r="GM141" s="13"/>
      <c r="GN141" s="13"/>
      <c r="GO141" s="13"/>
      <c r="GP141" s="13"/>
      <c r="GQ141" s="13"/>
      <c r="GR141" s="13"/>
      <c r="GS141" s="13"/>
      <c r="GT141" s="13"/>
      <c r="GU141" s="13"/>
      <c r="GV141" s="13"/>
      <c r="GW141" s="13"/>
      <c r="GX141" s="13"/>
      <c r="GY141" s="13"/>
      <c r="GZ141" s="13"/>
      <c r="HA141" s="13"/>
      <c r="HB141" s="13"/>
      <c r="HC141" s="13"/>
      <c r="HD141" s="13"/>
      <c r="HE141" s="13"/>
      <c r="HF141" s="13"/>
      <c r="HG141" s="13"/>
      <c r="HH141" s="13"/>
      <c r="HI141" s="13"/>
      <c r="HJ141" s="13"/>
      <c r="HK141" s="13"/>
      <c r="HL141" s="13"/>
      <c r="HM141" s="13"/>
      <c r="HN141" s="13"/>
      <c r="HO141" s="13"/>
      <c r="HP141" s="13"/>
      <c r="HQ141" s="13"/>
      <c r="HR141" s="13"/>
      <c r="HS141" s="13"/>
      <c r="HT141" s="13"/>
      <c r="HU141" s="13"/>
      <c r="HV141" s="13"/>
      <c r="HW141" s="13"/>
      <c r="HX141" s="13"/>
      <c r="HY141" s="13"/>
      <c r="HZ141" s="13"/>
      <c r="IA141" s="13"/>
      <c r="IB141" s="13"/>
      <c r="IC141" s="13"/>
      <c r="ID141" s="13"/>
      <c r="IE141" s="13"/>
      <c r="IF141" s="13"/>
      <c r="IG141" s="13"/>
      <c r="IH141" s="13"/>
      <c r="II141" s="13"/>
      <c r="IJ141" s="13"/>
      <c r="IK141" s="13"/>
      <c r="IL141" s="13"/>
      <c r="IM141" s="13"/>
      <c r="IN141" s="13"/>
      <c r="IO141" s="13"/>
      <c r="IP141" s="13"/>
      <c r="IQ141" s="13"/>
      <c r="IR141" s="13"/>
    </row>
    <row r="142" spans="1:252" ht="129" customHeight="1" x14ac:dyDescent="0.2">
      <c r="A142" s="9" t="s">
        <v>16</v>
      </c>
      <c r="B142" s="9"/>
      <c r="C142" s="9" t="s">
        <v>106</v>
      </c>
      <c r="D142" s="9" t="s">
        <v>117</v>
      </c>
      <c r="E142" s="9" t="s">
        <v>13</v>
      </c>
      <c r="F142" s="14">
        <f>G142+H142</f>
        <v>8390</v>
      </c>
      <c r="G142" s="14">
        <v>8390</v>
      </c>
      <c r="H142" s="14"/>
      <c r="I142" s="14">
        <f>J142+K142</f>
        <v>8397</v>
      </c>
      <c r="J142" s="14">
        <v>8397</v>
      </c>
      <c r="K142" s="14"/>
      <c r="L142" s="16">
        <f t="shared" si="19"/>
        <v>-7</v>
      </c>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3"/>
      <c r="FJ142" s="13"/>
      <c r="FK142" s="13"/>
      <c r="FL142" s="13"/>
      <c r="FM142" s="13"/>
      <c r="FN142" s="13"/>
      <c r="FO142" s="13"/>
      <c r="FP142" s="13"/>
      <c r="FQ142" s="13"/>
      <c r="FR142" s="13"/>
      <c r="FS142" s="13"/>
      <c r="FT142" s="13"/>
      <c r="FU142" s="13"/>
      <c r="FV142" s="13"/>
      <c r="FW142" s="13"/>
      <c r="FX142" s="13"/>
      <c r="FY142" s="13"/>
      <c r="FZ142" s="13"/>
      <c r="GA142" s="13"/>
      <c r="GB142" s="13"/>
      <c r="GC142" s="13"/>
      <c r="GD142" s="13"/>
      <c r="GE142" s="13"/>
      <c r="GF142" s="13"/>
      <c r="GG142" s="13"/>
      <c r="GH142" s="13"/>
      <c r="GI142" s="13"/>
      <c r="GJ142" s="13"/>
      <c r="GK142" s="13"/>
      <c r="GL142" s="13"/>
      <c r="GM142" s="13"/>
      <c r="GN142" s="13"/>
      <c r="GO142" s="13"/>
      <c r="GP142" s="13"/>
      <c r="GQ142" s="13"/>
      <c r="GR142" s="13"/>
      <c r="GS142" s="13"/>
      <c r="GT142" s="13"/>
      <c r="GU142" s="13"/>
      <c r="GV142" s="13"/>
      <c r="GW142" s="13"/>
      <c r="GX142" s="13"/>
      <c r="GY142" s="13"/>
      <c r="GZ142" s="13"/>
      <c r="HA142" s="13"/>
      <c r="HB142" s="13"/>
      <c r="HC142" s="13"/>
      <c r="HD142" s="13"/>
      <c r="HE142" s="13"/>
      <c r="HF142" s="13"/>
      <c r="HG142" s="13"/>
      <c r="HH142" s="13"/>
      <c r="HI142" s="13"/>
      <c r="HJ142" s="13"/>
      <c r="HK142" s="13"/>
      <c r="HL142" s="13"/>
      <c r="HM142" s="13"/>
      <c r="HN142" s="13"/>
      <c r="HO142" s="13"/>
      <c r="HP142" s="13"/>
      <c r="HQ142" s="13"/>
      <c r="HR142" s="13"/>
      <c r="HS142" s="13"/>
      <c r="HT142" s="13"/>
      <c r="HU142" s="13"/>
      <c r="HV142" s="13"/>
      <c r="HW142" s="13"/>
      <c r="HX142" s="13"/>
      <c r="HY142" s="13"/>
      <c r="HZ142" s="13"/>
      <c r="IA142" s="13"/>
      <c r="IB142" s="13"/>
      <c r="IC142" s="13"/>
      <c r="ID142" s="13"/>
      <c r="IE142" s="13"/>
      <c r="IF142" s="13"/>
      <c r="IG142" s="13"/>
      <c r="IH142" s="13"/>
      <c r="II142" s="13"/>
      <c r="IJ142" s="13"/>
      <c r="IK142" s="13"/>
      <c r="IL142" s="13"/>
      <c r="IM142" s="13"/>
      <c r="IN142" s="13"/>
      <c r="IO142" s="13"/>
      <c r="IP142" s="13"/>
      <c r="IQ142" s="13"/>
      <c r="IR142" s="13"/>
    </row>
    <row r="143" spans="1:252" ht="30.75" customHeight="1" x14ac:dyDescent="0.2">
      <c r="A143" s="8" t="s">
        <v>236</v>
      </c>
      <c r="B143" s="8"/>
      <c r="C143" s="8" t="s">
        <v>237</v>
      </c>
      <c r="D143" s="8"/>
      <c r="E143" s="8"/>
      <c r="F143" s="11">
        <f t="shared" si="26"/>
        <v>103470</v>
      </c>
      <c r="G143" s="11">
        <f>G144</f>
        <v>103470</v>
      </c>
      <c r="H143" s="11">
        <f>H144</f>
        <v>0</v>
      </c>
      <c r="I143" s="11">
        <f t="shared" ref="I143:I147" si="35">J143+K143</f>
        <v>103470</v>
      </c>
      <c r="J143" s="11">
        <f>J144</f>
        <v>103470</v>
      </c>
      <c r="K143" s="11">
        <f>K144</f>
        <v>0</v>
      </c>
      <c r="L143" s="16">
        <f t="shared" si="19"/>
        <v>0</v>
      </c>
    </row>
    <row r="144" spans="1:252" ht="220.9" customHeight="1" x14ac:dyDescent="0.2">
      <c r="A144" s="7" t="s">
        <v>839</v>
      </c>
      <c r="B144" s="8"/>
      <c r="C144" s="8" t="s">
        <v>237</v>
      </c>
      <c r="D144" s="8" t="s">
        <v>238</v>
      </c>
      <c r="E144" s="8"/>
      <c r="F144" s="11">
        <f t="shared" si="26"/>
        <v>103470</v>
      </c>
      <c r="G144" s="11">
        <f>G145</f>
        <v>103470</v>
      </c>
      <c r="H144" s="11">
        <f>H145</f>
        <v>0</v>
      </c>
      <c r="I144" s="11">
        <f t="shared" si="35"/>
        <v>103470</v>
      </c>
      <c r="J144" s="11">
        <f>J145</f>
        <v>103470</v>
      </c>
      <c r="K144" s="11">
        <f>K145</f>
        <v>0</v>
      </c>
      <c r="L144" s="16">
        <f t="shared" si="19"/>
        <v>0</v>
      </c>
    </row>
    <row r="145" spans="1:12" ht="167.25" customHeight="1" x14ac:dyDescent="0.2">
      <c r="A145" s="7" t="s">
        <v>879</v>
      </c>
      <c r="B145" s="8"/>
      <c r="C145" s="8" t="s">
        <v>237</v>
      </c>
      <c r="D145" s="8" t="s">
        <v>239</v>
      </c>
      <c r="E145" s="8"/>
      <c r="F145" s="11">
        <f t="shared" si="26"/>
        <v>103470</v>
      </c>
      <c r="G145" s="11">
        <f>G146+G149+G152</f>
        <v>103470</v>
      </c>
      <c r="H145" s="11">
        <f>H146+H149+H152</f>
        <v>0</v>
      </c>
      <c r="I145" s="11">
        <f t="shared" si="35"/>
        <v>103470</v>
      </c>
      <c r="J145" s="11">
        <f>J146+J149+J152</f>
        <v>103470</v>
      </c>
      <c r="K145" s="11">
        <f>K146+K149+K152</f>
        <v>0</v>
      </c>
      <c r="L145" s="16">
        <f t="shared" si="19"/>
        <v>0</v>
      </c>
    </row>
    <row r="146" spans="1:12" ht="283.5" customHeight="1" x14ac:dyDescent="0.2">
      <c r="A146" s="7" t="s">
        <v>801</v>
      </c>
      <c r="B146" s="8"/>
      <c r="C146" s="8" t="s">
        <v>237</v>
      </c>
      <c r="D146" s="8" t="s">
        <v>794</v>
      </c>
      <c r="E146" s="8"/>
      <c r="F146" s="11">
        <f t="shared" si="26"/>
        <v>1000</v>
      </c>
      <c r="G146" s="11">
        <f>G147</f>
        <v>1000</v>
      </c>
      <c r="H146" s="11">
        <f>H147</f>
        <v>0</v>
      </c>
      <c r="I146" s="11">
        <f t="shared" si="35"/>
        <v>1000</v>
      </c>
      <c r="J146" s="11">
        <f>J147</f>
        <v>1000</v>
      </c>
      <c r="K146" s="11">
        <f>K147</f>
        <v>0</v>
      </c>
      <c r="L146" s="16">
        <f t="shared" si="19"/>
        <v>0</v>
      </c>
    </row>
    <row r="147" spans="1:12" ht="182.25" customHeight="1" x14ac:dyDescent="0.2">
      <c r="A147" s="15" t="s">
        <v>807</v>
      </c>
      <c r="B147" s="9"/>
      <c r="C147" s="9" t="s">
        <v>237</v>
      </c>
      <c r="D147" s="9" t="s">
        <v>806</v>
      </c>
      <c r="E147" s="9"/>
      <c r="F147" s="14">
        <f t="shared" si="26"/>
        <v>1000</v>
      </c>
      <c r="G147" s="14">
        <f>G148</f>
        <v>1000</v>
      </c>
      <c r="H147" s="14">
        <f>H148</f>
        <v>0</v>
      </c>
      <c r="I147" s="14">
        <f t="shared" si="35"/>
        <v>1000</v>
      </c>
      <c r="J147" s="14">
        <f>J148</f>
        <v>1000</v>
      </c>
      <c r="K147" s="14">
        <f>K148</f>
        <v>0</v>
      </c>
      <c r="L147" s="16">
        <f t="shared" si="19"/>
        <v>0</v>
      </c>
    </row>
    <row r="148" spans="1:12" ht="129" customHeight="1" x14ac:dyDescent="0.2">
      <c r="A148" s="9" t="s">
        <v>16</v>
      </c>
      <c r="B148" s="9"/>
      <c r="C148" s="9" t="s">
        <v>237</v>
      </c>
      <c r="D148" s="9" t="s">
        <v>806</v>
      </c>
      <c r="E148" s="9" t="s">
        <v>13</v>
      </c>
      <c r="F148" s="14">
        <f>G148+H148</f>
        <v>1000</v>
      </c>
      <c r="G148" s="14">
        <v>1000</v>
      </c>
      <c r="H148" s="14"/>
      <c r="I148" s="14">
        <f>J148+K148</f>
        <v>1000</v>
      </c>
      <c r="J148" s="14">
        <v>1000</v>
      </c>
      <c r="K148" s="14"/>
      <c r="L148" s="16">
        <f t="shared" ref="L148:L211" si="36">G148-J148</f>
        <v>0</v>
      </c>
    </row>
    <row r="149" spans="1:12" ht="181.5" customHeight="1" x14ac:dyDescent="0.2">
      <c r="A149" s="7" t="s">
        <v>240</v>
      </c>
      <c r="B149" s="8"/>
      <c r="C149" s="8" t="s">
        <v>237</v>
      </c>
      <c r="D149" s="8" t="s">
        <v>657</v>
      </c>
      <c r="E149" s="8"/>
      <c r="F149" s="11">
        <f t="shared" si="26"/>
        <v>102450</v>
      </c>
      <c r="G149" s="11">
        <f>G150</f>
        <v>102450</v>
      </c>
      <c r="H149" s="11">
        <f>H150</f>
        <v>0</v>
      </c>
      <c r="I149" s="11">
        <f t="shared" ref="I149:I152" si="37">J149+K149</f>
        <v>102450</v>
      </c>
      <c r="J149" s="11">
        <f>J150</f>
        <v>102450</v>
      </c>
      <c r="K149" s="11">
        <f>K150</f>
        <v>0</v>
      </c>
      <c r="L149" s="16">
        <f t="shared" si="36"/>
        <v>0</v>
      </c>
    </row>
    <row r="150" spans="1:12" ht="135" customHeight="1" x14ac:dyDescent="0.2">
      <c r="A150" s="15" t="s">
        <v>48</v>
      </c>
      <c r="B150" s="9"/>
      <c r="C150" s="9" t="s">
        <v>237</v>
      </c>
      <c r="D150" s="9" t="s">
        <v>241</v>
      </c>
      <c r="E150" s="9"/>
      <c r="F150" s="14">
        <f t="shared" si="26"/>
        <v>102450</v>
      </c>
      <c r="G150" s="14">
        <f>G151</f>
        <v>102450</v>
      </c>
      <c r="H150" s="14">
        <f>H151</f>
        <v>0</v>
      </c>
      <c r="I150" s="14">
        <f t="shared" si="37"/>
        <v>102450</v>
      </c>
      <c r="J150" s="14">
        <f>J151</f>
        <v>102450</v>
      </c>
      <c r="K150" s="14">
        <f>K151</f>
        <v>0</v>
      </c>
      <c r="L150" s="16">
        <f t="shared" si="36"/>
        <v>0</v>
      </c>
    </row>
    <row r="151" spans="1:12" ht="129" customHeight="1" x14ac:dyDescent="0.2">
      <c r="A151" s="9" t="s">
        <v>16</v>
      </c>
      <c r="B151" s="9"/>
      <c r="C151" s="9" t="s">
        <v>237</v>
      </c>
      <c r="D151" s="9" t="s">
        <v>241</v>
      </c>
      <c r="E151" s="9" t="s">
        <v>13</v>
      </c>
      <c r="F151" s="14">
        <f>G151+H151</f>
        <v>102450</v>
      </c>
      <c r="G151" s="14">
        <v>102450</v>
      </c>
      <c r="H151" s="14"/>
      <c r="I151" s="14">
        <f>J151+K151</f>
        <v>102450</v>
      </c>
      <c r="J151" s="14">
        <v>102450</v>
      </c>
      <c r="K151" s="14"/>
      <c r="L151" s="16">
        <f t="shared" si="36"/>
        <v>0</v>
      </c>
    </row>
    <row r="152" spans="1:12" ht="314.25" customHeight="1" x14ac:dyDescent="0.2">
      <c r="A152" s="7" t="s">
        <v>993</v>
      </c>
      <c r="B152" s="9"/>
      <c r="C152" s="8" t="s">
        <v>237</v>
      </c>
      <c r="D152" s="8" t="s">
        <v>994</v>
      </c>
      <c r="E152" s="9"/>
      <c r="F152" s="11">
        <f t="shared" ref="F152:F230" si="38">G152+H152</f>
        <v>20</v>
      </c>
      <c r="G152" s="11">
        <f>G153</f>
        <v>20</v>
      </c>
      <c r="H152" s="11">
        <f>H153</f>
        <v>0</v>
      </c>
      <c r="I152" s="11">
        <f t="shared" si="37"/>
        <v>20</v>
      </c>
      <c r="J152" s="11">
        <f>J153</f>
        <v>20</v>
      </c>
      <c r="K152" s="11">
        <f>K153</f>
        <v>0</v>
      </c>
      <c r="L152" s="16">
        <f t="shared" si="36"/>
        <v>0</v>
      </c>
    </row>
    <row r="153" spans="1:12" ht="32.25" customHeight="1" x14ac:dyDescent="0.2">
      <c r="A153" s="15" t="s">
        <v>57</v>
      </c>
      <c r="B153" s="9"/>
      <c r="C153" s="9" t="s">
        <v>237</v>
      </c>
      <c r="D153" s="9" t="s">
        <v>995</v>
      </c>
      <c r="E153" s="9"/>
      <c r="F153" s="14">
        <f t="shared" si="38"/>
        <v>20</v>
      </c>
      <c r="G153" s="14">
        <f>G154</f>
        <v>20</v>
      </c>
      <c r="H153" s="14">
        <f>H154</f>
        <v>0</v>
      </c>
      <c r="I153" s="14">
        <f>J153+K153</f>
        <v>20</v>
      </c>
      <c r="J153" s="14">
        <f>J154</f>
        <v>20</v>
      </c>
      <c r="K153" s="14">
        <f>K154</f>
        <v>0</v>
      </c>
      <c r="L153" s="16">
        <f t="shared" si="36"/>
        <v>0</v>
      </c>
    </row>
    <row r="154" spans="1:12" ht="95.25" customHeight="1" x14ac:dyDescent="0.2">
      <c r="A154" s="9" t="s">
        <v>18</v>
      </c>
      <c r="B154" s="9"/>
      <c r="C154" s="9" t="s">
        <v>237</v>
      </c>
      <c r="D154" s="9" t="s">
        <v>995</v>
      </c>
      <c r="E154" s="9" t="s">
        <v>12</v>
      </c>
      <c r="F154" s="14">
        <f>G154+H154</f>
        <v>20</v>
      </c>
      <c r="G154" s="14">
        <v>20</v>
      </c>
      <c r="H154" s="14"/>
      <c r="I154" s="14">
        <f>J154+K154</f>
        <v>20</v>
      </c>
      <c r="J154" s="14">
        <v>20</v>
      </c>
      <c r="K154" s="14"/>
      <c r="L154" s="16">
        <f t="shared" si="36"/>
        <v>0</v>
      </c>
    </row>
    <row r="155" spans="1:12" ht="75" customHeight="1" x14ac:dyDescent="0.2">
      <c r="A155" s="8" t="s">
        <v>285</v>
      </c>
      <c r="B155" s="8"/>
      <c r="C155" s="8" t="s">
        <v>286</v>
      </c>
      <c r="D155" s="9"/>
      <c r="E155" s="9"/>
      <c r="F155" s="11">
        <f>G155+H155</f>
        <v>355952</v>
      </c>
      <c r="G155" s="11">
        <f>G156</f>
        <v>180024</v>
      </c>
      <c r="H155" s="11">
        <f>H156</f>
        <v>175928</v>
      </c>
      <c r="I155" s="11">
        <f>SUM(J155:K155)</f>
        <v>194735.8</v>
      </c>
      <c r="J155" s="11">
        <f>J156</f>
        <v>166588.79999999999</v>
      </c>
      <c r="K155" s="11">
        <f>K156</f>
        <v>28147</v>
      </c>
      <c r="L155" s="16">
        <f t="shared" si="36"/>
        <v>13435.2</v>
      </c>
    </row>
    <row r="156" spans="1:12" ht="222.75" customHeight="1" x14ac:dyDescent="0.2">
      <c r="A156" s="8" t="s">
        <v>839</v>
      </c>
      <c r="B156" s="8"/>
      <c r="C156" s="8" t="s">
        <v>286</v>
      </c>
      <c r="D156" s="8" t="s">
        <v>238</v>
      </c>
      <c r="E156" s="8"/>
      <c r="F156" s="11">
        <f>G156+H156</f>
        <v>355952</v>
      </c>
      <c r="G156" s="11">
        <f>G157+G164</f>
        <v>180024</v>
      </c>
      <c r="H156" s="11">
        <f>H157+H164</f>
        <v>175928</v>
      </c>
      <c r="I156" s="11">
        <f>J156+K156</f>
        <v>194735.8</v>
      </c>
      <c r="J156" s="11">
        <f>J157+J164</f>
        <v>166588.79999999999</v>
      </c>
      <c r="K156" s="11">
        <f>K157+K164</f>
        <v>28147</v>
      </c>
      <c r="L156" s="16">
        <f t="shared" si="36"/>
        <v>13435.2</v>
      </c>
    </row>
    <row r="157" spans="1:12" ht="99.75" customHeight="1" x14ac:dyDescent="0.2">
      <c r="A157" s="8" t="s">
        <v>882</v>
      </c>
      <c r="B157" s="8"/>
      <c r="C157" s="8" t="s">
        <v>286</v>
      </c>
      <c r="D157" s="8" t="s">
        <v>287</v>
      </c>
      <c r="E157" s="8"/>
      <c r="F157" s="11">
        <f>SUM(G157:H157)</f>
        <v>144024</v>
      </c>
      <c r="G157" s="11">
        <f>G158+G161</f>
        <v>144024</v>
      </c>
      <c r="H157" s="11">
        <f>H158+H161</f>
        <v>0</v>
      </c>
      <c r="I157" s="11">
        <f>SUM(J157:K157)</f>
        <v>134171</v>
      </c>
      <c r="J157" s="11">
        <f>J158+J161</f>
        <v>134171</v>
      </c>
      <c r="K157" s="11">
        <f>K158+K161</f>
        <v>0</v>
      </c>
      <c r="L157" s="16">
        <f t="shared" si="36"/>
        <v>9853</v>
      </c>
    </row>
    <row r="158" spans="1:12" ht="150.6" customHeight="1" x14ac:dyDescent="0.2">
      <c r="A158" s="8" t="s">
        <v>1078</v>
      </c>
      <c r="B158" s="8"/>
      <c r="C158" s="8" t="s">
        <v>286</v>
      </c>
      <c r="D158" s="8" t="s">
        <v>288</v>
      </c>
      <c r="E158" s="8"/>
      <c r="F158" s="11">
        <f>G158+H158</f>
        <v>124282</v>
      </c>
      <c r="G158" s="11">
        <f>G159</f>
        <v>124282</v>
      </c>
      <c r="H158" s="11">
        <f>H159</f>
        <v>0</v>
      </c>
      <c r="I158" s="11">
        <f t="shared" ref="I158:I163" si="39">J158+K158</f>
        <v>114429</v>
      </c>
      <c r="J158" s="11">
        <f>J159</f>
        <v>114429</v>
      </c>
      <c r="K158" s="11">
        <f>K159</f>
        <v>0</v>
      </c>
      <c r="L158" s="16">
        <f t="shared" si="36"/>
        <v>9853</v>
      </c>
    </row>
    <row r="159" spans="1:12" ht="55.5" customHeight="1" x14ac:dyDescent="0.2">
      <c r="A159" s="15" t="s">
        <v>289</v>
      </c>
      <c r="B159" s="9"/>
      <c r="C159" s="9" t="s">
        <v>286</v>
      </c>
      <c r="D159" s="9" t="s">
        <v>290</v>
      </c>
      <c r="E159" s="9"/>
      <c r="F159" s="14">
        <f t="shared" ref="F159" si="40">G159+H159</f>
        <v>124282</v>
      </c>
      <c r="G159" s="14">
        <f>G160</f>
        <v>124282</v>
      </c>
      <c r="H159" s="14">
        <f>H160</f>
        <v>0</v>
      </c>
      <c r="I159" s="14">
        <f t="shared" si="39"/>
        <v>114429</v>
      </c>
      <c r="J159" s="14">
        <f>J160</f>
        <v>114429</v>
      </c>
      <c r="K159" s="14">
        <f>K160</f>
        <v>0</v>
      </c>
      <c r="L159" s="16">
        <f t="shared" si="36"/>
        <v>9853</v>
      </c>
    </row>
    <row r="160" spans="1:12" ht="129" customHeight="1" x14ac:dyDescent="0.2">
      <c r="A160" s="9" t="s">
        <v>16</v>
      </c>
      <c r="B160" s="9"/>
      <c r="C160" s="9" t="s">
        <v>286</v>
      </c>
      <c r="D160" s="9" t="s">
        <v>290</v>
      </c>
      <c r="E160" s="9" t="s">
        <v>13</v>
      </c>
      <c r="F160" s="14">
        <f>G160+H160</f>
        <v>124282</v>
      </c>
      <c r="G160" s="14">
        <v>124282</v>
      </c>
      <c r="H160" s="14">
        <v>0</v>
      </c>
      <c r="I160" s="14">
        <f t="shared" si="39"/>
        <v>114429</v>
      </c>
      <c r="J160" s="14">
        <v>114429</v>
      </c>
      <c r="K160" s="14">
        <v>0</v>
      </c>
      <c r="L160" s="16">
        <f t="shared" si="36"/>
        <v>9853</v>
      </c>
    </row>
    <row r="161" spans="1:12" ht="255.75" customHeight="1" x14ac:dyDescent="0.2">
      <c r="A161" s="8" t="s">
        <v>748</v>
      </c>
      <c r="B161" s="8"/>
      <c r="C161" s="8" t="s">
        <v>286</v>
      </c>
      <c r="D161" s="8" t="s">
        <v>291</v>
      </c>
      <c r="E161" s="8"/>
      <c r="F161" s="11">
        <f>G161+H161</f>
        <v>19742</v>
      </c>
      <c r="G161" s="11">
        <f>G162</f>
        <v>19742</v>
      </c>
      <c r="H161" s="11">
        <f>H162</f>
        <v>0</v>
      </c>
      <c r="I161" s="11">
        <f t="shared" si="39"/>
        <v>19742</v>
      </c>
      <c r="J161" s="11">
        <f>J162</f>
        <v>19742</v>
      </c>
      <c r="K161" s="11">
        <f>K162</f>
        <v>0</v>
      </c>
      <c r="L161" s="16">
        <f t="shared" si="36"/>
        <v>0</v>
      </c>
    </row>
    <row r="162" spans="1:12" ht="68.45" customHeight="1" x14ac:dyDescent="0.2">
      <c r="A162" s="15" t="s">
        <v>289</v>
      </c>
      <c r="B162" s="9"/>
      <c r="C162" s="9" t="s">
        <v>286</v>
      </c>
      <c r="D162" s="9" t="s">
        <v>292</v>
      </c>
      <c r="E162" s="9"/>
      <c r="F162" s="14">
        <f>G162+H162</f>
        <v>19742</v>
      </c>
      <c r="G162" s="14">
        <f>G163</f>
        <v>19742</v>
      </c>
      <c r="H162" s="14">
        <f>H163</f>
        <v>0</v>
      </c>
      <c r="I162" s="14">
        <f t="shared" si="39"/>
        <v>19742</v>
      </c>
      <c r="J162" s="14">
        <f>J163</f>
        <v>19742</v>
      </c>
      <c r="K162" s="14">
        <f>K163</f>
        <v>0</v>
      </c>
      <c r="L162" s="16">
        <f t="shared" si="36"/>
        <v>0</v>
      </c>
    </row>
    <row r="163" spans="1:12" ht="95.25" customHeight="1" x14ac:dyDescent="0.2">
      <c r="A163" s="15" t="s">
        <v>18</v>
      </c>
      <c r="B163" s="9"/>
      <c r="C163" s="9" t="s">
        <v>286</v>
      </c>
      <c r="D163" s="9" t="s">
        <v>292</v>
      </c>
      <c r="E163" s="9" t="s">
        <v>12</v>
      </c>
      <c r="F163" s="14">
        <f>G163+H163</f>
        <v>19742</v>
      </c>
      <c r="G163" s="14">
        <v>19742</v>
      </c>
      <c r="H163" s="14">
        <v>0</v>
      </c>
      <c r="I163" s="14">
        <f t="shared" si="39"/>
        <v>19742</v>
      </c>
      <c r="J163" s="14">
        <v>19742</v>
      </c>
      <c r="K163" s="14">
        <v>0</v>
      </c>
      <c r="L163" s="16">
        <f t="shared" si="36"/>
        <v>0</v>
      </c>
    </row>
    <row r="164" spans="1:12" ht="132.75" customHeight="1" x14ac:dyDescent="0.2">
      <c r="A164" s="7" t="s">
        <v>348</v>
      </c>
      <c r="B164" s="8"/>
      <c r="C164" s="8" t="s">
        <v>286</v>
      </c>
      <c r="D164" s="8" t="s">
        <v>322</v>
      </c>
      <c r="E164" s="8"/>
      <c r="F164" s="11">
        <f t="shared" ref="F164:F166" si="41">G164+H164</f>
        <v>211928</v>
      </c>
      <c r="G164" s="11">
        <f>G165+G170</f>
        <v>36000</v>
      </c>
      <c r="H164" s="11">
        <f>H165+H170</f>
        <v>175928</v>
      </c>
      <c r="I164" s="11">
        <f t="shared" ref="I164:I166" si="42">J164+K164</f>
        <v>60564.800000000003</v>
      </c>
      <c r="J164" s="11">
        <f>J165+J170</f>
        <v>32417.8</v>
      </c>
      <c r="K164" s="11">
        <f>K165+K170</f>
        <v>28147</v>
      </c>
      <c r="L164" s="16">
        <f t="shared" si="36"/>
        <v>3582.2</v>
      </c>
    </row>
    <row r="165" spans="1:12" ht="140.25" customHeight="1" x14ac:dyDescent="0.2">
      <c r="A165" s="7" t="s">
        <v>323</v>
      </c>
      <c r="B165" s="8"/>
      <c r="C165" s="8" t="s">
        <v>286</v>
      </c>
      <c r="D165" s="8" t="s">
        <v>324</v>
      </c>
      <c r="E165" s="8"/>
      <c r="F165" s="11">
        <f t="shared" si="41"/>
        <v>36000</v>
      </c>
      <c r="G165" s="11">
        <f>G166+G168</f>
        <v>36000</v>
      </c>
      <c r="H165" s="11">
        <f>H166+H168</f>
        <v>0</v>
      </c>
      <c r="I165" s="11">
        <f t="shared" si="42"/>
        <v>32417.8</v>
      </c>
      <c r="J165" s="11">
        <f>J166+J168</f>
        <v>32417.8</v>
      </c>
      <c r="K165" s="11">
        <f>K166+K168</f>
        <v>0</v>
      </c>
      <c r="L165" s="16">
        <f t="shared" si="36"/>
        <v>3582.2</v>
      </c>
    </row>
    <row r="166" spans="1:12" ht="58.5" customHeight="1" x14ac:dyDescent="0.2">
      <c r="A166" s="15" t="s">
        <v>289</v>
      </c>
      <c r="B166" s="9"/>
      <c r="C166" s="9" t="s">
        <v>286</v>
      </c>
      <c r="D166" s="9" t="s">
        <v>747</v>
      </c>
      <c r="E166" s="9"/>
      <c r="F166" s="14">
        <f t="shared" si="41"/>
        <v>10000</v>
      </c>
      <c r="G166" s="14">
        <f>G167</f>
        <v>10000</v>
      </c>
      <c r="H166" s="14">
        <f>H167</f>
        <v>0</v>
      </c>
      <c r="I166" s="14">
        <f t="shared" si="42"/>
        <v>10000</v>
      </c>
      <c r="J166" s="14">
        <f>J167</f>
        <v>10000</v>
      </c>
      <c r="K166" s="14">
        <f>K167</f>
        <v>0</v>
      </c>
      <c r="L166" s="16">
        <f t="shared" si="36"/>
        <v>0</v>
      </c>
    </row>
    <row r="167" spans="1:12" ht="95.25" customHeight="1" x14ac:dyDescent="0.2">
      <c r="A167" s="19" t="s">
        <v>18</v>
      </c>
      <c r="B167" s="9"/>
      <c r="C167" s="9" t="s">
        <v>286</v>
      </c>
      <c r="D167" s="9" t="s">
        <v>747</v>
      </c>
      <c r="E167" s="9" t="s">
        <v>12</v>
      </c>
      <c r="F167" s="14">
        <f>G167+H167</f>
        <v>10000</v>
      </c>
      <c r="G167" s="14">
        <v>10000</v>
      </c>
      <c r="H167" s="14"/>
      <c r="I167" s="14">
        <f>J167+K167</f>
        <v>10000</v>
      </c>
      <c r="J167" s="14">
        <v>10000</v>
      </c>
      <c r="K167" s="14"/>
      <c r="L167" s="16">
        <f t="shared" si="36"/>
        <v>0</v>
      </c>
    </row>
    <row r="168" spans="1:12" ht="54" customHeight="1" x14ac:dyDescent="0.2">
      <c r="A168" s="19" t="s">
        <v>325</v>
      </c>
      <c r="B168" s="9"/>
      <c r="C168" s="9" t="s">
        <v>286</v>
      </c>
      <c r="D168" s="9" t="s">
        <v>326</v>
      </c>
      <c r="E168" s="9"/>
      <c r="F168" s="14">
        <f t="shared" ref="F168" si="43">G168+H168</f>
        <v>26000</v>
      </c>
      <c r="G168" s="14">
        <f>G169</f>
        <v>26000</v>
      </c>
      <c r="H168" s="14">
        <f>H169</f>
        <v>0</v>
      </c>
      <c r="I168" s="14">
        <f t="shared" ref="I168" si="44">J168+K168</f>
        <v>22417.8</v>
      </c>
      <c r="J168" s="14">
        <f>J169</f>
        <v>22417.8</v>
      </c>
      <c r="K168" s="14">
        <f>K169</f>
        <v>0</v>
      </c>
      <c r="L168" s="16">
        <f t="shared" si="36"/>
        <v>3582.2</v>
      </c>
    </row>
    <row r="169" spans="1:12" ht="103.15" customHeight="1" x14ac:dyDescent="0.2">
      <c r="A169" s="19" t="s">
        <v>18</v>
      </c>
      <c r="B169" s="9"/>
      <c r="C169" s="9" t="s">
        <v>286</v>
      </c>
      <c r="D169" s="9" t="s">
        <v>326</v>
      </c>
      <c r="E169" s="9" t="s">
        <v>12</v>
      </c>
      <c r="F169" s="14">
        <f>G169+H169</f>
        <v>26000</v>
      </c>
      <c r="G169" s="14">
        <f>36000-10000</f>
        <v>26000</v>
      </c>
      <c r="H169" s="14"/>
      <c r="I169" s="14">
        <f>J169+K169</f>
        <v>22417.8</v>
      </c>
      <c r="J169" s="14">
        <f>32417.8-10000</f>
        <v>22417.8</v>
      </c>
      <c r="K169" s="14"/>
      <c r="L169" s="16">
        <f t="shared" si="36"/>
        <v>3582.2</v>
      </c>
    </row>
    <row r="170" spans="1:12" ht="89.25" customHeight="1" x14ac:dyDescent="0.2">
      <c r="A170" s="20" t="s">
        <v>972</v>
      </c>
      <c r="B170" s="8"/>
      <c r="C170" s="8" t="s">
        <v>286</v>
      </c>
      <c r="D170" s="8" t="s">
        <v>973</v>
      </c>
      <c r="E170" s="8"/>
      <c r="F170" s="11">
        <f t="shared" ref="F170:F171" si="45">G170+H170</f>
        <v>175928</v>
      </c>
      <c r="G170" s="11">
        <f>G173</f>
        <v>0</v>
      </c>
      <c r="H170" s="11">
        <f>H173+H171</f>
        <v>175928</v>
      </c>
      <c r="I170" s="11">
        <f t="shared" ref="I170:I171" si="46">J170+K170</f>
        <v>28147</v>
      </c>
      <c r="J170" s="11">
        <f>J173</f>
        <v>0</v>
      </c>
      <c r="K170" s="11">
        <f>K173+K171</f>
        <v>28147</v>
      </c>
      <c r="L170" s="16">
        <f t="shared" si="36"/>
        <v>0</v>
      </c>
    </row>
    <row r="171" spans="1:12" ht="133.9" customHeight="1" x14ac:dyDescent="0.2">
      <c r="A171" s="9" t="s">
        <v>1000</v>
      </c>
      <c r="B171" s="8"/>
      <c r="C171" s="9" t="s">
        <v>286</v>
      </c>
      <c r="D171" s="9" t="s">
        <v>1001</v>
      </c>
      <c r="E171" s="9"/>
      <c r="F171" s="14">
        <f t="shared" si="45"/>
        <v>36329</v>
      </c>
      <c r="G171" s="14">
        <f>G172</f>
        <v>0</v>
      </c>
      <c r="H171" s="14">
        <f>H172</f>
        <v>36329</v>
      </c>
      <c r="I171" s="14">
        <f t="shared" si="46"/>
        <v>28147</v>
      </c>
      <c r="J171" s="14">
        <f>J172</f>
        <v>0</v>
      </c>
      <c r="K171" s="14">
        <f>K172</f>
        <v>28147</v>
      </c>
      <c r="L171" s="16">
        <f t="shared" si="36"/>
        <v>0</v>
      </c>
    </row>
    <row r="172" spans="1:12" ht="100.9" customHeight="1" x14ac:dyDescent="0.2">
      <c r="A172" s="19" t="s">
        <v>18</v>
      </c>
      <c r="B172" s="8"/>
      <c r="C172" s="9" t="s">
        <v>286</v>
      </c>
      <c r="D172" s="9" t="s">
        <v>1001</v>
      </c>
      <c r="E172" s="9" t="s">
        <v>12</v>
      </c>
      <c r="F172" s="14">
        <f>G172+H172</f>
        <v>36329</v>
      </c>
      <c r="G172" s="11"/>
      <c r="H172" s="14">
        <v>36329</v>
      </c>
      <c r="I172" s="14">
        <f>J172+K172</f>
        <v>28147</v>
      </c>
      <c r="J172" s="11"/>
      <c r="K172" s="14">
        <v>28147</v>
      </c>
      <c r="L172" s="16">
        <f t="shared" si="36"/>
        <v>0</v>
      </c>
    </row>
    <row r="173" spans="1:12" ht="210" customHeight="1" x14ac:dyDescent="0.2">
      <c r="A173" s="9" t="s">
        <v>1011</v>
      </c>
      <c r="B173" s="8"/>
      <c r="C173" s="9" t="s">
        <v>286</v>
      </c>
      <c r="D173" s="9" t="s">
        <v>974</v>
      </c>
      <c r="E173" s="9"/>
      <c r="F173" s="14">
        <f t="shared" ref="F173" si="47">G173+H173</f>
        <v>139599</v>
      </c>
      <c r="G173" s="14">
        <f>G174</f>
        <v>0</v>
      </c>
      <c r="H173" s="14">
        <f>H174</f>
        <v>139599</v>
      </c>
      <c r="I173" s="14">
        <f t="shared" ref="I173" si="48">J173+K173</f>
        <v>0</v>
      </c>
      <c r="J173" s="14">
        <f>J174</f>
        <v>0</v>
      </c>
      <c r="K173" s="14">
        <f>K174</f>
        <v>0</v>
      </c>
      <c r="L173" s="16">
        <f t="shared" si="36"/>
        <v>0</v>
      </c>
    </row>
    <row r="174" spans="1:12" ht="95.25" customHeight="1" x14ac:dyDescent="0.2">
      <c r="A174" s="19" t="s">
        <v>18</v>
      </c>
      <c r="B174" s="8"/>
      <c r="C174" s="9" t="s">
        <v>286</v>
      </c>
      <c r="D174" s="9" t="s">
        <v>974</v>
      </c>
      <c r="E174" s="9" t="s">
        <v>12</v>
      </c>
      <c r="F174" s="14">
        <f>G174+H174</f>
        <v>139599</v>
      </c>
      <c r="G174" s="14"/>
      <c r="H174" s="14">
        <v>139599</v>
      </c>
      <c r="I174" s="14">
        <f>J174+K174</f>
        <v>0</v>
      </c>
      <c r="J174" s="14"/>
      <c r="K174" s="14"/>
      <c r="L174" s="16">
        <f t="shared" si="36"/>
        <v>0</v>
      </c>
    </row>
    <row r="175" spans="1:12" ht="92.25" customHeight="1" x14ac:dyDescent="0.2">
      <c r="A175" s="8" t="s">
        <v>124</v>
      </c>
      <c r="B175" s="8"/>
      <c r="C175" s="8" t="s">
        <v>125</v>
      </c>
      <c r="D175" s="8"/>
      <c r="E175" s="8"/>
      <c r="F175" s="11">
        <f t="shared" si="38"/>
        <v>65834</v>
      </c>
      <c r="G175" s="11">
        <f>G176+G181+G188</f>
        <v>65834</v>
      </c>
      <c r="H175" s="11">
        <f>H176+H181+H188</f>
        <v>0</v>
      </c>
      <c r="I175" s="11">
        <f t="shared" ref="I175:I232" si="49">J175+K175</f>
        <v>62908</v>
      </c>
      <c r="J175" s="11">
        <f>J176+J181+J188</f>
        <v>62908</v>
      </c>
      <c r="K175" s="11">
        <f>K176+K181+K188</f>
        <v>0</v>
      </c>
      <c r="L175" s="16">
        <f t="shared" si="36"/>
        <v>2926</v>
      </c>
    </row>
    <row r="176" spans="1:12" ht="132" customHeight="1" x14ac:dyDescent="0.2">
      <c r="A176" s="8" t="s">
        <v>840</v>
      </c>
      <c r="B176" s="8"/>
      <c r="C176" s="8" t="s">
        <v>125</v>
      </c>
      <c r="D176" s="8" t="s">
        <v>242</v>
      </c>
      <c r="E176" s="8"/>
      <c r="F176" s="11">
        <f t="shared" si="38"/>
        <v>7904</v>
      </c>
      <c r="G176" s="11">
        <f t="shared" ref="G176:K179" si="50">G177</f>
        <v>7904</v>
      </c>
      <c r="H176" s="11">
        <f t="shared" si="50"/>
        <v>0</v>
      </c>
      <c r="I176" s="11">
        <f t="shared" si="49"/>
        <v>7904</v>
      </c>
      <c r="J176" s="11">
        <f t="shared" si="50"/>
        <v>7904</v>
      </c>
      <c r="K176" s="11">
        <f t="shared" si="50"/>
        <v>0</v>
      </c>
      <c r="L176" s="16">
        <f t="shared" si="36"/>
        <v>0</v>
      </c>
    </row>
    <row r="177" spans="1:12" ht="128.25" customHeight="1" x14ac:dyDescent="0.2">
      <c r="A177" s="21" t="s">
        <v>880</v>
      </c>
      <c r="B177" s="8"/>
      <c r="C177" s="8" t="s">
        <v>125</v>
      </c>
      <c r="D177" s="8" t="s">
        <v>243</v>
      </c>
      <c r="E177" s="8"/>
      <c r="F177" s="11">
        <f t="shared" si="38"/>
        <v>7904</v>
      </c>
      <c r="G177" s="11">
        <f t="shared" si="50"/>
        <v>7904</v>
      </c>
      <c r="H177" s="11">
        <f t="shared" si="50"/>
        <v>0</v>
      </c>
      <c r="I177" s="11">
        <f t="shared" si="49"/>
        <v>7904</v>
      </c>
      <c r="J177" s="11">
        <f t="shared" si="50"/>
        <v>7904</v>
      </c>
      <c r="K177" s="11">
        <f t="shared" si="50"/>
        <v>0</v>
      </c>
      <c r="L177" s="16">
        <f t="shared" si="36"/>
        <v>0</v>
      </c>
    </row>
    <row r="178" spans="1:12" s="13" customFormat="1" ht="129" customHeight="1" x14ac:dyDescent="0.2">
      <c r="A178" s="21" t="s">
        <v>244</v>
      </c>
      <c r="B178" s="8"/>
      <c r="C178" s="8" t="s">
        <v>125</v>
      </c>
      <c r="D178" s="8" t="s">
        <v>245</v>
      </c>
      <c r="E178" s="8"/>
      <c r="F178" s="11">
        <f t="shared" si="38"/>
        <v>7904</v>
      </c>
      <c r="G178" s="11">
        <f t="shared" si="50"/>
        <v>7904</v>
      </c>
      <c r="H178" s="11">
        <f t="shared" si="50"/>
        <v>0</v>
      </c>
      <c r="I178" s="11">
        <f t="shared" si="49"/>
        <v>7904</v>
      </c>
      <c r="J178" s="11">
        <f t="shared" si="50"/>
        <v>7904</v>
      </c>
      <c r="K178" s="11">
        <f t="shared" si="50"/>
        <v>0</v>
      </c>
      <c r="L178" s="16">
        <f t="shared" si="36"/>
        <v>0</v>
      </c>
    </row>
    <row r="179" spans="1:12" s="13" customFormat="1" ht="129.75" customHeight="1" x14ac:dyDescent="0.2">
      <c r="A179" s="22" t="s">
        <v>246</v>
      </c>
      <c r="B179" s="9"/>
      <c r="C179" s="9" t="s">
        <v>125</v>
      </c>
      <c r="D179" s="9" t="s">
        <v>247</v>
      </c>
      <c r="E179" s="9"/>
      <c r="F179" s="14">
        <f t="shared" si="38"/>
        <v>7904</v>
      </c>
      <c r="G179" s="14">
        <f t="shared" si="50"/>
        <v>7904</v>
      </c>
      <c r="H179" s="14">
        <f t="shared" si="50"/>
        <v>0</v>
      </c>
      <c r="I179" s="14">
        <f t="shared" si="49"/>
        <v>7904</v>
      </c>
      <c r="J179" s="14">
        <f t="shared" si="50"/>
        <v>7904</v>
      </c>
      <c r="K179" s="14">
        <f t="shared" si="50"/>
        <v>0</v>
      </c>
      <c r="L179" s="16">
        <f t="shared" si="36"/>
        <v>0</v>
      </c>
    </row>
    <row r="180" spans="1:12" s="13" customFormat="1" ht="161.25" customHeight="1" x14ac:dyDescent="0.2">
      <c r="A180" s="9" t="s">
        <v>16</v>
      </c>
      <c r="B180" s="9"/>
      <c r="C180" s="9" t="s">
        <v>125</v>
      </c>
      <c r="D180" s="9" t="s">
        <v>247</v>
      </c>
      <c r="E180" s="9" t="s">
        <v>13</v>
      </c>
      <c r="F180" s="14">
        <f>G180+H180</f>
        <v>7904</v>
      </c>
      <c r="G180" s="14">
        <v>7904</v>
      </c>
      <c r="H180" s="14"/>
      <c r="I180" s="14">
        <f>J180+K180</f>
        <v>7904</v>
      </c>
      <c r="J180" s="14">
        <v>7904</v>
      </c>
      <c r="K180" s="14"/>
      <c r="L180" s="16">
        <f t="shared" si="36"/>
        <v>0</v>
      </c>
    </row>
    <row r="181" spans="1:12" s="13" customFormat="1" ht="208.5" customHeight="1" x14ac:dyDescent="0.2">
      <c r="A181" s="8" t="s">
        <v>839</v>
      </c>
      <c r="B181" s="9"/>
      <c r="C181" s="8" t="s">
        <v>125</v>
      </c>
      <c r="D181" s="8" t="s">
        <v>238</v>
      </c>
      <c r="E181" s="9"/>
      <c r="F181" s="11">
        <f t="shared" ref="F181:F187" si="51">G181+H181</f>
        <v>43560</v>
      </c>
      <c r="G181" s="11">
        <f t="shared" ref="G181:K183" si="52">G182</f>
        <v>43560</v>
      </c>
      <c r="H181" s="11">
        <f t="shared" si="52"/>
        <v>0</v>
      </c>
      <c r="I181" s="11">
        <f t="shared" ref="I181:I187" si="53">J181+K181</f>
        <v>40654</v>
      </c>
      <c r="J181" s="23">
        <f t="shared" si="52"/>
        <v>40654</v>
      </c>
      <c r="K181" s="24">
        <f t="shared" si="52"/>
        <v>0</v>
      </c>
      <c r="L181" s="16">
        <f t="shared" si="36"/>
        <v>2906</v>
      </c>
    </row>
    <row r="182" spans="1:12" s="13" customFormat="1" ht="278.25" customHeight="1" x14ac:dyDescent="0.2">
      <c r="A182" s="20" t="s">
        <v>894</v>
      </c>
      <c r="B182" s="9"/>
      <c r="C182" s="8" t="s">
        <v>125</v>
      </c>
      <c r="D182" s="8" t="s">
        <v>327</v>
      </c>
      <c r="E182" s="9"/>
      <c r="F182" s="11">
        <f t="shared" si="51"/>
        <v>43560</v>
      </c>
      <c r="G182" s="11">
        <f t="shared" si="52"/>
        <v>43560</v>
      </c>
      <c r="H182" s="11">
        <f t="shared" si="52"/>
        <v>0</v>
      </c>
      <c r="I182" s="11">
        <f t="shared" si="53"/>
        <v>40654</v>
      </c>
      <c r="J182" s="23">
        <f t="shared" si="52"/>
        <v>40654</v>
      </c>
      <c r="K182" s="24">
        <f t="shared" si="52"/>
        <v>0</v>
      </c>
      <c r="L182" s="16">
        <f t="shared" si="36"/>
        <v>2906</v>
      </c>
    </row>
    <row r="183" spans="1:12" s="13" customFormat="1" ht="113.25" customHeight="1" x14ac:dyDescent="0.2">
      <c r="A183" s="20" t="s">
        <v>328</v>
      </c>
      <c r="B183" s="9"/>
      <c r="C183" s="8" t="s">
        <v>125</v>
      </c>
      <c r="D183" s="8" t="s">
        <v>329</v>
      </c>
      <c r="E183" s="9"/>
      <c r="F183" s="11">
        <f t="shared" si="51"/>
        <v>43560</v>
      </c>
      <c r="G183" s="11">
        <f t="shared" si="52"/>
        <v>43560</v>
      </c>
      <c r="H183" s="11">
        <f t="shared" si="52"/>
        <v>0</v>
      </c>
      <c r="I183" s="11">
        <f t="shared" si="53"/>
        <v>40654</v>
      </c>
      <c r="J183" s="23">
        <f t="shared" si="52"/>
        <v>40654</v>
      </c>
      <c r="K183" s="24">
        <f t="shared" si="52"/>
        <v>0</v>
      </c>
      <c r="L183" s="16">
        <f t="shared" si="36"/>
        <v>2906</v>
      </c>
    </row>
    <row r="184" spans="1:12" s="13" customFormat="1" ht="129.75" customHeight="1" x14ac:dyDescent="0.2">
      <c r="A184" s="19" t="s">
        <v>34</v>
      </c>
      <c r="B184" s="9"/>
      <c r="C184" s="9" t="s">
        <v>125</v>
      </c>
      <c r="D184" s="9" t="s">
        <v>330</v>
      </c>
      <c r="E184" s="9"/>
      <c r="F184" s="14">
        <f t="shared" si="51"/>
        <v>43560</v>
      </c>
      <c r="G184" s="14">
        <f>G185+G186+G187</f>
        <v>43560</v>
      </c>
      <c r="H184" s="14">
        <f>H185+H186+H187</f>
        <v>0</v>
      </c>
      <c r="I184" s="14">
        <f t="shared" si="53"/>
        <v>40654</v>
      </c>
      <c r="J184" s="25">
        <f>J185+J186+J187</f>
        <v>40654</v>
      </c>
      <c r="K184" s="26">
        <f>K185+K186+K187</f>
        <v>0</v>
      </c>
      <c r="L184" s="16">
        <f t="shared" si="36"/>
        <v>2906</v>
      </c>
    </row>
    <row r="185" spans="1:12" s="13" customFormat="1" ht="228.75" customHeight="1" x14ac:dyDescent="0.2">
      <c r="A185" s="15" t="s">
        <v>17</v>
      </c>
      <c r="B185" s="9"/>
      <c r="C185" s="9" t="s">
        <v>125</v>
      </c>
      <c r="D185" s="9" t="s">
        <v>330</v>
      </c>
      <c r="E185" s="9" t="s">
        <v>11</v>
      </c>
      <c r="F185" s="14">
        <f t="shared" si="51"/>
        <v>38335</v>
      </c>
      <c r="G185" s="14">
        <v>38335</v>
      </c>
      <c r="H185" s="14"/>
      <c r="I185" s="14">
        <f t="shared" si="53"/>
        <v>38335</v>
      </c>
      <c r="J185" s="14">
        <v>38335</v>
      </c>
      <c r="K185" s="26"/>
      <c r="L185" s="16">
        <f t="shared" si="36"/>
        <v>0</v>
      </c>
    </row>
    <row r="186" spans="1:12" s="13" customFormat="1" ht="95.25" customHeight="1" x14ac:dyDescent="0.2">
      <c r="A186" s="9" t="s">
        <v>18</v>
      </c>
      <c r="B186" s="9"/>
      <c r="C186" s="9" t="s">
        <v>125</v>
      </c>
      <c r="D186" s="9" t="s">
        <v>330</v>
      </c>
      <c r="E186" s="9" t="s">
        <v>12</v>
      </c>
      <c r="F186" s="14">
        <f t="shared" si="51"/>
        <v>2165</v>
      </c>
      <c r="G186" s="14">
        <v>2165</v>
      </c>
      <c r="H186" s="14"/>
      <c r="I186" s="14">
        <f t="shared" si="53"/>
        <v>2131</v>
      </c>
      <c r="J186" s="14">
        <v>2131</v>
      </c>
      <c r="K186" s="26"/>
      <c r="L186" s="16">
        <f t="shared" si="36"/>
        <v>34</v>
      </c>
    </row>
    <row r="187" spans="1:12" s="13" customFormat="1" ht="57.75" customHeight="1" x14ac:dyDescent="0.2">
      <c r="A187" s="9" t="s">
        <v>15</v>
      </c>
      <c r="B187" s="9"/>
      <c r="C187" s="9" t="s">
        <v>125</v>
      </c>
      <c r="D187" s="9" t="s">
        <v>330</v>
      </c>
      <c r="E187" s="9" t="s">
        <v>14</v>
      </c>
      <c r="F187" s="14">
        <f t="shared" si="51"/>
        <v>3060</v>
      </c>
      <c r="G187" s="14">
        <v>3060</v>
      </c>
      <c r="H187" s="14"/>
      <c r="I187" s="14">
        <f t="shared" si="53"/>
        <v>188</v>
      </c>
      <c r="J187" s="14">
        <v>188</v>
      </c>
      <c r="K187" s="26"/>
      <c r="L187" s="16">
        <f t="shared" si="36"/>
        <v>2872</v>
      </c>
    </row>
    <row r="188" spans="1:12" s="13" customFormat="1" ht="45.6" customHeight="1" x14ac:dyDescent="0.2">
      <c r="A188" s="7" t="s">
        <v>146</v>
      </c>
      <c r="B188" s="8"/>
      <c r="C188" s="8" t="s">
        <v>125</v>
      </c>
      <c r="D188" s="8" t="s">
        <v>147</v>
      </c>
      <c r="E188" s="8"/>
      <c r="F188" s="11">
        <f>G188+H188</f>
        <v>14370</v>
      </c>
      <c r="G188" s="11">
        <f t="shared" ref="G188:K189" si="54">G189</f>
        <v>14370</v>
      </c>
      <c r="H188" s="11">
        <f t="shared" si="54"/>
        <v>0</v>
      </c>
      <c r="I188" s="11">
        <f>J188+K188</f>
        <v>14350</v>
      </c>
      <c r="J188" s="11">
        <f t="shared" si="54"/>
        <v>14350</v>
      </c>
      <c r="K188" s="11">
        <f t="shared" si="54"/>
        <v>0</v>
      </c>
      <c r="L188" s="16">
        <f t="shared" si="36"/>
        <v>20</v>
      </c>
    </row>
    <row r="189" spans="1:12" s="13" customFormat="1" ht="138.75" customHeight="1" x14ac:dyDescent="0.2">
      <c r="A189" s="7" t="s">
        <v>148</v>
      </c>
      <c r="B189" s="8"/>
      <c r="C189" s="8" t="s">
        <v>125</v>
      </c>
      <c r="D189" s="8" t="s">
        <v>149</v>
      </c>
      <c r="E189" s="8"/>
      <c r="F189" s="11">
        <f>G189+H189</f>
        <v>14370</v>
      </c>
      <c r="G189" s="11">
        <f t="shared" si="54"/>
        <v>14370</v>
      </c>
      <c r="H189" s="11">
        <f t="shared" si="54"/>
        <v>0</v>
      </c>
      <c r="I189" s="11">
        <f>J189+K189</f>
        <v>14350</v>
      </c>
      <c r="J189" s="11">
        <f t="shared" si="54"/>
        <v>14350</v>
      </c>
      <c r="K189" s="11">
        <f t="shared" si="54"/>
        <v>0</v>
      </c>
      <c r="L189" s="16">
        <f t="shared" si="36"/>
        <v>20</v>
      </c>
    </row>
    <row r="190" spans="1:12" s="13" customFormat="1" ht="141.6" customHeight="1" x14ac:dyDescent="0.2">
      <c r="A190" s="17" t="s">
        <v>34</v>
      </c>
      <c r="B190" s="9"/>
      <c r="C190" s="9" t="s">
        <v>125</v>
      </c>
      <c r="D190" s="9" t="s">
        <v>164</v>
      </c>
      <c r="E190" s="9"/>
      <c r="F190" s="14">
        <f>SUM(G190:H190)</f>
        <v>14370</v>
      </c>
      <c r="G190" s="14">
        <f>SUM(G191:G192)</f>
        <v>14370</v>
      </c>
      <c r="H190" s="14">
        <f>SUM(H191:H192)</f>
        <v>0</v>
      </c>
      <c r="I190" s="14">
        <f>SUM(J190:K190)</f>
        <v>14350</v>
      </c>
      <c r="J190" s="14">
        <f>SUM(J191:J192)</f>
        <v>14350</v>
      </c>
      <c r="K190" s="14">
        <f>SUM(K191:K192)</f>
        <v>0</v>
      </c>
      <c r="L190" s="16">
        <f t="shared" si="36"/>
        <v>20</v>
      </c>
    </row>
    <row r="191" spans="1:12" s="13" customFormat="1" ht="228.75" customHeight="1" x14ac:dyDescent="0.2">
      <c r="A191" s="15" t="s">
        <v>17</v>
      </c>
      <c r="B191" s="9"/>
      <c r="C191" s="9" t="s">
        <v>125</v>
      </c>
      <c r="D191" s="9" t="s">
        <v>164</v>
      </c>
      <c r="E191" s="9" t="s">
        <v>11</v>
      </c>
      <c r="F191" s="14">
        <f t="shared" ref="F191:F192" si="55">G191+H191</f>
        <v>13994</v>
      </c>
      <c r="G191" s="14">
        <v>13994</v>
      </c>
      <c r="H191" s="14"/>
      <c r="I191" s="14">
        <f t="shared" ref="I191:I192" si="56">J191+K191</f>
        <v>13994</v>
      </c>
      <c r="J191" s="14">
        <v>13994</v>
      </c>
      <c r="K191" s="14"/>
      <c r="L191" s="16">
        <f t="shared" si="36"/>
        <v>0</v>
      </c>
    </row>
    <row r="192" spans="1:12" s="13" customFormat="1" ht="95.25" customHeight="1" x14ac:dyDescent="0.2">
      <c r="A192" s="9" t="s">
        <v>18</v>
      </c>
      <c r="B192" s="9"/>
      <c r="C192" s="9" t="s">
        <v>125</v>
      </c>
      <c r="D192" s="9" t="s">
        <v>164</v>
      </c>
      <c r="E192" s="9" t="s">
        <v>12</v>
      </c>
      <c r="F192" s="14">
        <f t="shared" si="55"/>
        <v>376</v>
      </c>
      <c r="G192" s="14">
        <v>376</v>
      </c>
      <c r="H192" s="14"/>
      <c r="I192" s="14">
        <f t="shared" si="56"/>
        <v>356</v>
      </c>
      <c r="J192" s="14">
        <v>356</v>
      </c>
      <c r="K192" s="14"/>
      <c r="L192" s="16">
        <f t="shared" si="36"/>
        <v>20</v>
      </c>
    </row>
    <row r="193" spans="1:12" s="13" customFormat="1" ht="63" customHeight="1" x14ac:dyDescent="0.2">
      <c r="A193" s="8" t="s">
        <v>151</v>
      </c>
      <c r="B193" s="8"/>
      <c r="C193" s="8" t="s">
        <v>152</v>
      </c>
      <c r="D193" s="8"/>
      <c r="E193" s="8"/>
      <c r="F193" s="11">
        <f>G193+H193</f>
        <v>569976.30000000005</v>
      </c>
      <c r="G193" s="11">
        <f>G194+G208+G214+G258</f>
        <v>395846</v>
      </c>
      <c r="H193" s="11">
        <f>H194+H208+H214+H258</f>
        <v>174130.3</v>
      </c>
      <c r="I193" s="11">
        <f t="shared" si="49"/>
        <v>440421.8</v>
      </c>
      <c r="J193" s="11">
        <f>J194+J208+J214+J258</f>
        <v>354242</v>
      </c>
      <c r="K193" s="11">
        <f>K194+K208+K214+K258</f>
        <v>86179.8</v>
      </c>
      <c r="L193" s="16">
        <f t="shared" si="36"/>
        <v>41604</v>
      </c>
    </row>
    <row r="194" spans="1:12" s="13" customFormat="1" ht="51.75" customHeight="1" x14ac:dyDescent="0.2">
      <c r="A194" s="8" t="s">
        <v>153</v>
      </c>
      <c r="B194" s="8"/>
      <c r="C194" s="8" t="s">
        <v>154</v>
      </c>
      <c r="D194" s="8" t="s">
        <v>293</v>
      </c>
      <c r="E194" s="8" t="s">
        <v>293</v>
      </c>
      <c r="F194" s="11">
        <f>G194+H194</f>
        <v>17228.2</v>
      </c>
      <c r="G194" s="11">
        <f>G195+G203</f>
        <v>17228.2</v>
      </c>
      <c r="H194" s="11">
        <f>H195+H203</f>
        <v>0</v>
      </c>
      <c r="I194" s="11">
        <f>J194+K194</f>
        <v>17228.2</v>
      </c>
      <c r="J194" s="11">
        <f>J195+J203</f>
        <v>17228.2</v>
      </c>
      <c r="K194" s="11">
        <f>K195+K203</f>
        <v>0</v>
      </c>
      <c r="L194" s="16">
        <f t="shared" si="36"/>
        <v>0</v>
      </c>
    </row>
    <row r="195" spans="1:12" s="13" customFormat="1" ht="121.5" customHeight="1" x14ac:dyDescent="0.2">
      <c r="A195" s="8" t="s">
        <v>840</v>
      </c>
      <c r="B195" s="8"/>
      <c r="C195" s="8" t="s">
        <v>154</v>
      </c>
      <c r="D195" s="8" t="s">
        <v>242</v>
      </c>
      <c r="E195" s="8"/>
      <c r="F195" s="11">
        <f t="shared" ref="F195:F211" si="57">G195+H195</f>
        <v>16228.2</v>
      </c>
      <c r="G195" s="11">
        <f>G196</f>
        <v>16228.2</v>
      </c>
      <c r="H195" s="11">
        <f>H196</f>
        <v>0</v>
      </c>
      <c r="I195" s="11">
        <f t="shared" ref="I195:I211" si="58">J195+K195</f>
        <v>16228.2</v>
      </c>
      <c r="J195" s="11">
        <f>J196</f>
        <v>16228.2</v>
      </c>
      <c r="K195" s="11">
        <f>K196</f>
        <v>0</v>
      </c>
      <c r="L195" s="16">
        <f t="shared" si="36"/>
        <v>0</v>
      </c>
    </row>
    <row r="196" spans="1:12" s="13" customFormat="1" ht="141.75" customHeight="1" x14ac:dyDescent="0.2">
      <c r="A196" s="8" t="s">
        <v>883</v>
      </c>
      <c r="B196" s="8"/>
      <c r="C196" s="8" t="s">
        <v>154</v>
      </c>
      <c r="D196" s="8" t="s">
        <v>294</v>
      </c>
      <c r="E196" s="8"/>
      <c r="F196" s="11">
        <f t="shared" si="57"/>
        <v>16228.2</v>
      </c>
      <c r="G196" s="11">
        <f>G197+G200</f>
        <v>16228.2</v>
      </c>
      <c r="H196" s="11">
        <f>H197+H200</f>
        <v>0</v>
      </c>
      <c r="I196" s="11">
        <f t="shared" si="58"/>
        <v>16228.2</v>
      </c>
      <c r="J196" s="11">
        <f>J197+J200</f>
        <v>16228.2</v>
      </c>
      <c r="K196" s="11">
        <f>K197+K200</f>
        <v>0</v>
      </c>
      <c r="L196" s="16">
        <f t="shared" si="36"/>
        <v>0</v>
      </c>
    </row>
    <row r="197" spans="1:12" s="13" customFormat="1" ht="288.60000000000002" customHeight="1" x14ac:dyDescent="0.2">
      <c r="A197" s="8" t="s">
        <v>749</v>
      </c>
      <c r="B197" s="8"/>
      <c r="C197" s="8" t="s">
        <v>154</v>
      </c>
      <c r="D197" s="8" t="s">
        <v>295</v>
      </c>
      <c r="E197" s="8"/>
      <c r="F197" s="11">
        <f t="shared" si="57"/>
        <v>15728.2</v>
      </c>
      <c r="G197" s="11">
        <f>G198</f>
        <v>15728.2</v>
      </c>
      <c r="H197" s="11">
        <f>H198</f>
        <v>0</v>
      </c>
      <c r="I197" s="11">
        <f t="shared" si="58"/>
        <v>15728.2</v>
      </c>
      <c r="J197" s="11">
        <f>J198</f>
        <v>15728.2</v>
      </c>
      <c r="K197" s="11">
        <f>K198</f>
        <v>0</v>
      </c>
      <c r="L197" s="16">
        <f t="shared" si="36"/>
        <v>0</v>
      </c>
    </row>
    <row r="198" spans="1:12" s="13" customFormat="1" ht="34.9" customHeight="1" x14ac:dyDescent="0.2">
      <c r="A198" s="19" t="s">
        <v>42</v>
      </c>
      <c r="B198" s="9"/>
      <c r="C198" s="9" t="s">
        <v>154</v>
      </c>
      <c r="D198" s="9" t="s">
        <v>296</v>
      </c>
      <c r="E198" s="9"/>
      <c r="F198" s="14">
        <f t="shared" si="57"/>
        <v>15728.2</v>
      </c>
      <c r="G198" s="14">
        <f>G199</f>
        <v>15728.2</v>
      </c>
      <c r="H198" s="14">
        <f>H199</f>
        <v>0</v>
      </c>
      <c r="I198" s="14">
        <f t="shared" si="58"/>
        <v>15728.2</v>
      </c>
      <c r="J198" s="14">
        <f>J199</f>
        <v>15728.2</v>
      </c>
      <c r="K198" s="14">
        <f>K199</f>
        <v>0</v>
      </c>
      <c r="L198" s="16">
        <f t="shared" si="36"/>
        <v>0</v>
      </c>
    </row>
    <row r="199" spans="1:12" s="13" customFormat="1" ht="95.25" customHeight="1" x14ac:dyDescent="0.2">
      <c r="A199" s="9" t="s">
        <v>18</v>
      </c>
      <c r="B199" s="9"/>
      <c r="C199" s="9" t="s">
        <v>154</v>
      </c>
      <c r="D199" s="9" t="s">
        <v>296</v>
      </c>
      <c r="E199" s="9" t="s">
        <v>12</v>
      </c>
      <c r="F199" s="14">
        <f t="shared" si="57"/>
        <v>15728.2</v>
      </c>
      <c r="G199" s="14">
        <v>15728.2</v>
      </c>
      <c r="H199" s="14">
        <v>0</v>
      </c>
      <c r="I199" s="14">
        <f t="shared" si="58"/>
        <v>15728.2</v>
      </c>
      <c r="J199" s="14">
        <v>15728.2</v>
      </c>
      <c r="K199" s="14">
        <v>0</v>
      </c>
      <c r="L199" s="16">
        <f t="shared" si="36"/>
        <v>0</v>
      </c>
    </row>
    <row r="200" spans="1:12" s="13" customFormat="1" ht="210.6" customHeight="1" x14ac:dyDescent="0.2">
      <c r="A200" s="8" t="s">
        <v>678</v>
      </c>
      <c r="B200" s="9"/>
      <c r="C200" s="8" t="s">
        <v>154</v>
      </c>
      <c r="D200" s="8" t="s">
        <v>679</v>
      </c>
      <c r="E200" s="8"/>
      <c r="F200" s="11">
        <f t="shared" si="57"/>
        <v>500</v>
      </c>
      <c r="G200" s="11">
        <f>G201</f>
        <v>500</v>
      </c>
      <c r="H200" s="11">
        <f>H201</f>
        <v>0</v>
      </c>
      <c r="I200" s="11">
        <f t="shared" si="58"/>
        <v>500</v>
      </c>
      <c r="J200" s="11">
        <f>J201</f>
        <v>500</v>
      </c>
      <c r="K200" s="11">
        <f>K201</f>
        <v>0</v>
      </c>
      <c r="L200" s="16">
        <f t="shared" si="36"/>
        <v>0</v>
      </c>
    </row>
    <row r="201" spans="1:12" s="13" customFormat="1" ht="45" customHeight="1" x14ac:dyDescent="0.2">
      <c r="A201" s="19" t="s">
        <v>297</v>
      </c>
      <c r="B201" s="9"/>
      <c r="C201" s="9" t="s">
        <v>154</v>
      </c>
      <c r="D201" s="9" t="s">
        <v>680</v>
      </c>
      <c r="E201" s="9"/>
      <c r="F201" s="14">
        <f t="shared" si="57"/>
        <v>500</v>
      </c>
      <c r="G201" s="14">
        <f>G202</f>
        <v>500</v>
      </c>
      <c r="H201" s="14">
        <f>H202</f>
        <v>0</v>
      </c>
      <c r="I201" s="14">
        <f t="shared" si="58"/>
        <v>500</v>
      </c>
      <c r="J201" s="14">
        <f>J202</f>
        <v>500</v>
      </c>
      <c r="K201" s="14">
        <f>K202</f>
        <v>0</v>
      </c>
      <c r="L201" s="16">
        <f t="shared" si="36"/>
        <v>0</v>
      </c>
    </row>
    <row r="202" spans="1:12" s="13" customFormat="1" ht="95.25" customHeight="1" x14ac:dyDescent="0.2">
      <c r="A202" s="9" t="s">
        <v>18</v>
      </c>
      <c r="B202" s="9"/>
      <c r="C202" s="9" t="s">
        <v>154</v>
      </c>
      <c r="D202" s="9" t="s">
        <v>680</v>
      </c>
      <c r="E202" s="9" t="s">
        <v>12</v>
      </c>
      <c r="F202" s="14">
        <f t="shared" si="57"/>
        <v>500</v>
      </c>
      <c r="G202" s="14">
        <v>500</v>
      </c>
      <c r="H202" s="14">
        <v>0</v>
      </c>
      <c r="I202" s="14">
        <f t="shared" si="58"/>
        <v>500</v>
      </c>
      <c r="J202" s="14">
        <v>500</v>
      </c>
      <c r="K202" s="14">
        <v>0</v>
      </c>
      <c r="L202" s="16">
        <f t="shared" si="36"/>
        <v>0</v>
      </c>
    </row>
    <row r="203" spans="1:12" s="13" customFormat="1" ht="174" customHeight="1" x14ac:dyDescent="0.2">
      <c r="A203" s="7" t="s">
        <v>838</v>
      </c>
      <c r="B203" s="27"/>
      <c r="C203" s="8" t="s">
        <v>154</v>
      </c>
      <c r="D203" s="8" t="s">
        <v>107</v>
      </c>
      <c r="E203" s="8"/>
      <c r="F203" s="11">
        <f t="shared" si="57"/>
        <v>1000</v>
      </c>
      <c r="G203" s="11">
        <f t="shared" ref="G203:H206" si="59">G204</f>
        <v>1000</v>
      </c>
      <c r="H203" s="11">
        <f t="shared" si="59"/>
        <v>0</v>
      </c>
      <c r="I203" s="11">
        <f t="shared" si="58"/>
        <v>1000</v>
      </c>
      <c r="J203" s="11">
        <f t="shared" ref="J203:K206" si="60">J204</f>
        <v>1000</v>
      </c>
      <c r="K203" s="11">
        <f t="shared" si="60"/>
        <v>0</v>
      </c>
      <c r="L203" s="16">
        <f t="shared" si="36"/>
        <v>0</v>
      </c>
    </row>
    <row r="204" spans="1:12" s="13" customFormat="1" ht="81" customHeight="1" x14ac:dyDescent="0.2">
      <c r="A204" s="7" t="s">
        <v>320</v>
      </c>
      <c r="B204" s="10"/>
      <c r="C204" s="8" t="s">
        <v>154</v>
      </c>
      <c r="D204" s="8" t="s">
        <v>130</v>
      </c>
      <c r="E204" s="8"/>
      <c r="F204" s="11">
        <f t="shared" si="57"/>
        <v>1000</v>
      </c>
      <c r="G204" s="11">
        <f t="shared" si="59"/>
        <v>1000</v>
      </c>
      <c r="H204" s="11">
        <f t="shared" si="59"/>
        <v>0</v>
      </c>
      <c r="I204" s="11">
        <f t="shared" si="58"/>
        <v>1000</v>
      </c>
      <c r="J204" s="11">
        <f t="shared" si="60"/>
        <v>1000</v>
      </c>
      <c r="K204" s="11">
        <f t="shared" si="60"/>
        <v>0</v>
      </c>
      <c r="L204" s="16">
        <f t="shared" si="36"/>
        <v>0</v>
      </c>
    </row>
    <row r="205" spans="1:12" s="13" customFormat="1" ht="103.5" customHeight="1" x14ac:dyDescent="0.2">
      <c r="A205" s="21" t="s">
        <v>689</v>
      </c>
      <c r="B205" s="8"/>
      <c r="C205" s="8" t="s">
        <v>154</v>
      </c>
      <c r="D205" s="8" t="s">
        <v>688</v>
      </c>
      <c r="E205" s="8"/>
      <c r="F205" s="11">
        <f t="shared" si="57"/>
        <v>1000</v>
      </c>
      <c r="G205" s="11">
        <f t="shared" si="59"/>
        <v>1000</v>
      </c>
      <c r="H205" s="11">
        <f t="shared" si="59"/>
        <v>0</v>
      </c>
      <c r="I205" s="11">
        <f t="shared" si="58"/>
        <v>1000</v>
      </c>
      <c r="J205" s="11">
        <f t="shared" si="60"/>
        <v>1000</v>
      </c>
      <c r="K205" s="11">
        <f t="shared" si="60"/>
        <v>0</v>
      </c>
      <c r="L205" s="16">
        <f t="shared" si="36"/>
        <v>0</v>
      </c>
    </row>
    <row r="206" spans="1:12" s="13" customFormat="1" ht="63" customHeight="1" x14ac:dyDescent="0.2">
      <c r="A206" s="19" t="s">
        <v>710</v>
      </c>
      <c r="B206" s="9"/>
      <c r="C206" s="9" t="s">
        <v>154</v>
      </c>
      <c r="D206" s="9" t="s">
        <v>711</v>
      </c>
      <c r="E206" s="9"/>
      <c r="F206" s="14">
        <f t="shared" si="57"/>
        <v>1000</v>
      </c>
      <c r="G206" s="14">
        <f t="shared" si="59"/>
        <v>1000</v>
      </c>
      <c r="H206" s="14">
        <f t="shared" si="59"/>
        <v>0</v>
      </c>
      <c r="I206" s="14">
        <f t="shared" si="58"/>
        <v>1000</v>
      </c>
      <c r="J206" s="14">
        <f t="shared" si="60"/>
        <v>1000</v>
      </c>
      <c r="K206" s="14">
        <f t="shared" si="60"/>
        <v>0</v>
      </c>
      <c r="L206" s="16">
        <f t="shared" si="36"/>
        <v>0</v>
      </c>
    </row>
    <row r="207" spans="1:12" s="13" customFormat="1" ht="95.25" customHeight="1" x14ac:dyDescent="0.2">
      <c r="A207" s="9" t="s">
        <v>18</v>
      </c>
      <c r="B207" s="9"/>
      <c r="C207" s="9" t="s">
        <v>154</v>
      </c>
      <c r="D207" s="9" t="s">
        <v>711</v>
      </c>
      <c r="E207" s="9" t="s">
        <v>12</v>
      </c>
      <c r="F207" s="14">
        <f t="shared" si="57"/>
        <v>1000</v>
      </c>
      <c r="G207" s="14">
        <v>1000</v>
      </c>
      <c r="H207" s="14">
        <v>0</v>
      </c>
      <c r="I207" s="14">
        <f t="shared" si="58"/>
        <v>1000</v>
      </c>
      <c r="J207" s="14">
        <v>1000</v>
      </c>
      <c r="K207" s="14">
        <v>0</v>
      </c>
      <c r="L207" s="16">
        <f t="shared" si="36"/>
        <v>0</v>
      </c>
    </row>
    <row r="208" spans="1:12" s="13" customFormat="1" ht="51.75" customHeight="1" x14ac:dyDescent="0.2">
      <c r="A208" s="8" t="s">
        <v>692</v>
      </c>
      <c r="B208" s="8"/>
      <c r="C208" s="8" t="s">
        <v>693</v>
      </c>
      <c r="D208" s="8"/>
      <c r="E208" s="8"/>
      <c r="F208" s="11">
        <f t="shared" si="57"/>
        <v>485</v>
      </c>
      <c r="G208" s="11">
        <f t="shared" ref="G208:H212" si="61">G209</f>
        <v>485</v>
      </c>
      <c r="H208" s="11">
        <f t="shared" si="61"/>
        <v>0</v>
      </c>
      <c r="I208" s="11">
        <f t="shared" si="58"/>
        <v>485</v>
      </c>
      <c r="J208" s="11">
        <f t="shared" ref="J208:K212" si="62">J209</f>
        <v>485</v>
      </c>
      <c r="K208" s="11">
        <f t="shared" si="62"/>
        <v>0</v>
      </c>
      <c r="L208" s="16">
        <f t="shared" si="36"/>
        <v>0</v>
      </c>
    </row>
    <row r="209" spans="1:252" s="13" customFormat="1" ht="117.75" customHeight="1" x14ac:dyDescent="0.2">
      <c r="A209" s="8" t="s">
        <v>840</v>
      </c>
      <c r="B209" s="8"/>
      <c r="C209" s="8" t="s">
        <v>693</v>
      </c>
      <c r="D209" s="8" t="s">
        <v>242</v>
      </c>
      <c r="E209" s="8"/>
      <c r="F209" s="11">
        <f t="shared" si="57"/>
        <v>485</v>
      </c>
      <c r="G209" s="11">
        <f t="shared" si="61"/>
        <v>485</v>
      </c>
      <c r="H209" s="11">
        <f t="shared" si="61"/>
        <v>0</v>
      </c>
      <c r="I209" s="11">
        <f t="shared" si="58"/>
        <v>485</v>
      </c>
      <c r="J209" s="11">
        <f t="shared" si="62"/>
        <v>485</v>
      </c>
      <c r="K209" s="11">
        <f t="shared" si="62"/>
        <v>0</v>
      </c>
      <c r="L209" s="16">
        <f t="shared" si="36"/>
        <v>0</v>
      </c>
    </row>
    <row r="210" spans="1:252" s="13" customFormat="1" ht="85.15" customHeight="1" x14ac:dyDescent="0.2">
      <c r="A210" s="8" t="s">
        <v>694</v>
      </c>
      <c r="B210" s="8"/>
      <c r="C210" s="8" t="s">
        <v>693</v>
      </c>
      <c r="D210" s="8" t="s">
        <v>695</v>
      </c>
      <c r="E210" s="8"/>
      <c r="F210" s="11">
        <f t="shared" si="57"/>
        <v>485</v>
      </c>
      <c r="G210" s="11">
        <f t="shared" si="61"/>
        <v>485</v>
      </c>
      <c r="H210" s="11">
        <f t="shared" si="61"/>
        <v>0</v>
      </c>
      <c r="I210" s="11">
        <f t="shared" si="58"/>
        <v>485</v>
      </c>
      <c r="J210" s="11">
        <f t="shared" si="62"/>
        <v>485</v>
      </c>
      <c r="K210" s="11">
        <f t="shared" si="62"/>
        <v>0</v>
      </c>
      <c r="L210" s="16">
        <f t="shared" si="36"/>
        <v>0</v>
      </c>
    </row>
    <row r="211" spans="1:252" s="13" customFormat="1" ht="198.75" customHeight="1" x14ac:dyDescent="0.2">
      <c r="A211" s="8" t="s">
        <v>1066</v>
      </c>
      <c r="B211" s="8"/>
      <c r="C211" s="8" t="s">
        <v>693</v>
      </c>
      <c r="D211" s="8" t="s">
        <v>1067</v>
      </c>
      <c r="E211" s="8"/>
      <c r="F211" s="11">
        <f t="shared" si="57"/>
        <v>485</v>
      </c>
      <c r="G211" s="11">
        <f t="shared" si="61"/>
        <v>485</v>
      </c>
      <c r="H211" s="11">
        <f t="shared" si="61"/>
        <v>0</v>
      </c>
      <c r="I211" s="11">
        <f t="shared" si="58"/>
        <v>485</v>
      </c>
      <c r="J211" s="11">
        <f t="shared" si="62"/>
        <v>485</v>
      </c>
      <c r="K211" s="11">
        <f t="shared" si="62"/>
        <v>0</v>
      </c>
      <c r="L211" s="16">
        <f t="shared" si="36"/>
        <v>0</v>
      </c>
    </row>
    <row r="212" spans="1:252" s="13" customFormat="1" ht="56.25" customHeight="1" x14ac:dyDescent="0.2">
      <c r="A212" s="9" t="s">
        <v>306</v>
      </c>
      <c r="B212" s="9"/>
      <c r="C212" s="9" t="s">
        <v>693</v>
      </c>
      <c r="D212" s="9" t="s">
        <v>1067</v>
      </c>
      <c r="E212" s="9"/>
      <c r="F212" s="14">
        <f>G212+H212</f>
        <v>485</v>
      </c>
      <c r="G212" s="14">
        <f t="shared" si="61"/>
        <v>485</v>
      </c>
      <c r="H212" s="14">
        <f t="shared" si="61"/>
        <v>0</v>
      </c>
      <c r="I212" s="14">
        <f>J212+K212</f>
        <v>485</v>
      </c>
      <c r="J212" s="14">
        <f t="shared" si="62"/>
        <v>485</v>
      </c>
      <c r="K212" s="14">
        <f t="shared" si="62"/>
        <v>0</v>
      </c>
      <c r="L212" s="16">
        <f t="shared" ref="L212:L273" si="63">G212-J212</f>
        <v>0</v>
      </c>
    </row>
    <row r="213" spans="1:252" s="13" customFormat="1" ht="95.25" customHeight="1" x14ac:dyDescent="0.2">
      <c r="A213" s="9" t="s">
        <v>18</v>
      </c>
      <c r="B213" s="9"/>
      <c r="C213" s="9" t="s">
        <v>693</v>
      </c>
      <c r="D213" s="9" t="s">
        <v>1068</v>
      </c>
      <c r="E213" s="9" t="s">
        <v>12</v>
      </c>
      <c r="F213" s="14">
        <f>G213+H213</f>
        <v>485</v>
      </c>
      <c r="G213" s="14">
        <v>485</v>
      </c>
      <c r="H213" s="14">
        <v>0</v>
      </c>
      <c r="I213" s="14">
        <f>J213+K213</f>
        <v>485</v>
      </c>
      <c r="J213" s="14">
        <v>485</v>
      </c>
      <c r="K213" s="14">
        <v>0</v>
      </c>
      <c r="L213" s="16">
        <f t="shared" si="63"/>
        <v>0</v>
      </c>
    </row>
    <row r="214" spans="1:252" s="13" customFormat="1" ht="51.75" customHeight="1" x14ac:dyDescent="0.2">
      <c r="A214" s="8" t="s">
        <v>248</v>
      </c>
      <c r="B214" s="8"/>
      <c r="C214" s="8" t="s">
        <v>249</v>
      </c>
      <c r="D214" s="8"/>
      <c r="E214" s="8"/>
      <c r="F214" s="11">
        <f t="shared" si="38"/>
        <v>526716.6</v>
      </c>
      <c r="G214" s="11">
        <f>G253+G248+G220+G215</f>
        <v>352586.3</v>
      </c>
      <c r="H214" s="11">
        <f>H253+H248+H220+H215</f>
        <v>174130.3</v>
      </c>
      <c r="I214" s="11">
        <f>J214+K214</f>
        <v>397180.1</v>
      </c>
      <c r="J214" s="11">
        <f>J253+J248+J220+J215</f>
        <v>311000.3</v>
      </c>
      <c r="K214" s="11">
        <f>K253+K248+K220+K215</f>
        <v>86179.8</v>
      </c>
      <c r="L214" s="16">
        <f t="shared" si="63"/>
        <v>41586</v>
      </c>
    </row>
    <row r="215" spans="1:252" s="13" customFormat="1" ht="267" customHeight="1" x14ac:dyDescent="0.2">
      <c r="A215" s="8" t="s">
        <v>850</v>
      </c>
      <c r="B215" s="8"/>
      <c r="C215" s="8" t="s">
        <v>249</v>
      </c>
      <c r="D215" s="8" t="s">
        <v>226</v>
      </c>
      <c r="E215" s="8"/>
      <c r="F215" s="11">
        <f t="shared" si="38"/>
        <v>1375</v>
      </c>
      <c r="G215" s="11">
        <f t="shared" ref="G215:K216" si="64">G216</f>
        <v>1375</v>
      </c>
      <c r="H215" s="11">
        <f t="shared" si="64"/>
        <v>0</v>
      </c>
      <c r="I215" s="11">
        <f>I216</f>
        <v>1430</v>
      </c>
      <c r="J215" s="11">
        <f>J216</f>
        <v>1430</v>
      </c>
      <c r="K215" s="11">
        <f t="shared" si="64"/>
        <v>0</v>
      </c>
      <c r="L215" s="16">
        <f t="shared" si="63"/>
        <v>-55</v>
      </c>
    </row>
    <row r="216" spans="1:252" s="13" customFormat="1" ht="132" customHeight="1" x14ac:dyDescent="0.2">
      <c r="A216" s="8" t="s">
        <v>877</v>
      </c>
      <c r="B216" s="8"/>
      <c r="C216" s="8" t="s">
        <v>249</v>
      </c>
      <c r="D216" s="8" t="s">
        <v>766</v>
      </c>
      <c r="E216" s="8"/>
      <c r="F216" s="11">
        <f t="shared" si="38"/>
        <v>1375</v>
      </c>
      <c r="G216" s="11">
        <f>G217</f>
        <v>1375</v>
      </c>
      <c r="H216" s="11">
        <f t="shared" si="64"/>
        <v>0</v>
      </c>
      <c r="I216" s="11">
        <f>J216+K216</f>
        <v>1430</v>
      </c>
      <c r="J216" s="11">
        <f t="shared" si="64"/>
        <v>1430</v>
      </c>
      <c r="K216" s="11">
        <f t="shared" si="64"/>
        <v>0</v>
      </c>
      <c r="L216" s="16">
        <f t="shared" si="63"/>
        <v>-55</v>
      </c>
    </row>
    <row r="217" spans="1:252" s="13" customFormat="1" ht="133.5" customHeight="1" x14ac:dyDescent="0.2">
      <c r="A217" s="8" t="s">
        <v>1017</v>
      </c>
      <c r="B217" s="8"/>
      <c r="C217" s="8" t="s">
        <v>249</v>
      </c>
      <c r="D217" s="8" t="s">
        <v>767</v>
      </c>
      <c r="E217" s="8"/>
      <c r="F217" s="11">
        <f t="shared" si="38"/>
        <v>1375</v>
      </c>
      <c r="G217" s="11">
        <f>G218</f>
        <v>1375</v>
      </c>
      <c r="H217" s="11">
        <f>H218</f>
        <v>0</v>
      </c>
      <c r="I217" s="11">
        <f t="shared" si="49"/>
        <v>1430</v>
      </c>
      <c r="J217" s="11">
        <f>J218</f>
        <v>1430</v>
      </c>
      <c r="K217" s="11">
        <f>K218</f>
        <v>0</v>
      </c>
      <c r="L217" s="16">
        <f t="shared" si="63"/>
        <v>-55</v>
      </c>
    </row>
    <row r="218" spans="1:252" s="13" customFormat="1" ht="82.9" customHeight="1" x14ac:dyDescent="0.2">
      <c r="A218" s="19" t="s">
        <v>300</v>
      </c>
      <c r="B218" s="24"/>
      <c r="C218" s="9" t="s">
        <v>249</v>
      </c>
      <c r="D218" s="9" t="s">
        <v>1049</v>
      </c>
      <c r="E218" s="8"/>
      <c r="F218" s="11">
        <f t="shared" si="38"/>
        <v>1375</v>
      </c>
      <c r="G218" s="11">
        <f>G219</f>
        <v>1375</v>
      </c>
      <c r="H218" s="11">
        <f>H219</f>
        <v>0</v>
      </c>
      <c r="I218" s="11">
        <f t="shared" si="49"/>
        <v>1430</v>
      </c>
      <c r="J218" s="11">
        <f>J219</f>
        <v>1430</v>
      </c>
      <c r="K218" s="11">
        <f>K219</f>
        <v>0</v>
      </c>
      <c r="L218" s="16">
        <f t="shared" si="63"/>
        <v>-55</v>
      </c>
    </row>
    <row r="219" spans="1:252" s="13" customFormat="1" ht="228.75" customHeight="1" x14ac:dyDescent="0.2">
      <c r="A219" s="15" t="s">
        <v>17</v>
      </c>
      <c r="B219" s="24"/>
      <c r="C219" s="26" t="s">
        <v>249</v>
      </c>
      <c r="D219" s="9" t="s">
        <v>1049</v>
      </c>
      <c r="E219" s="26">
        <v>100</v>
      </c>
      <c r="F219" s="14">
        <f t="shared" si="38"/>
        <v>1375</v>
      </c>
      <c r="G219" s="14">
        <v>1375</v>
      </c>
      <c r="H219" s="14"/>
      <c r="I219" s="14">
        <f t="shared" si="49"/>
        <v>1430</v>
      </c>
      <c r="J219" s="14">
        <v>1430</v>
      </c>
      <c r="K219" s="14"/>
      <c r="L219" s="16">
        <f t="shared" si="63"/>
        <v>-55</v>
      </c>
    </row>
    <row r="220" spans="1:252" s="13" customFormat="1" ht="129.75" customHeight="1" x14ac:dyDescent="0.2">
      <c r="A220" s="21" t="s">
        <v>851</v>
      </c>
      <c r="B220" s="8"/>
      <c r="C220" s="8" t="s">
        <v>249</v>
      </c>
      <c r="D220" s="8" t="s">
        <v>242</v>
      </c>
      <c r="E220" s="8"/>
      <c r="F220" s="11">
        <f t="shared" si="38"/>
        <v>309883.2</v>
      </c>
      <c r="G220" s="11">
        <f>G221</f>
        <v>309645.3</v>
      </c>
      <c r="H220" s="11">
        <f t="shared" ref="H220:K225" si="65">H221</f>
        <v>237.9</v>
      </c>
      <c r="I220" s="11">
        <f t="shared" si="49"/>
        <v>304741.2</v>
      </c>
      <c r="J220" s="11">
        <f t="shared" si="65"/>
        <v>304503.3</v>
      </c>
      <c r="K220" s="11">
        <f t="shared" si="65"/>
        <v>237.9</v>
      </c>
      <c r="L220" s="16">
        <f t="shared" si="63"/>
        <v>5142</v>
      </c>
    </row>
    <row r="221" spans="1:252" ht="107.25" customHeight="1" x14ac:dyDescent="0.2">
      <c r="A221" s="21" t="s">
        <v>881</v>
      </c>
      <c r="B221" s="8"/>
      <c r="C221" s="8" t="s">
        <v>249</v>
      </c>
      <c r="D221" s="8" t="s">
        <v>243</v>
      </c>
      <c r="E221" s="8"/>
      <c r="F221" s="11">
        <f t="shared" si="38"/>
        <v>309883.2</v>
      </c>
      <c r="G221" s="11">
        <f>G222+G225+G231+G234+G239+G244</f>
        <v>309645.3</v>
      </c>
      <c r="H221" s="11">
        <f>H222+H225+H231+H234+H239+H244</f>
        <v>237.9</v>
      </c>
      <c r="I221" s="11">
        <f t="shared" si="49"/>
        <v>304741.2</v>
      </c>
      <c r="J221" s="11">
        <f>J222+J225+J231+J234+J239+J244</f>
        <v>304503.3</v>
      </c>
      <c r="K221" s="11">
        <f>K222+K225+K231+K234+K239+K244</f>
        <v>237.9</v>
      </c>
      <c r="L221" s="16">
        <f t="shared" si="63"/>
        <v>5142</v>
      </c>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c r="AL221" s="13"/>
      <c r="AM221" s="13"/>
      <c r="AN221" s="13"/>
      <c r="AO221" s="13"/>
      <c r="AP221" s="13"/>
      <c r="AQ221" s="13"/>
      <c r="AR221" s="13"/>
      <c r="AS221" s="13"/>
      <c r="AT221" s="13"/>
      <c r="AU221" s="13"/>
      <c r="AV221" s="13"/>
      <c r="AW221" s="13"/>
      <c r="AX221" s="13"/>
      <c r="AY221" s="13"/>
      <c r="AZ221" s="13"/>
      <c r="BA221" s="13"/>
      <c r="BB221" s="13"/>
      <c r="BC221" s="13"/>
      <c r="BD221" s="13"/>
      <c r="BE221" s="13"/>
      <c r="BF221" s="13"/>
      <c r="BG221" s="13"/>
      <c r="BH221" s="13"/>
      <c r="BI221" s="13"/>
      <c r="BJ221" s="13"/>
      <c r="BK221" s="13"/>
      <c r="BL221" s="13"/>
      <c r="BM221" s="13"/>
      <c r="BN221" s="13"/>
      <c r="BO221" s="13"/>
      <c r="BP221" s="13"/>
      <c r="BQ221" s="13"/>
      <c r="BR221" s="13"/>
      <c r="BS221" s="13"/>
      <c r="BT221" s="13"/>
      <c r="BU221" s="13"/>
      <c r="BV221" s="13"/>
      <c r="BW221" s="13"/>
      <c r="BX221" s="13"/>
      <c r="BY221" s="13"/>
      <c r="BZ221" s="13"/>
      <c r="CA221" s="13"/>
      <c r="CB221" s="13"/>
      <c r="CC221" s="13"/>
      <c r="CD221" s="13"/>
      <c r="CE221" s="13"/>
      <c r="CF221" s="13"/>
      <c r="CG221" s="13"/>
      <c r="CH221" s="13"/>
      <c r="CI221" s="13"/>
      <c r="CJ221" s="13"/>
      <c r="CK221" s="13"/>
      <c r="CL221" s="13"/>
      <c r="CM221" s="13"/>
      <c r="CN221" s="13"/>
      <c r="CO221" s="13"/>
      <c r="CP221" s="13"/>
      <c r="CQ221" s="13"/>
      <c r="CR221" s="13"/>
      <c r="CS221" s="13"/>
      <c r="CT221" s="13"/>
      <c r="CU221" s="13"/>
      <c r="CV221" s="13"/>
      <c r="CW221" s="13"/>
      <c r="CX221" s="13"/>
      <c r="CY221" s="13"/>
      <c r="CZ221" s="13"/>
      <c r="DA221" s="13"/>
      <c r="DB221" s="13"/>
      <c r="DC221" s="13"/>
      <c r="DD221" s="13"/>
      <c r="DE221" s="13"/>
      <c r="DF221" s="13"/>
      <c r="DG221" s="13"/>
      <c r="DH221" s="13"/>
      <c r="DI221" s="13"/>
      <c r="DJ221" s="13"/>
      <c r="DK221" s="13"/>
      <c r="DL221" s="13"/>
      <c r="DM221" s="13"/>
      <c r="DN221" s="13"/>
      <c r="DO221" s="13"/>
      <c r="DP221" s="13"/>
      <c r="DQ221" s="13"/>
      <c r="DR221" s="13"/>
      <c r="DS221" s="13"/>
      <c r="DT221" s="13"/>
      <c r="DU221" s="13"/>
      <c r="DV221" s="13"/>
      <c r="DW221" s="13"/>
      <c r="DX221" s="13"/>
      <c r="DY221" s="13"/>
      <c r="DZ221" s="13"/>
      <c r="EA221" s="13"/>
      <c r="EB221" s="13"/>
      <c r="EC221" s="13"/>
      <c r="ED221" s="13"/>
      <c r="EE221" s="13"/>
      <c r="EF221" s="13"/>
      <c r="EG221" s="13"/>
      <c r="EH221" s="13"/>
      <c r="EI221" s="13"/>
      <c r="EJ221" s="13"/>
      <c r="EK221" s="13"/>
      <c r="EL221" s="13"/>
      <c r="EM221" s="13"/>
      <c r="EN221" s="13"/>
      <c r="EO221" s="13"/>
      <c r="EP221" s="13"/>
      <c r="EQ221" s="13"/>
      <c r="ER221" s="13"/>
      <c r="ES221" s="13"/>
      <c r="ET221" s="13"/>
      <c r="EU221" s="13"/>
      <c r="EV221" s="13"/>
      <c r="EW221" s="13"/>
      <c r="EX221" s="13"/>
      <c r="EY221" s="13"/>
      <c r="EZ221" s="13"/>
      <c r="FA221" s="13"/>
      <c r="FB221" s="13"/>
      <c r="FC221" s="13"/>
      <c r="FD221" s="13"/>
      <c r="FE221" s="13"/>
      <c r="FF221" s="13"/>
      <c r="FG221" s="13"/>
      <c r="FH221" s="13"/>
      <c r="FI221" s="13"/>
      <c r="FJ221" s="13"/>
      <c r="FK221" s="13"/>
      <c r="FL221" s="13"/>
      <c r="FM221" s="13"/>
      <c r="FN221" s="13"/>
      <c r="FO221" s="13"/>
      <c r="FP221" s="13"/>
      <c r="FQ221" s="13"/>
      <c r="FR221" s="13"/>
      <c r="FS221" s="13"/>
      <c r="FT221" s="13"/>
      <c r="FU221" s="13"/>
      <c r="FV221" s="13"/>
      <c r="FW221" s="13"/>
      <c r="FX221" s="13"/>
      <c r="FY221" s="13"/>
      <c r="FZ221" s="13"/>
      <c r="GA221" s="13"/>
      <c r="GB221" s="13"/>
      <c r="GC221" s="13"/>
      <c r="GD221" s="13"/>
      <c r="GE221" s="13"/>
      <c r="GF221" s="13"/>
      <c r="GG221" s="13"/>
      <c r="GH221" s="13"/>
      <c r="GI221" s="13"/>
      <c r="GJ221" s="13"/>
      <c r="GK221" s="13"/>
      <c r="GL221" s="13"/>
      <c r="GM221" s="13"/>
      <c r="GN221" s="13"/>
      <c r="GO221" s="13"/>
      <c r="GP221" s="13"/>
      <c r="GQ221" s="13"/>
      <c r="GR221" s="13"/>
      <c r="GS221" s="13"/>
      <c r="GT221" s="13"/>
      <c r="GU221" s="13"/>
      <c r="GV221" s="13"/>
      <c r="GW221" s="13"/>
      <c r="GX221" s="13"/>
      <c r="GY221" s="13"/>
      <c r="GZ221" s="13"/>
      <c r="HA221" s="13"/>
      <c r="HB221" s="13"/>
      <c r="HC221" s="13"/>
      <c r="HD221" s="13"/>
      <c r="HE221" s="13"/>
      <c r="HF221" s="13"/>
      <c r="HG221" s="13"/>
      <c r="HH221" s="13"/>
      <c r="HI221" s="13"/>
      <c r="HJ221" s="13"/>
      <c r="HK221" s="13"/>
      <c r="HL221" s="13"/>
      <c r="HM221" s="13"/>
      <c r="HN221" s="13"/>
      <c r="HO221" s="13"/>
      <c r="HP221" s="13"/>
      <c r="HQ221" s="13"/>
      <c r="HR221" s="13"/>
      <c r="HS221" s="13"/>
      <c r="HT221" s="13"/>
      <c r="HU221" s="13"/>
      <c r="HV221" s="13"/>
      <c r="HW221" s="13"/>
      <c r="HX221" s="13"/>
      <c r="HY221" s="13"/>
      <c r="HZ221" s="13"/>
      <c r="IA221" s="13"/>
      <c r="IB221" s="13"/>
      <c r="IC221" s="13"/>
      <c r="ID221" s="13"/>
      <c r="IE221" s="13"/>
      <c r="IF221" s="13"/>
      <c r="IG221" s="13"/>
      <c r="IH221" s="13"/>
      <c r="II221" s="13"/>
      <c r="IJ221" s="13"/>
      <c r="IK221" s="13"/>
      <c r="IL221" s="13"/>
      <c r="IM221" s="13"/>
      <c r="IN221" s="13"/>
      <c r="IO221" s="13"/>
      <c r="IP221" s="13"/>
      <c r="IQ221" s="13"/>
      <c r="IR221" s="13"/>
    </row>
    <row r="222" spans="1:252" ht="111.75" customHeight="1" x14ac:dyDescent="0.2">
      <c r="A222" s="21" t="s">
        <v>298</v>
      </c>
      <c r="B222" s="28"/>
      <c r="C222" s="28" t="s">
        <v>249</v>
      </c>
      <c r="D222" s="28" t="s">
        <v>299</v>
      </c>
      <c r="E222" s="8"/>
      <c r="F222" s="11">
        <f t="shared" si="38"/>
        <v>122131</v>
      </c>
      <c r="G222" s="11">
        <f>G223</f>
        <v>122131</v>
      </c>
      <c r="H222" s="11">
        <f>H223</f>
        <v>0</v>
      </c>
      <c r="I222" s="11">
        <f t="shared" si="49"/>
        <v>122131</v>
      </c>
      <c r="J222" s="11">
        <f>J223</f>
        <v>122131</v>
      </c>
      <c r="K222" s="11">
        <f>K223</f>
        <v>0</v>
      </c>
      <c r="L222" s="16">
        <f t="shared" si="63"/>
        <v>0</v>
      </c>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c r="BS222" s="13"/>
      <c r="BT222" s="13"/>
      <c r="BU222" s="13"/>
      <c r="BV222" s="13"/>
      <c r="BW222" s="13"/>
      <c r="BX222" s="13"/>
      <c r="BY222" s="13"/>
      <c r="BZ222" s="13"/>
      <c r="CA222" s="13"/>
      <c r="CB222" s="13"/>
      <c r="CC222" s="13"/>
      <c r="CD222" s="13"/>
      <c r="CE222" s="13"/>
      <c r="CF222" s="13"/>
      <c r="CG222" s="13"/>
      <c r="CH222" s="13"/>
      <c r="CI222" s="13"/>
      <c r="CJ222" s="13"/>
      <c r="CK222" s="13"/>
      <c r="CL222" s="13"/>
      <c r="CM222" s="13"/>
      <c r="CN222" s="13"/>
      <c r="CO222" s="13"/>
      <c r="CP222" s="13"/>
      <c r="CQ222" s="13"/>
      <c r="CR222" s="13"/>
      <c r="CS222" s="13"/>
      <c r="CT222" s="13"/>
      <c r="CU222" s="13"/>
      <c r="CV222" s="13"/>
      <c r="CW222" s="13"/>
      <c r="CX222" s="13"/>
      <c r="CY222" s="13"/>
      <c r="CZ222" s="13"/>
      <c r="DA222" s="13"/>
      <c r="DB222" s="13"/>
      <c r="DC222" s="13"/>
      <c r="DD222" s="13"/>
      <c r="DE222" s="13"/>
      <c r="DF222" s="13"/>
      <c r="DG222" s="13"/>
      <c r="DH222" s="13"/>
      <c r="DI222" s="13"/>
      <c r="DJ222" s="13"/>
      <c r="DK222" s="13"/>
      <c r="DL222" s="13"/>
      <c r="DM222" s="13"/>
      <c r="DN222" s="13"/>
      <c r="DO222" s="13"/>
      <c r="DP222" s="13"/>
      <c r="DQ222" s="13"/>
      <c r="DR222" s="13"/>
      <c r="DS222" s="13"/>
      <c r="DT222" s="13"/>
      <c r="DU222" s="13"/>
      <c r="DV222" s="13"/>
      <c r="DW222" s="13"/>
      <c r="DX222" s="13"/>
      <c r="DY222" s="13"/>
      <c r="DZ222" s="13"/>
      <c r="EA222" s="13"/>
      <c r="EB222" s="13"/>
      <c r="EC222" s="13"/>
      <c r="ED222" s="13"/>
      <c r="EE222" s="13"/>
      <c r="EF222" s="13"/>
      <c r="EG222" s="13"/>
      <c r="EH222" s="13"/>
      <c r="EI222" s="13"/>
      <c r="EJ222" s="13"/>
      <c r="EK222" s="13"/>
      <c r="EL222" s="13"/>
      <c r="EM222" s="13"/>
      <c r="EN222" s="13"/>
      <c r="EO222" s="13"/>
      <c r="EP222" s="13"/>
      <c r="EQ222" s="13"/>
      <c r="ER222" s="13"/>
      <c r="ES222" s="13"/>
      <c r="ET222" s="13"/>
      <c r="EU222" s="13"/>
      <c r="EV222" s="13"/>
      <c r="EW222" s="13"/>
      <c r="EX222" s="13"/>
      <c r="EY222" s="13"/>
      <c r="EZ222" s="13"/>
      <c r="FA222" s="13"/>
      <c r="FB222" s="13"/>
      <c r="FC222" s="13"/>
      <c r="FD222" s="13"/>
      <c r="FE222" s="13"/>
      <c r="FF222" s="13"/>
      <c r="FG222" s="13"/>
      <c r="FH222" s="13"/>
      <c r="FI222" s="13"/>
      <c r="FJ222" s="13"/>
      <c r="FK222" s="13"/>
      <c r="FL222" s="13"/>
      <c r="FM222" s="13"/>
      <c r="FN222" s="13"/>
      <c r="FO222" s="13"/>
      <c r="FP222" s="13"/>
      <c r="FQ222" s="13"/>
      <c r="FR222" s="13"/>
      <c r="FS222" s="13"/>
      <c r="FT222" s="13"/>
      <c r="FU222" s="13"/>
      <c r="FV222" s="13"/>
      <c r="FW222" s="13"/>
      <c r="FX222" s="13"/>
      <c r="FY222" s="13"/>
      <c r="FZ222" s="13"/>
      <c r="GA222" s="13"/>
      <c r="GB222" s="13"/>
      <c r="GC222" s="13"/>
      <c r="GD222" s="13"/>
      <c r="GE222" s="13"/>
      <c r="GF222" s="13"/>
      <c r="GG222" s="13"/>
      <c r="GH222" s="13"/>
      <c r="GI222" s="13"/>
      <c r="GJ222" s="13"/>
      <c r="GK222" s="13"/>
      <c r="GL222" s="13"/>
      <c r="GM222" s="13"/>
      <c r="GN222" s="13"/>
      <c r="GO222" s="13"/>
      <c r="GP222" s="13"/>
      <c r="GQ222" s="13"/>
      <c r="GR222" s="13"/>
      <c r="GS222" s="13"/>
      <c r="GT222" s="13"/>
      <c r="GU222" s="13"/>
      <c r="GV222" s="13"/>
      <c r="GW222" s="13"/>
      <c r="GX222" s="13"/>
      <c r="GY222" s="13"/>
      <c r="GZ222" s="13"/>
      <c r="HA222" s="13"/>
      <c r="HB222" s="13"/>
      <c r="HC222" s="13"/>
      <c r="HD222" s="13"/>
      <c r="HE222" s="13"/>
      <c r="HF222" s="13"/>
      <c r="HG222" s="13"/>
      <c r="HH222" s="13"/>
      <c r="HI222" s="13"/>
      <c r="HJ222" s="13"/>
      <c r="HK222" s="13"/>
      <c r="HL222" s="13"/>
      <c r="HM222" s="13"/>
      <c r="HN222" s="13"/>
      <c r="HO222" s="13"/>
      <c r="HP222" s="13"/>
      <c r="HQ222" s="13"/>
      <c r="HR222" s="13"/>
      <c r="HS222" s="13"/>
      <c r="HT222" s="13"/>
      <c r="HU222" s="13"/>
      <c r="HV222" s="13"/>
      <c r="HW222" s="13"/>
      <c r="HX222" s="13"/>
      <c r="HY222" s="13"/>
      <c r="HZ222" s="13"/>
      <c r="IA222" s="13"/>
      <c r="IB222" s="13"/>
      <c r="IC222" s="13"/>
      <c r="ID222" s="13"/>
      <c r="IE222" s="13"/>
      <c r="IF222" s="13"/>
      <c r="IG222" s="13"/>
      <c r="IH222" s="13"/>
      <c r="II222" s="13"/>
      <c r="IJ222" s="13"/>
      <c r="IK222" s="13"/>
      <c r="IL222" s="13"/>
      <c r="IM222" s="13"/>
      <c r="IN222" s="13"/>
      <c r="IO222" s="13"/>
      <c r="IP222" s="13"/>
      <c r="IQ222" s="13"/>
      <c r="IR222" s="13"/>
    </row>
    <row r="223" spans="1:252" ht="55.5" customHeight="1" x14ac:dyDescent="0.2">
      <c r="A223" s="19" t="s">
        <v>300</v>
      </c>
      <c r="B223" s="9"/>
      <c r="C223" s="29" t="s">
        <v>249</v>
      </c>
      <c r="D223" s="29" t="s">
        <v>301</v>
      </c>
      <c r="E223" s="9"/>
      <c r="F223" s="14">
        <f t="shared" si="38"/>
        <v>122131</v>
      </c>
      <c r="G223" s="14">
        <f>G224</f>
        <v>122131</v>
      </c>
      <c r="H223" s="14">
        <f>H224</f>
        <v>0</v>
      </c>
      <c r="I223" s="14">
        <f t="shared" si="49"/>
        <v>122131</v>
      </c>
      <c r="J223" s="14">
        <f>J224</f>
        <v>122131</v>
      </c>
      <c r="K223" s="14">
        <f>K224</f>
        <v>0</v>
      </c>
      <c r="L223" s="16">
        <f t="shared" si="63"/>
        <v>0</v>
      </c>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c r="AL223" s="13"/>
      <c r="AM223" s="13"/>
      <c r="AN223" s="13"/>
      <c r="AO223" s="13"/>
      <c r="AP223" s="13"/>
      <c r="AQ223" s="13"/>
      <c r="AR223" s="13"/>
      <c r="AS223" s="13"/>
      <c r="AT223" s="13"/>
      <c r="AU223" s="13"/>
      <c r="AV223" s="13"/>
      <c r="AW223" s="13"/>
      <c r="AX223" s="13"/>
      <c r="AY223" s="13"/>
      <c r="AZ223" s="13"/>
      <c r="BA223" s="13"/>
      <c r="BB223" s="13"/>
      <c r="BC223" s="13"/>
      <c r="BD223" s="13"/>
      <c r="BE223" s="13"/>
      <c r="BF223" s="13"/>
      <c r="BG223" s="13"/>
      <c r="BH223" s="13"/>
      <c r="BI223" s="13"/>
      <c r="BJ223" s="13"/>
      <c r="BK223" s="13"/>
      <c r="BL223" s="13"/>
      <c r="BM223" s="13"/>
      <c r="BN223" s="13"/>
      <c r="BO223" s="13"/>
      <c r="BP223" s="13"/>
      <c r="BQ223" s="13"/>
      <c r="BR223" s="13"/>
      <c r="BS223" s="13"/>
      <c r="BT223" s="13"/>
      <c r="BU223" s="13"/>
      <c r="BV223" s="13"/>
      <c r="BW223" s="13"/>
      <c r="BX223" s="13"/>
      <c r="BY223" s="13"/>
      <c r="BZ223" s="13"/>
      <c r="CA223" s="13"/>
      <c r="CB223" s="13"/>
      <c r="CC223" s="13"/>
      <c r="CD223" s="13"/>
      <c r="CE223" s="13"/>
      <c r="CF223" s="13"/>
      <c r="CG223" s="13"/>
      <c r="CH223" s="13"/>
      <c r="CI223" s="13"/>
      <c r="CJ223" s="13"/>
      <c r="CK223" s="13"/>
      <c r="CL223" s="13"/>
      <c r="CM223" s="13"/>
      <c r="CN223" s="13"/>
      <c r="CO223" s="13"/>
      <c r="CP223" s="13"/>
      <c r="CQ223" s="13"/>
      <c r="CR223" s="13"/>
      <c r="CS223" s="13"/>
      <c r="CT223" s="13"/>
      <c r="CU223" s="13"/>
      <c r="CV223" s="13"/>
      <c r="CW223" s="13"/>
      <c r="CX223" s="13"/>
      <c r="CY223" s="13"/>
      <c r="CZ223" s="13"/>
      <c r="DA223" s="13"/>
      <c r="DB223" s="13"/>
      <c r="DC223" s="13"/>
      <c r="DD223" s="13"/>
      <c r="DE223" s="13"/>
      <c r="DF223" s="13"/>
      <c r="DG223" s="13"/>
      <c r="DH223" s="13"/>
      <c r="DI223" s="13"/>
      <c r="DJ223" s="13"/>
      <c r="DK223" s="13"/>
      <c r="DL223" s="13"/>
      <c r="DM223" s="13"/>
      <c r="DN223" s="13"/>
      <c r="DO223" s="13"/>
      <c r="DP223" s="13"/>
      <c r="DQ223" s="13"/>
      <c r="DR223" s="13"/>
      <c r="DS223" s="13"/>
      <c r="DT223" s="13"/>
      <c r="DU223" s="13"/>
      <c r="DV223" s="13"/>
      <c r="DW223" s="13"/>
      <c r="DX223" s="13"/>
      <c r="DY223" s="13"/>
      <c r="DZ223" s="13"/>
      <c r="EA223" s="13"/>
      <c r="EB223" s="13"/>
      <c r="EC223" s="13"/>
      <c r="ED223" s="13"/>
      <c r="EE223" s="13"/>
      <c r="EF223" s="13"/>
      <c r="EG223" s="13"/>
      <c r="EH223" s="13"/>
      <c r="EI223" s="13"/>
      <c r="EJ223" s="13"/>
      <c r="EK223" s="13"/>
      <c r="EL223" s="13"/>
      <c r="EM223" s="13"/>
      <c r="EN223" s="13"/>
      <c r="EO223" s="13"/>
      <c r="EP223" s="13"/>
      <c r="EQ223" s="13"/>
      <c r="ER223" s="13"/>
      <c r="ES223" s="13"/>
      <c r="ET223" s="13"/>
      <c r="EU223" s="13"/>
      <c r="EV223" s="13"/>
      <c r="EW223" s="13"/>
      <c r="EX223" s="13"/>
      <c r="EY223" s="13"/>
      <c r="EZ223" s="13"/>
      <c r="FA223" s="13"/>
      <c r="FB223" s="13"/>
      <c r="FC223" s="13"/>
      <c r="FD223" s="13"/>
      <c r="FE223" s="13"/>
      <c r="FF223" s="13"/>
      <c r="FG223" s="13"/>
      <c r="FH223" s="13"/>
      <c r="FI223" s="13"/>
      <c r="FJ223" s="13"/>
      <c r="FK223" s="13"/>
      <c r="FL223" s="13"/>
      <c r="FM223" s="13"/>
      <c r="FN223" s="13"/>
      <c r="FO223" s="13"/>
      <c r="FP223" s="13"/>
      <c r="FQ223" s="13"/>
      <c r="FR223" s="13"/>
      <c r="FS223" s="13"/>
      <c r="FT223" s="13"/>
      <c r="FU223" s="13"/>
      <c r="FV223" s="13"/>
      <c r="FW223" s="13"/>
      <c r="FX223" s="13"/>
      <c r="FY223" s="13"/>
      <c r="FZ223" s="13"/>
      <c r="GA223" s="13"/>
      <c r="GB223" s="13"/>
      <c r="GC223" s="13"/>
      <c r="GD223" s="13"/>
      <c r="GE223" s="13"/>
      <c r="GF223" s="13"/>
      <c r="GG223" s="13"/>
      <c r="GH223" s="13"/>
      <c r="GI223" s="13"/>
      <c r="GJ223" s="13"/>
      <c r="GK223" s="13"/>
      <c r="GL223" s="13"/>
      <c r="GM223" s="13"/>
      <c r="GN223" s="13"/>
      <c r="GO223" s="13"/>
      <c r="GP223" s="13"/>
      <c r="GQ223" s="13"/>
      <c r="GR223" s="13"/>
      <c r="GS223" s="13"/>
      <c r="GT223" s="13"/>
      <c r="GU223" s="13"/>
      <c r="GV223" s="13"/>
      <c r="GW223" s="13"/>
      <c r="GX223" s="13"/>
      <c r="GY223" s="13"/>
      <c r="GZ223" s="13"/>
      <c r="HA223" s="13"/>
      <c r="HB223" s="13"/>
      <c r="HC223" s="13"/>
      <c r="HD223" s="13"/>
      <c r="HE223" s="13"/>
      <c r="HF223" s="13"/>
      <c r="HG223" s="13"/>
      <c r="HH223" s="13"/>
      <c r="HI223" s="13"/>
      <c r="HJ223" s="13"/>
      <c r="HK223" s="13"/>
      <c r="HL223" s="13"/>
      <c r="HM223" s="13"/>
      <c r="HN223" s="13"/>
      <c r="HO223" s="13"/>
      <c r="HP223" s="13"/>
      <c r="HQ223" s="13"/>
      <c r="HR223" s="13"/>
      <c r="HS223" s="13"/>
      <c r="HT223" s="13"/>
      <c r="HU223" s="13"/>
      <c r="HV223" s="13"/>
      <c r="HW223" s="13"/>
      <c r="HX223" s="13"/>
      <c r="HY223" s="13"/>
      <c r="HZ223" s="13"/>
      <c r="IA223" s="13"/>
      <c r="IB223" s="13"/>
      <c r="IC223" s="13"/>
      <c r="ID223" s="13"/>
      <c r="IE223" s="13"/>
      <c r="IF223" s="13"/>
      <c r="IG223" s="13"/>
      <c r="IH223" s="13"/>
      <c r="II223" s="13"/>
      <c r="IJ223" s="13"/>
      <c r="IK223" s="13"/>
      <c r="IL223" s="13"/>
      <c r="IM223" s="13"/>
      <c r="IN223" s="13"/>
      <c r="IO223" s="13"/>
      <c r="IP223" s="13"/>
      <c r="IQ223" s="13"/>
      <c r="IR223" s="13"/>
    </row>
    <row r="224" spans="1:252" ht="95.25" customHeight="1" x14ac:dyDescent="0.2">
      <c r="A224" s="9" t="s">
        <v>18</v>
      </c>
      <c r="B224" s="9"/>
      <c r="C224" s="29" t="s">
        <v>249</v>
      </c>
      <c r="D224" s="29" t="s">
        <v>301</v>
      </c>
      <c r="E224" s="9" t="s">
        <v>12</v>
      </c>
      <c r="F224" s="14">
        <f>G224+H224</f>
        <v>122131</v>
      </c>
      <c r="G224" s="14">
        <v>122131</v>
      </c>
      <c r="H224" s="14">
        <v>0</v>
      </c>
      <c r="I224" s="14">
        <f>J224+K224</f>
        <v>122131</v>
      </c>
      <c r="J224" s="14">
        <v>122131</v>
      </c>
      <c r="K224" s="14">
        <v>0</v>
      </c>
      <c r="L224" s="16">
        <f t="shared" si="63"/>
        <v>0</v>
      </c>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c r="AL224" s="13"/>
      <c r="AM224" s="13"/>
      <c r="AN224" s="13"/>
      <c r="AO224" s="13"/>
      <c r="AP224" s="13"/>
      <c r="AQ224" s="13"/>
      <c r="AR224" s="13"/>
      <c r="AS224" s="13"/>
      <c r="AT224" s="13"/>
      <c r="AU224" s="13"/>
      <c r="AV224" s="13"/>
      <c r="AW224" s="13"/>
      <c r="AX224" s="13"/>
      <c r="AY224" s="13"/>
      <c r="AZ224" s="13"/>
      <c r="BA224" s="13"/>
      <c r="BB224" s="13"/>
      <c r="BC224" s="13"/>
      <c r="BD224" s="13"/>
      <c r="BE224" s="13"/>
      <c r="BF224" s="13"/>
      <c r="BG224" s="13"/>
      <c r="BH224" s="13"/>
      <c r="BI224" s="13"/>
      <c r="BJ224" s="13"/>
      <c r="BK224" s="13"/>
      <c r="BL224" s="13"/>
      <c r="BM224" s="13"/>
      <c r="BN224" s="13"/>
      <c r="BO224" s="13"/>
      <c r="BP224" s="13"/>
      <c r="BQ224" s="13"/>
      <c r="BR224" s="13"/>
      <c r="BS224" s="13"/>
      <c r="BT224" s="13"/>
      <c r="BU224" s="13"/>
      <c r="BV224" s="13"/>
      <c r="BW224" s="13"/>
      <c r="BX224" s="13"/>
      <c r="BY224" s="13"/>
      <c r="BZ224" s="13"/>
      <c r="CA224" s="13"/>
      <c r="CB224" s="13"/>
      <c r="CC224" s="13"/>
      <c r="CD224" s="13"/>
      <c r="CE224" s="13"/>
      <c r="CF224" s="13"/>
      <c r="CG224" s="13"/>
      <c r="CH224" s="13"/>
      <c r="CI224" s="13"/>
      <c r="CJ224" s="13"/>
      <c r="CK224" s="13"/>
      <c r="CL224" s="13"/>
      <c r="CM224" s="13"/>
      <c r="CN224" s="13"/>
      <c r="CO224" s="13"/>
      <c r="CP224" s="13"/>
      <c r="CQ224" s="13"/>
      <c r="CR224" s="13"/>
      <c r="CS224" s="13"/>
      <c r="CT224" s="13"/>
      <c r="CU224" s="13"/>
      <c r="CV224" s="13"/>
      <c r="CW224" s="13"/>
      <c r="CX224" s="13"/>
      <c r="CY224" s="13"/>
      <c r="CZ224" s="13"/>
      <c r="DA224" s="13"/>
      <c r="DB224" s="13"/>
      <c r="DC224" s="13"/>
      <c r="DD224" s="13"/>
      <c r="DE224" s="13"/>
      <c r="DF224" s="13"/>
      <c r="DG224" s="13"/>
      <c r="DH224" s="13"/>
      <c r="DI224" s="13"/>
      <c r="DJ224" s="13"/>
      <c r="DK224" s="13"/>
      <c r="DL224" s="13"/>
      <c r="DM224" s="13"/>
      <c r="DN224" s="13"/>
      <c r="DO224" s="13"/>
      <c r="DP224" s="13"/>
      <c r="DQ224" s="13"/>
      <c r="DR224" s="13"/>
      <c r="DS224" s="13"/>
      <c r="DT224" s="13"/>
      <c r="DU224" s="13"/>
      <c r="DV224" s="13"/>
      <c r="DW224" s="13"/>
      <c r="DX224" s="13"/>
      <c r="DY224" s="13"/>
      <c r="DZ224" s="13"/>
      <c r="EA224" s="13"/>
      <c r="EB224" s="13"/>
      <c r="EC224" s="13"/>
      <c r="ED224" s="13"/>
      <c r="EE224" s="13"/>
      <c r="EF224" s="13"/>
      <c r="EG224" s="13"/>
      <c r="EH224" s="13"/>
      <c r="EI224" s="13"/>
      <c r="EJ224" s="13"/>
      <c r="EK224" s="13"/>
      <c r="EL224" s="13"/>
      <c r="EM224" s="13"/>
      <c r="EN224" s="13"/>
      <c r="EO224" s="13"/>
      <c r="EP224" s="13"/>
      <c r="EQ224" s="13"/>
      <c r="ER224" s="13"/>
      <c r="ES224" s="13"/>
      <c r="ET224" s="13"/>
      <c r="EU224" s="13"/>
      <c r="EV224" s="13"/>
      <c r="EW224" s="13"/>
      <c r="EX224" s="13"/>
      <c r="EY224" s="13"/>
      <c r="EZ224" s="13"/>
      <c r="FA224" s="13"/>
      <c r="FB224" s="13"/>
      <c r="FC224" s="13"/>
      <c r="FD224" s="13"/>
      <c r="FE224" s="13"/>
      <c r="FF224" s="13"/>
      <c r="FG224" s="13"/>
      <c r="FH224" s="13"/>
      <c r="FI224" s="13"/>
      <c r="FJ224" s="13"/>
      <c r="FK224" s="13"/>
      <c r="FL224" s="13"/>
      <c r="FM224" s="13"/>
      <c r="FN224" s="13"/>
      <c r="FO224" s="13"/>
      <c r="FP224" s="13"/>
      <c r="FQ224" s="13"/>
      <c r="FR224" s="13"/>
      <c r="FS224" s="13"/>
      <c r="FT224" s="13"/>
      <c r="FU224" s="13"/>
      <c r="FV224" s="13"/>
      <c r="FW224" s="13"/>
      <c r="FX224" s="13"/>
      <c r="FY224" s="13"/>
      <c r="FZ224" s="13"/>
      <c r="GA224" s="13"/>
      <c r="GB224" s="13"/>
      <c r="GC224" s="13"/>
      <c r="GD224" s="13"/>
      <c r="GE224" s="13"/>
      <c r="GF224" s="13"/>
      <c r="GG224" s="13"/>
      <c r="GH224" s="13"/>
      <c r="GI224" s="13"/>
      <c r="GJ224" s="13"/>
      <c r="GK224" s="13"/>
      <c r="GL224" s="13"/>
      <c r="GM224" s="13"/>
      <c r="GN224" s="13"/>
      <c r="GO224" s="13"/>
      <c r="GP224" s="13"/>
      <c r="GQ224" s="13"/>
      <c r="GR224" s="13"/>
      <c r="GS224" s="13"/>
      <c r="GT224" s="13"/>
      <c r="GU224" s="13"/>
      <c r="GV224" s="13"/>
      <c r="GW224" s="13"/>
      <c r="GX224" s="13"/>
      <c r="GY224" s="13"/>
      <c r="GZ224" s="13"/>
      <c r="HA224" s="13"/>
      <c r="HB224" s="13"/>
      <c r="HC224" s="13"/>
      <c r="HD224" s="13"/>
      <c r="HE224" s="13"/>
      <c r="HF224" s="13"/>
      <c r="HG224" s="13"/>
      <c r="HH224" s="13"/>
      <c r="HI224" s="13"/>
      <c r="HJ224" s="13"/>
      <c r="HK224" s="13"/>
      <c r="HL224" s="13"/>
      <c r="HM224" s="13"/>
      <c r="HN224" s="13"/>
      <c r="HO224" s="13"/>
      <c r="HP224" s="13"/>
      <c r="HQ224" s="13"/>
      <c r="HR224" s="13"/>
      <c r="HS224" s="13"/>
      <c r="HT224" s="13"/>
      <c r="HU224" s="13"/>
      <c r="HV224" s="13"/>
      <c r="HW224" s="13"/>
      <c r="HX224" s="13"/>
      <c r="HY224" s="13"/>
      <c r="HZ224" s="13"/>
      <c r="IA224" s="13"/>
      <c r="IB224" s="13"/>
      <c r="IC224" s="13"/>
      <c r="ID224" s="13"/>
      <c r="IE224" s="13"/>
      <c r="IF224" s="13"/>
      <c r="IG224" s="13"/>
      <c r="IH224" s="13"/>
      <c r="II224" s="13"/>
      <c r="IJ224" s="13"/>
      <c r="IK224" s="13"/>
      <c r="IL224" s="13"/>
      <c r="IM224" s="13"/>
      <c r="IN224" s="13"/>
      <c r="IO224" s="13"/>
      <c r="IP224" s="13"/>
      <c r="IQ224" s="13"/>
      <c r="IR224" s="13"/>
    </row>
    <row r="225" spans="1:252" ht="179.25" customHeight="1" x14ac:dyDescent="0.2">
      <c r="A225" s="21" t="s">
        <v>250</v>
      </c>
      <c r="B225" s="8"/>
      <c r="C225" s="8" t="s">
        <v>249</v>
      </c>
      <c r="D225" s="8" t="s">
        <v>251</v>
      </c>
      <c r="E225" s="8"/>
      <c r="F225" s="11">
        <f t="shared" si="38"/>
        <v>161118</v>
      </c>
      <c r="G225" s="11">
        <f>G226</f>
        <v>161118</v>
      </c>
      <c r="H225" s="11">
        <f t="shared" si="65"/>
        <v>0</v>
      </c>
      <c r="I225" s="11">
        <f t="shared" si="49"/>
        <v>156098</v>
      </c>
      <c r="J225" s="11">
        <f t="shared" si="65"/>
        <v>156098</v>
      </c>
      <c r="K225" s="11">
        <f t="shared" si="65"/>
        <v>0</v>
      </c>
      <c r="L225" s="16">
        <f t="shared" si="63"/>
        <v>5020</v>
      </c>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c r="AL225" s="13"/>
      <c r="AM225" s="13"/>
      <c r="AN225" s="13"/>
      <c r="AO225" s="13"/>
      <c r="AP225" s="13"/>
      <c r="AQ225" s="13"/>
      <c r="AR225" s="13"/>
      <c r="AS225" s="13"/>
      <c r="AT225" s="13"/>
      <c r="AU225" s="13"/>
      <c r="AV225" s="13"/>
      <c r="AW225" s="13"/>
      <c r="AX225" s="13"/>
      <c r="AY225" s="13"/>
      <c r="AZ225" s="13"/>
      <c r="BA225" s="13"/>
      <c r="BB225" s="13"/>
      <c r="BC225" s="13"/>
      <c r="BD225" s="13"/>
      <c r="BE225" s="13"/>
      <c r="BF225" s="13"/>
      <c r="BG225" s="13"/>
      <c r="BH225" s="13"/>
      <c r="BI225" s="13"/>
      <c r="BJ225" s="13"/>
      <c r="BK225" s="13"/>
      <c r="BL225" s="13"/>
      <c r="BM225" s="13"/>
      <c r="BN225" s="13"/>
      <c r="BO225" s="13"/>
      <c r="BP225" s="13"/>
      <c r="BQ225" s="13"/>
      <c r="BR225" s="13"/>
      <c r="BS225" s="13"/>
      <c r="BT225" s="13"/>
      <c r="BU225" s="13"/>
      <c r="BV225" s="13"/>
      <c r="BW225" s="13"/>
      <c r="BX225" s="13"/>
      <c r="BY225" s="13"/>
      <c r="BZ225" s="13"/>
      <c r="CA225" s="13"/>
      <c r="CB225" s="13"/>
      <c r="CC225" s="13"/>
      <c r="CD225" s="13"/>
      <c r="CE225" s="13"/>
      <c r="CF225" s="13"/>
      <c r="CG225" s="13"/>
      <c r="CH225" s="13"/>
      <c r="CI225" s="13"/>
      <c r="CJ225" s="13"/>
      <c r="CK225" s="13"/>
      <c r="CL225" s="13"/>
      <c r="CM225" s="13"/>
      <c r="CN225" s="13"/>
      <c r="CO225" s="13"/>
      <c r="CP225" s="13"/>
      <c r="CQ225" s="13"/>
      <c r="CR225" s="13"/>
      <c r="CS225" s="13"/>
      <c r="CT225" s="13"/>
      <c r="CU225" s="13"/>
      <c r="CV225" s="13"/>
      <c r="CW225" s="13"/>
      <c r="CX225" s="13"/>
      <c r="CY225" s="13"/>
      <c r="CZ225" s="13"/>
      <c r="DA225" s="13"/>
      <c r="DB225" s="13"/>
      <c r="DC225" s="13"/>
      <c r="DD225" s="13"/>
      <c r="DE225" s="13"/>
      <c r="DF225" s="13"/>
      <c r="DG225" s="13"/>
      <c r="DH225" s="13"/>
      <c r="DI225" s="13"/>
      <c r="DJ225" s="13"/>
      <c r="DK225" s="13"/>
      <c r="DL225" s="13"/>
      <c r="DM225" s="13"/>
      <c r="DN225" s="13"/>
      <c r="DO225" s="13"/>
      <c r="DP225" s="13"/>
      <c r="DQ225" s="13"/>
      <c r="DR225" s="13"/>
      <c r="DS225" s="13"/>
      <c r="DT225" s="13"/>
      <c r="DU225" s="13"/>
      <c r="DV225" s="13"/>
      <c r="DW225" s="13"/>
      <c r="DX225" s="13"/>
      <c r="DY225" s="13"/>
      <c r="DZ225" s="13"/>
      <c r="EA225" s="13"/>
      <c r="EB225" s="13"/>
      <c r="EC225" s="13"/>
      <c r="ED225" s="13"/>
      <c r="EE225" s="13"/>
      <c r="EF225" s="13"/>
      <c r="EG225" s="13"/>
      <c r="EH225" s="13"/>
      <c r="EI225" s="13"/>
      <c r="EJ225" s="13"/>
      <c r="EK225" s="13"/>
      <c r="EL225" s="13"/>
      <c r="EM225" s="13"/>
      <c r="EN225" s="13"/>
      <c r="EO225" s="13"/>
      <c r="EP225" s="13"/>
      <c r="EQ225" s="13"/>
      <c r="ER225" s="13"/>
      <c r="ES225" s="13"/>
      <c r="ET225" s="13"/>
      <c r="EU225" s="13"/>
      <c r="EV225" s="13"/>
      <c r="EW225" s="13"/>
      <c r="EX225" s="13"/>
      <c r="EY225" s="13"/>
      <c r="EZ225" s="13"/>
      <c r="FA225" s="13"/>
      <c r="FB225" s="13"/>
      <c r="FC225" s="13"/>
      <c r="FD225" s="13"/>
      <c r="FE225" s="13"/>
      <c r="FF225" s="13"/>
      <c r="FG225" s="13"/>
      <c r="FH225" s="13"/>
      <c r="FI225" s="13"/>
      <c r="FJ225" s="13"/>
      <c r="FK225" s="13"/>
      <c r="FL225" s="13"/>
      <c r="FM225" s="13"/>
      <c r="FN225" s="13"/>
      <c r="FO225" s="13"/>
      <c r="FP225" s="13"/>
      <c r="FQ225" s="13"/>
      <c r="FR225" s="13"/>
      <c r="FS225" s="13"/>
      <c r="FT225" s="13"/>
      <c r="FU225" s="13"/>
      <c r="FV225" s="13"/>
      <c r="FW225" s="13"/>
      <c r="FX225" s="13"/>
      <c r="FY225" s="13"/>
      <c r="FZ225" s="13"/>
      <c r="GA225" s="13"/>
      <c r="GB225" s="13"/>
      <c r="GC225" s="13"/>
      <c r="GD225" s="13"/>
      <c r="GE225" s="13"/>
      <c r="GF225" s="13"/>
      <c r="GG225" s="13"/>
      <c r="GH225" s="13"/>
      <c r="GI225" s="13"/>
      <c r="GJ225" s="13"/>
      <c r="GK225" s="13"/>
      <c r="GL225" s="13"/>
      <c r="GM225" s="13"/>
      <c r="GN225" s="13"/>
      <c r="GO225" s="13"/>
      <c r="GP225" s="13"/>
      <c r="GQ225" s="13"/>
      <c r="GR225" s="13"/>
      <c r="GS225" s="13"/>
      <c r="GT225" s="13"/>
      <c r="GU225" s="13"/>
      <c r="GV225" s="13"/>
      <c r="GW225" s="13"/>
      <c r="GX225" s="13"/>
      <c r="GY225" s="13"/>
      <c r="GZ225" s="13"/>
      <c r="HA225" s="13"/>
      <c r="HB225" s="13"/>
      <c r="HC225" s="13"/>
      <c r="HD225" s="13"/>
      <c r="HE225" s="13"/>
      <c r="HF225" s="13"/>
      <c r="HG225" s="13"/>
      <c r="HH225" s="13"/>
      <c r="HI225" s="13"/>
      <c r="HJ225" s="13"/>
      <c r="HK225" s="13"/>
      <c r="HL225" s="13"/>
      <c r="HM225" s="13"/>
      <c r="HN225" s="13"/>
      <c r="HO225" s="13"/>
      <c r="HP225" s="13"/>
      <c r="HQ225" s="13"/>
      <c r="HR225" s="13"/>
      <c r="HS225" s="13"/>
      <c r="HT225" s="13"/>
      <c r="HU225" s="13"/>
      <c r="HV225" s="13"/>
      <c r="HW225" s="13"/>
      <c r="HX225" s="13"/>
      <c r="HY225" s="13"/>
      <c r="HZ225" s="13"/>
      <c r="IA225" s="13"/>
      <c r="IB225" s="13"/>
      <c r="IC225" s="13"/>
      <c r="ID225" s="13"/>
      <c r="IE225" s="13"/>
      <c r="IF225" s="13"/>
      <c r="IG225" s="13"/>
      <c r="IH225" s="13"/>
      <c r="II225" s="13"/>
      <c r="IJ225" s="13"/>
      <c r="IK225" s="13"/>
      <c r="IL225" s="13"/>
      <c r="IM225" s="13"/>
      <c r="IN225" s="13"/>
      <c r="IO225" s="13"/>
      <c r="IP225" s="13"/>
      <c r="IQ225" s="13"/>
      <c r="IR225" s="13"/>
    </row>
    <row r="226" spans="1:252" ht="58.5" customHeight="1" x14ac:dyDescent="0.2">
      <c r="A226" s="19" t="s">
        <v>252</v>
      </c>
      <c r="B226" s="9"/>
      <c r="C226" s="9" t="s">
        <v>249</v>
      </c>
      <c r="D226" s="9" t="s">
        <v>253</v>
      </c>
      <c r="E226" s="9"/>
      <c r="F226" s="14">
        <f t="shared" si="38"/>
        <v>161118</v>
      </c>
      <c r="G226" s="14">
        <f>G229+G227+G228+G230</f>
        <v>161118</v>
      </c>
      <c r="H226" s="14">
        <f>H229</f>
        <v>0</v>
      </c>
      <c r="I226" s="14">
        <f t="shared" si="49"/>
        <v>156098</v>
      </c>
      <c r="J226" s="14">
        <f>J229+J227+J228+J230</f>
        <v>156098</v>
      </c>
      <c r="K226" s="14">
        <f>K229</f>
        <v>0</v>
      </c>
      <c r="L226" s="16">
        <f t="shared" si="63"/>
        <v>5020</v>
      </c>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3"/>
      <c r="EV226" s="13"/>
      <c r="EW226" s="13"/>
      <c r="EX226" s="13"/>
      <c r="EY226" s="13"/>
      <c r="EZ226" s="13"/>
      <c r="FA226" s="13"/>
      <c r="FB226" s="13"/>
      <c r="FC226" s="13"/>
      <c r="FD226" s="13"/>
      <c r="FE226" s="13"/>
      <c r="FF226" s="13"/>
      <c r="FG226" s="13"/>
      <c r="FH226" s="13"/>
      <c r="FI226" s="13"/>
      <c r="FJ226" s="13"/>
      <c r="FK226" s="13"/>
      <c r="FL226" s="13"/>
      <c r="FM226" s="13"/>
      <c r="FN226" s="13"/>
      <c r="FO226" s="13"/>
      <c r="FP226" s="13"/>
      <c r="FQ226" s="13"/>
      <c r="FR226" s="13"/>
      <c r="FS226" s="13"/>
      <c r="FT226" s="13"/>
      <c r="FU226" s="13"/>
      <c r="FV226" s="13"/>
      <c r="FW226" s="13"/>
      <c r="FX226" s="13"/>
      <c r="FY226" s="13"/>
      <c r="FZ226" s="13"/>
      <c r="GA226" s="13"/>
      <c r="GB226" s="13"/>
      <c r="GC226" s="13"/>
      <c r="GD226" s="13"/>
      <c r="GE226" s="13"/>
      <c r="GF226" s="13"/>
      <c r="GG226" s="13"/>
      <c r="GH226" s="13"/>
      <c r="GI226" s="13"/>
      <c r="GJ226" s="13"/>
      <c r="GK226" s="13"/>
      <c r="GL226" s="13"/>
      <c r="GM226" s="13"/>
      <c r="GN226" s="13"/>
      <c r="GO226" s="13"/>
      <c r="GP226" s="13"/>
      <c r="GQ226" s="13"/>
      <c r="GR226" s="13"/>
      <c r="GS226" s="13"/>
      <c r="GT226" s="13"/>
      <c r="GU226" s="13"/>
      <c r="GV226" s="13"/>
      <c r="GW226" s="13"/>
      <c r="GX226" s="13"/>
      <c r="GY226" s="13"/>
      <c r="GZ226" s="13"/>
      <c r="HA226" s="13"/>
      <c r="HB226" s="13"/>
      <c r="HC226" s="13"/>
      <c r="HD226" s="13"/>
      <c r="HE226" s="13"/>
      <c r="HF226" s="13"/>
      <c r="HG226" s="13"/>
      <c r="HH226" s="13"/>
      <c r="HI226" s="13"/>
      <c r="HJ226" s="13"/>
      <c r="HK226" s="13"/>
      <c r="HL226" s="13"/>
      <c r="HM226" s="13"/>
      <c r="HN226" s="13"/>
      <c r="HO226" s="13"/>
      <c r="HP226" s="13"/>
      <c r="HQ226" s="13"/>
      <c r="HR226" s="13"/>
      <c r="HS226" s="13"/>
      <c r="HT226" s="13"/>
      <c r="HU226" s="13"/>
      <c r="HV226" s="13"/>
      <c r="HW226" s="13"/>
      <c r="HX226" s="13"/>
      <c r="HY226" s="13"/>
      <c r="HZ226" s="13"/>
      <c r="IA226" s="13"/>
      <c r="IB226" s="13"/>
      <c r="IC226" s="13"/>
      <c r="ID226" s="13"/>
      <c r="IE226" s="13"/>
      <c r="IF226" s="13"/>
      <c r="IG226" s="13"/>
      <c r="IH226" s="13"/>
      <c r="II226" s="13"/>
      <c r="IJ226" s="13"/>
      <c r="IK226" s="13"/>
      <c r="IL226" s="13"/>
      <c r="IM226" s="13"/>
      <c r="IN226" s="13"/>
      <c r="IO226" s="13"/>
      <c r="IP226" s="13"/>
      <c r="IQ226" s="13"/>
      <c r="IR226" s="13"/>
    </row>
    <row r="227" spans="1:252" ht="228.75" customHeight="1" x14ac:dyDescent="0.2">
      <c r="A227" s="15" t="s">
        <v>17</v>
      </c>
      <c r="B227" s="9"/>
      <c r="C227" s="9" t="s">
        <v>249</v>
      </c>
      <c r="D227" s="9" t="s">
        <v>253</v>
      </c>
      <c r="E227" s="9" t="s">
        <v>11</v>
      </c>
      <c r="F227" s="14">
        <f t="shared" si="38"/>
        <v>23351</v>
      </c>
      <c r="G227" s="14">
        <v>23351</v>
      </c>
      <c r="H227" s="14"/>
      <c r="I227" s="14">
        <f t="shared" si="49"/>
        <v>23296</v>
      </c>
      <c r="J227" s="14">
        <v>23296</v>
      </c>
      <c r="K227" s="14"/>
      <c r="L227" s="16">
        <f t="shared" si="63"/>
        <v>55</v>
      </c>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3"/>
      <c r="AP227" s="13"/>
      <c r="AQ227" s="13"/>
      <c r="AR227" s="13"/>
      <c r="AS227" s="13"/>
      <c r="AT227" s="13"/>
      <c r="AU227" s="13"/>
      <c r="AV227" s="13"/>
      <c r="AW227" s="13"/>
      <c r="AX227" s="13"/>
      <c r="AY227" s="13"/>
      <c r="AZ227" s="13"/>
      <c r="BA227" s="13"/>
      <c r="BB227" s="13"/>
      <c r="BC227" s="13"/>
      <c r="BD227" s="13"/>
      <c r="BE227" s="13"/>
      <c r="BF227" s="13"/>
      <c r="BG227" s="13"/>
      <c r="BH227" s="13"/>
      <c r="BI227" s="13"/>
      <c r="BJ227" s="13"/>
      <c r="BK227" s="13"/>
      <c r="BL227" s="13"/>
      <c r="BM227" s="13"/>
      <c r="BN227" s="13"/>
      <c r="BO227" s="13"/>
      <c r="BP227" s="13"/>
      <c r="BQ227" s="13"/>
      <c r="BR227" s="13"/>
      <c r="BS227" s="13"/>
      <c r="BT227" s="13"/>
      <c r="BU227" s="13"/>
      <c r="BV227" s="13"/>
      <c r="BW227" s="13"/>
      <c r="BX227" s="13"/>
      <c r="BY227" s="13"/>
      <c r="BZ227" s="13"/>
      <c r="CA227" s="13"/>
      <c r="CB227" s="13"/>
      <c r="CC227" s="13"/>
      <c r="CD227" s="13"/>
      <c r="CE227" s="13"/>
      <c r="CF227" s="13"/>
      <c r="CG227" s="13"/>
      <c r="CH227" s="13"/>
      <c r="CI227" s="13"/>
      <c r="CJ227" s="13"/>
      <c r="CK227" s="13"/>
      <c r="CL227" s="13"/>
      <c r="CM227" s="13"/>
      <c r="CN227" s="13"/>
      <c r="CO227" s="13"/>
      <c r="CP227" s="13"/>
      <c r="CQ227" s="13"/>
      <c r="CR227" s="13"/>
      <c r="CS227" s="13"/>
      <c r="CT227" s="13"/>
      <c r="CU227" s="13"/>
      <c r="CV227" s="13"/>
      <c r="CW227" s="13"/>
      <c r="CX227" s="13"/>
      <c r="CY227" s="13"/>
      <c r="CZ227" s="13"/>
      <c r="DA227" s="13"/>
      <c r="DB227" s="13"/>
      <c r="DC227" s="13"/>
      <c r="DD227" s="13"/>
      <c r="DE227" s="13"/>
      <c r="DF227" s="13"/>
      <c r="DG227" s="13"/>
      <c r="DH227" s="13"/>
      <c r="DI227" s="13"/>
      <c r="DJ227" s="13"/>
      <c r="DK227" s="13"/>
      <c r="DL227" s="13"/>
      <c r="DM227" s="13"/>
      <c r="DN227" s="13"/>
      <c r="DO227" s="13"/>
      <c r="DP227" s="13"/>
      <c r="DQ227" s="13"/>
      <c r="DR227" s="13"/>
      <c r="DS227" s="13"/>
      <c r="DT227" s="13"/>
      <c r="DU227" s="13"/>
      <c r="DV227" s="13"/>
      <c r="DW227" s="13"/>
      <c r="DX227" s="13"/>
      <c r="DY227" s="13"/>
      <c r="DZ227" s="13"/>
      <c r="EA227" s="13"/>
      <c r="EB227" s="13"/>
      <c r="EC227" s="13"/>
      <c r="ED227" s="13"/>
      <c r="EE227" s="13"/>
      <c r="EF227" s="13"/>
      <c r="EG227" s="13"/>
      <c r="EH227" s="13"/>
      <c r="EI227" s="13"/>
      <c r="EJ227" s="13"/>
      <c r="EK227" s="13"/>
      <c r="EL227" s="13"/>
      <c r="EM227" s="13"/>
      <c r="EN227" s="13"/>
      <c r="EO227" s="13"/>
      <c r="EP227" s="13"/>
      <c r="EQ227" s="13"/>
      <c r="ER227" s="13"/>
      <c r="ES227" s="13"/>
      <c r="ET227" s="13"/>
      <c r="EU227" s="13"/>
      <c r="EV227" s="13"/>
      <c r="EW227" s="13"/>
      <c r="EX227" s="13"/>
      <c r="EY227" s="13"/>
      <c r="EZ227" s="13"/>
      <c r="FA227" s="13"/>
      <c r="FB227" s="13"/>
      <c r="FC227" s="13"/>
      <c r="FD227" s="13"/>
      <c r="FE227" s="13"/>
      <c r="FF227" s="13"/>
      <c r="FG227" s="13"/>
      <c r="FH227" s="13"/>
      <c r="FI227" s="13"/>
      <c r="FJ227" s="13"/>
      <c r="FK227" s="13"/>
      <c r="FL227" s="13"/>
      <c r="FM227" s="13"/>
      <c r="FN227" s="13"/>
      <c r="FO227" s="13"/>
      <c r="FP227" s="13"/>
      <c r="FQ227" s="13"/>
      <c r="FR227" s="13"/>
      <c r="FS227" s="13"/>
      <c r="FT227" s="13"/>
      <c r="FU227" s="13"/>
      <c r="FV227" s="13"/>
      <c r="FW227" s="13"/>
      <c r="FX227" s="13"/>
      <c r="FY227" s="13"/>
      <c r="FZ227" s="13"/>
      <c r="GA227" s="13"/>
      <c r="GB227" s="13"/>
      <c r="GC227" s="13"/>
      <c r="GD227" s="13"/>
      <c r="GE227" s="13"/>
      <c r="GF227" s="13"/>
      <c r="GG227" s="13"/>
      <c r="GH227" s="13"/>
      <c r="GI227" s="13"/>
      <c r="GJ227" s="13"/>
      <c r="GK227" s="13"/>
      <c r="GL227" s="13"/>
      <c r="GM227" s="13"/>
      <c r="GN227" s="13"/>
      <c r="GO227" s="13"/>
      <c r="GP227" s="13"/>
      <c r="GQ227" s="13"/>
      <c r="GR227" s="13"/>
      <c r="GS227" s="13"/>
      <c r="GT227" s="13"/>
      <c r="GU227" s="13"/>
      <c r="GV227" s="13"/>
      <c r="GW227" s="13"/>
      <c r="GX227" s="13"/>
      <c r="GY227" s="13"/>
      <c r="GZ227" s="13"/>
      <c r="HA227" s="13"/>
      <c r="HB227" s="13"/>
      <c r="HC227" s="13"/>
      <c r="HD227" s="13"/>
      <c r="HE227" s="13"/>
      <c r="HF227" s="13"/>
      <c r="HG227" s="13"/>
      <c r="HH227" s="13"/>
      <c r="HI227" s="13"/>
      <c r="HJ227" s="13"/>
      <c r="HK227" s="13"/>
      <c r="HL227" s="13"/>
      <c r="HM227" s="13"/>
      <c r="HN227" s="13"/>
      <c r="HO227" s="13"/>
      <c r="HP227" s="13"/>
      <c r="HQ227" s="13"/>
      <c r="HR227" s="13"/>
      <c r="HS227" s="13"/>
      <c r="HT227" s="13"/>
      <c r="HU227" s="13"/>
      <c r="HV227" s="13"/>
      <c r="HW227" s="13"/>
      <c r="HX227" s="13"/>
      <c r="HY227" s="13"/>
      <c r="HZ227" s="13"/>
      <c r="IA227" s="13"/>
      <c r="IB227" s="13"/>
      <c r="IC227" s="13"/>
      <c r="ID227" s="13"/>
      <c r="IE227" s="13"/>
      <c r="IF227" s="13"/>
      <c r="IG227" s="13"/>
      <c r="IH227" s="13"/>
      <c r="II227" s="13"/>
      <c r="IJ227" s="13"/>
      <c r="IK227" s="13"/>
      <c r="IL227" s="13"/>
      <c r="IM227" s="13"/>
      <c r="IN227" s="13"/>
      <c r="IO227" s="13"/>
      <c r="IP227" s="13"/>
      <c r="IQ227" s="13"/>
      <c r="IR227" s="13"/>
    </row>
    <row r="228" spans="1:252" ht="95.25" customHeight="1" x14ac:dyDescent="0.2">
      <c r="A228" s="9" t="s">
        <v>18</v>
      </c>
      <c r="B228" s="9"/>
      <c r="C228" s="9" t="s">
        <v>249</v>
      </c>
      <c r="D228" s="9" t="s">
        <v>253</v>
      </c>
      <c r="E228" s="9" t="s">
        <v>12</v>
      </c>
      <c r="F228" s="14">
        <f t="shared" si="38"/>
        <v>9919</v>
      </c>
      <c r="G228" s="14">
        <f>7919+2000</f>
        <v>9919</v>
      </c>
      <c r="H228" s="14">
        <v>0</v>
      </c>
      <c r="I228" s="14">
        <f t="shared" si="49"/>
        <v>8505</v>
      </c>
      <c r="J228" s="14">
        <f>6505+2000</f>
        <v>8505</v>
      </c>
      <c r="K228" s="14">
        <v>0</v>
      </c>
      <c r="L228" s="16">
        <f t="shared" si="63"/>
        <v>1414</v>
      </c>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3"/>
      <c r="CK228" s="13"/>
      <c r="CL228" s="13"/>
      <c r="CM228" s="13"/>
      <c r="CN228" s="13"/>
      <c r="CO228" s="13"/>
      <c r="CP228" s="13"/>
      <c r="CQ228" s="13"/>
      <c r="CR228" s="13"/>
      <c r="CS228" s="13"/>
      <c r="CT228" s="13"/>
      <c r="CU228" s="13"/>
      <c r="CV228" s="13"/>
      <c r="CW228" s="13"/>
      <c r="CX228" s="13"/>
      <c r="CY228" s="13"/>
      <c r="CZ228" s="13"/>
      <c r="DA228" s="13"/>
      <c r="DB228" s="13"/>
      <c r="DC228" s="13"/>
      <c r="DD228" s="13"/>
      <c r="DE228" s="13"/>
      <c r="DF228" s="13"/>
      <c r="DG228" s="13"/>
      <c r="DH228" s="13"/>
      <c r="DI228" s="13"/>
      <c r="DJ228" s="13"/>
      <c r="DK228" s="13"/>
      <c r="DL228" s="13"/>
      <c r="DM228" s="13"/>
      <c r="DN228" s="13"/>
      <c r="DO228" s="13"/>
      <c r="DP228" s="13"/>
      <c r="DQ228" s="13"/>
      <c r="DR228" s="13"/>
      <c r="DS228" s="13"/>
      <c r="DT228" s="13"/>
      <c r="DU228" s="13"/>
      <c r="DV228" s="13"/>
      <c r="DW228" s="13"/>
      <c r="DX228" s="13"/>
      <c r="DY228" s="13"/>
      <c r="DZ228" s="13"/>
      <c r="EA228" s="13"/>
      <c r="EB228" s="13"/>
      <c r="EC228" s="13"/>
      <c r="ED228" s="13"/>
      <c r="EE228" s="13"/>
      <c r="EF228" s="13"/>
      <c r="EG228" s="13"/>
      <c r="EH228" s="13"/>
      <c r="EI228" s="13"/>
      <c r="EJ228" s="13"/>
      <c r="EK228" s="13"/>
      <c r="EL228" s="13"/>
      <c r="EM228" s="13"/>
      <c r="EN228" s="13"/>
      <c r="EO228" s="13"/>
      <c r="EP228" s="13"/>
      <c r="EQ228" s="13"/>
      <c r="ER228" s="13"/>
      <c r="ES228" s="13"/>
      <c r="ET228" s="13"/>
      <c r="EU228" s="13"/>
      <c r="EV228" s="13"/>
      <c r="EW228" s="13"/>
      <c r="EX228" s="13"/>
      <c r="EY228" s="13"/>
      <c r="EZ228" s="13"/>
      <c r="FA228" s="13"/>
      <c r="FB228" s="13"/>
      <c r="FC228" s="13"/>
      <c r="FD228" s="13"/>
      <c r="FE228" s="13"/>
      <c r="FF228" s="13"/>
      <c r="FG228" s="13"/>
      <c r="FH228" s="13"/>
      <c r="FI228" s="13"/>
      <c r="FJ228" s="13"/>
      <c r="FK228" s="13"/>
      <c r="FL228" s="13"/>
      <c r="FM228" s="13"/>
      <c r="FN228" s="13"/>
      <c r="FO228" s="13"/>
      <c r="FP228" s="13"/>
      <c r="FQ228" s="13"/>
      <c r="FR228" s="13"/>
      <c r="FS228" s="13"/>
      <c r="FT228" s="13"/>
      <c r="FU228" s="13"/>
      <c r="FV228" s="13"/>
      <c r="FW228" s="13"/>
      <c r="FX228" s="13"/>
      <c r="FY228" s="13"/>
      <c r="FZ228" s="13"/>
      <c r="GA228" s="13"/>
      <c r="GB228" s="13"/>
      <c r="GC228" s="13"/>
      <c r="GD228" s="13"/>
      <c r="GE228" s="13"/>
      <c r="GF228" s="13"/>
      <c r="GG228" s="13"/>
      <c r="GH228" s="13"/>
      <c r="GI228" s="13"/>
      <c r="GJ228" s="13"/>
      <c r="GK228" s="13"/>
      <c r="GL228" s="13"/>
      <c r="GM228" s="13"/>
      <c r="GN228" s="13"/>
      <c r="GO228" s="13"/>
      <c r="GP228" s="13"/>
      <c r="GQ228" s="13"/>
      <c r="GR228" s="13"/>
      <c r="GS228" s="13"/>
      <c r="GT228" s="13"/>
      <c r="GU228" s="13"/>
      <c r="GV228" s="13"/>
      <c r="GW228" s="13"/>
      <c r="GX228" s="13"/>
      <c r="GY228" s="13"/>
      <c r="GZ228" s="13"/>
      <c r="HA228" s="13"/>
      <c r="HB228" s="13"/>
      <c r="HC228" s="13"/>
      <c r="HD228" s="13"/>
      <c r="HE228" s="13"/>
      <c r="HF228" s="13"/>
      <c r="HG228" s="13"/>
      <c r="HH228" s="13"/>
      <c r="HI228" s="13"/>
      <c r="HJ228" s="13"/>
      <c r="HK228" s="13"/>
      <c r="HL228" s="13"/>
      <c r="HM228" s="13"/>
      <c r="HN228" s="13"/>
      <c r="HO228" s="13"/>
      <c r="HP228" s="13"/>
      <c r="HQ228" s="13"/>
      <c r="HR228" s="13"/>
      <c r="HS228" s="13"/>
      <c r="HT228" s="13"/>
      <c r="HU228" s="13"/>
      <c r="HV228" s="13"/>
      <c r="HW228" s="13"/>
      <c r="HX228" s="13"/>
      <c r="HY228" s="13"/>
      <c r="HZ228" s="13"/>
      <c r="IA228" s="13"/>
      <c r="IB228" s="13"/>
      <c r="IC228" s="13"/>
      <c r="ID228" s="13"/>
      <c r="IE228" s="13"/>
      <c r="IF228" s="13"/>
      <c r="IG228" s="13"/>
      <c r="IH228" s="13"/>
      <c r="II228" s="13"/>
      <c r="IJ228" s="13"/>
      <c r="IK228" s="13"/>
      <c r="IL228" s="13"/>
      <c r="IM228" s="13"/>
      <c r="IN228" s="13"/>
      <c r="IO228" s="13"/>
      <c r="IP228" s="13"/>
      <c r="IQ228" s="13"/>
      <c r="IR228" s="13"/>
    </row>
    <row r="229" spans="1:252" ht="129" customHeight="1" x14ac:dyDescent="0.2">
      <c r="A229" s="9" t="s">
        <v>16</v>
      </c>
      <c r="B229" s="9"/>
      <c r="C229" s="9" t="s">
        <v>249</v>
      </c>
      <c r="D229" s="9" t="s">
        <v>253</v>
      </c>
      <c r="E229" s="9" t="s">
        <v>13</v>
      </c>
      <c r="F229" s="14">
        <f t="shared" si="38"/>
        <v>127753</v>
      </c>
      <c r="G229" s="14">
        <f>115014+12739</f>
        <v>127753</v>
      </c>
      <c r="H229" s="14">
        <v>0</v>
      </c>
      <c r="I229" s="14">
        <f t="shared" si="49"/>
        <v>124202</v>
      </c>
      <c r="J229" s="14">
        <f>112473+11729</f>
        <v>124202</v>
      </c>
      <c r="K229" s="14">
        <v>0</v>
      </c>
      <c r="L229" s="16">
        <f t="shared" si="63"/>
        <v>3551</v>
      </c>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c r="AR229" s="13"/>
      <c r="AS229" s="13"/>
      <c r="AT229" s="13"/>
      <c r="AU229" s="13"/>
      <c r="AV229" s="13"/>
      <c r="AW229" s="13"/>
      <c r="AX229" s="13"/>
      <c r="AY229" s="13"/>
      <c r="AZ229" s="13"/>
      <c r="BA229" s="13"/>
      <c r="BB229" s="13"/>
      <c r="BC229" s="13"/>
      <c r="BD229" s="13"/>
      <c r="BE229" s="13"/>
      <c r="BF229" s="13"/>
      <c r="BG229" s="13"/>
      <c r="BH229" s="13"/>
      <c r="BI229" s="13"/>
      <c r="BJ229" s="13"/>
      <c r="BK229" s="13"/>
      <c r="BL229" s="13"/>
      <c r="BM229" s="13"/>
      <c r="BN229" s="13"/>
      <c r="BO229" s="13"/>
      <c r="BP229" s="13"/>
      <c r="BQ229" s="13"/>
      <c r="BR229" s="13"/>
      <c r="BS229" s="13"/>
      <c r="BT229" s="13"/>
      <c r="BU229" s="13"/>
      <c r="BV229" s="13"/>
      <c r="BW229" s="13"/>
      <c r="BX229" s="13"/>
      <c r="BY229" s="13"/>
      <c r="BZ229" s="13"/>
      <c r="CA229" s="13"/>
      <c r="CB229" s="13"/>
      <c r="CC229" s="13"/>
      <c r="CD229" s="13"/>
      <c r="CE229" s="13"/>
      <c r="CF229" s="13"/>
      <c r="CG229" s="13"/>
      <c r="CH229" s="13"/>
      <c r="CI229" s="13"/>
      <c r="CJ229" s="13"/>
      <c r="CK229" s="13"/>
      <c r="CL229" s="13"/>
      <c r="CM229" s="13"/>
      <c r="CN229" s="13"/>
      <c r="CO229" s="13"/>
      <c r="CP229" s="13"/>
      <c r="CQ229" s="13"/>
      <c r="CR229" s="13"/>
      <c r="CS229" s="13"/>
      <c r="CT229" s="13"/>
      <c r="CU229" s="13"/>
      <c r="CV229" s="13"/>
      <c r="CW229" s="13"/>
      <c r="CX229" s="13"/>
      <c r="CY229" s="13"/>
      <c r="CZ229" s="13"/>
      <c r="DA229" s="13"/>
      <c r="DB229" s="13"/>
      <c r="DC229" s="13"/>
      <c r="DD229" s="13"/>
      <c r="DE229" s="13"/>
      <c r="DF229" s="13"/>
      <c r="DG229" s="13"/>
      <c r="DH229" s="13"/>
      <c r="DI229" s="13"/>
      <c r="DJ229" s="13"/>
      <c r="DK229" s="13"/>
      <c r="DL229" s="13"/>
      <c r="DM229" s="13"/>
      <c r="DN229" s="13"/>
      <c r="DO229" s="13"/>
      <c r="DP229" s="13"/>
      <c r="DQ229" s="13"/>
      <c r="DR229" s="13"/>
      <c r="DS229" s="13"/>
      <c r="DT229" s="13"/>
      <c r="DU229" s="13"/>
      <c r="DV229" s="13"/>
      <c r="DW229" s="13"/>
      <c r="DX229" s="13"/>
      <c r="DY229" s="13"/>
      <c r="DZ229" s="13"/>
      <c r="EA229" s="13"/>
      <c r="EB229" s="13"/>
      <c r="EC229" s="13"/>
      <c r="ED229" s="13"/>
      <c r="EE229" s="13"/>
      <c r="EF229" s="13"/>
      <c r="EG229" s="13"/>
      <c r="EH229" s="13"/>
      <c r="EI229" s="13"/>
      <c r="EJ229" s="13"/>
      <c r="EK229" s="13"/>
      <c r="EL229" s="13"/>
      <c r="EM229" s="13"/>
      <c r="EN229" s="13"/>
      <c r="EO229" s="13"/>
      <c r="EP229" s="13"/>
      <c r="EQ229" s="13"/>
      <c r="ER229" s="13"/>
      <c r="ES229" s="13"/>
      <c r="ET229" s="13"/>
      <c r="EU229" s="13"/>
      <c r="EV229" s="13"/>
      <c r="EW229" s="13"/>
      <c r="EX229" s="13"/>
      <c r="EY229" s="13"/>
      <c r="EZ229" s="13"/>
      <c r="FA229" s="13"/>
      <c r="FB229" s="13"/>
      <c r="FC229" s="13"/>
      <c r="FD229" s="13"/>
      <c r="FE229" s="13"/>
      <c r="FF229" s="13"/>
      <c r="FG229" s="13"/>
      <c r="FH229" s="13"/>
      <c r="FI229" s="13"/>
      <c r="FJ229" s="13"/>
      <c r="FK229" s="13"/>
      <c r="FL229" s="13"/>
      <c r="FM229" s="13"/>
      <c r="FN229" s="13"/>
      <c r="FO229" s="13"/>
      <c r="FP229" s="13"/>
      <c r="FQ229" s="13"/>
      <c r="FR229" s="13"/>
      <c r="FS229" s="13"/>
      <c r="FT229" s="13"/>
      <c r="FU229" s="13"/>
      <c r="FV229" s="13"/>
      <c r="FW229" s="13"/>
      <c r="FX229" s="13"/>
      <c r="FY229" s="13"/>
      <c r="FZ229" s="13"/>
      <c r="GA229" s="13"/>
      <c r="GB229" s="13"/>
      <c r="GC229" s="13"/>
      <c r="GD229" s="13"/>
      <c r="GE229" s="13"/>
      <c r="GF229" s="13"/>
      <c r="GG229" s="13"/>
      <c r="GH229" s="13"/>
      <c r="GI229" s="13"/>
      <c r="GJ229" s="13"/>
      <c r="GK229" s="13"/>
      <c r="GL229" s="13"/>
      <c r="GM229" s="13"/>
      <c r="GN229" s="13"/>
      <c r="GO229" s="13"/>
      <c r="GP229" s="13"/>
      <c r="GQ229" s="13"/>
      <c r="GR229" s="13"/>
      <c r="GS229" s="13"/>
      <c r="GT229" s="13"/>
      <c r="GU229" s="13"/>
      <c r="GV229" s="13"/>
      <c r="GW229" s="13"/>
      <c r="GX229" s="13"/>
      <c r="GY229" s="13"/>
      <c r="GZ229" s="13"/>
      <c r="HA229" s="13"/>
      <c r="HB229" s="13"/>
      <c r="HC229" s="13"/>
      <c r="HD229" s="13"/>
      <c r="HE229" s="13"/>
      <c r="HF229" s="13"/>
      <c r="HG229" s="13"/>
      <c r="HH229" s="13"/>
      <c r="HI229" s="13"/>
      <c r="HJ229" s="13"/>
      <c r="HK229" s="13"/>
      <c r="HL229" s="13"/>
      <c r="HM229" s="13"/>
      <c r="HN229" s="13"/>
      <c r="HO229" s="13"/>
      <c r="HP229" s="13"/>
      <c r="HQ229" s="13"/>
      <c r="HR229" s="13"/>
      <c r="HS229" s="13"/>
      <c r="HT229" s="13"/>
      <c r="HU229" s="13"/>
      <c r="HV229" s="13"/>
      <c r="HW229" s="13"/>
      <c r="HX229" s="13"/>
      <c r="HY229" s="13"/>
      <c r="HZ229" s="13"/>
      <c r="IA229" s="13"/>
      <c r="IB229" s="13"/>
      <c r="IC229" s="13"/>
      <c r="ID229" s="13"/>
      <c r="IE229" s="13"/>
      <c r="IF229" s="13"/>
      <c r="IG229" s="13"/>
      <c r="IH229" s="13"/>
      <c r="II229" s="13"/>
      <c r="IJ229" s="13"/>
      <c r="IK229" s="13"/>
      <c r="IL229" s="13"/>
      <c r="IM229" s="13"/>
      <c r="IN229" s="13"/>
      <c r="IO229" s="13"/>
      <c r="IP229" s="13"/>
      <c r="IQ229" s="13"/>
      <c r="IR229" s="13"/>
    </row>
    <row r="230" spans="1:252" ht="57.75" customHeight="1" x14ac:dyDescent="0.2">
      <c r="A230" s="9" t="s">
        <v>15</v>
      </c>
      <c r="B230" s="9"/>
      <c r="C230" s="9" t="s">
        <v>249</v>
      </c>
      <c r="D230" s="9" t="s">
        <v>253</v>
      </c>
      <c r="E230" s="9" t="s">
        <v>14</v>
      </c>
      <c r="F230" s="14">
        <f t="shared" si="38"/>
        <v>95</v>
      </c>
      <c r="G230" s="14">
        <v>95</v>
      </c>
      <c r="H230" s="14"/>
      <c r="I230" s="14">
        <f t="shared" si="49"/>
        <v>95</v>
      </c>
      <c r="J230" s="14">
        <v>95</v>
      </c>
      <c r="K230" s="14"/>
      <c r="L230" s="16">
        <f t="shared" si="63"/>
        <v>0</v>
      </c>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3"/>
      <c r="CK230" s="13"/>
      <c r="CL230" s="13"/>
      <c r="CM230" s="13"/>
      <c r="CN230" s="13"/>
      <c r="CO230" s="13"/>
      <c r="CP230" s="13"/>
      <c r="CQ230" s="13"/>
      <c r="CR230" s="13"/>
      <c r="CS230" s="13"/>
      <c r="CT230" s="13"/>
      <c r="CU230" s="13"/>
      <c r="CV230" s="13"/>
      <c r="CW230" s="13"/>
      <c r="CX230" s="13"/>
      <c r="CY230" s="13"/>
      <c r="CZ230" s="13"/>
      <c r="DA230" s="13"/>
      <c r="DB230" s="13"/>
      <c r="DC230" s="13"/>
      <c r="DD230" s="13"/>
      <c r="DE230" s="13"/>
      <c r="DF230" s="13"/>
      <c r="DG230" s="13"/>
      <c r="DH230" s="13"/>
      <c r="DI230" s="13"/>
      <c r="DJ230" s="13"/>
      <c r="DK230" s="13"/>
      <c r="DL230" s="13"/>
      <c r="DM230" s="13"/>
      <c r="DN230" s="13"/>
      <c r="DO230" s="13"/>
      <c r="DP230" s="13"/>
      <c r="DQ230" s="13"/>
      <c r="DR230" s="13"/>
      <c r="DS230" s="13"/>
      <c r="DT230" s="13"/>
      <c r="DU230" s="13"/>
      <c r="DV230" s="13"/>
      <c r="DW230" s="13"/>
      <c r="DX230" s="13"/>
      <c r="DY230" s="13"/>
      <c r="DZ230" s="13"/>
      <c r="EA230" s="13"/>
      <c r="EB230" s="13"/>
      <c r="EC230" s="13"/>
      <c r="ED230" s="13"/>
      <c r="EE230" s="13"/>
      <c r="EF230" s="13"/>
      <c r="EG230" s="13"/>
      <c r="EH230" s="13"/>
      <c r="EI230" s="13"/>
      <c r="EJ230" s="13"/>
      <c r="EK230" s="13"/>
      <c r="EL230" s="13"/>
      <c r="EM230" s="13"/>
      <c r="EN230" s="13"/>
      <c r="EO230" s="13"/>
      <c r="EP230" s="13"/>
      <c r="EQ230" s="13"/>
      <c r="ER230" s="13"/>
      <c r="ES230" s="13"/>
      <c r="ET230" s="13"/>
      <c r="EU230" s="13"/>
      <c r="EV230" s="13"/>
      <c r="EW230" s="13"/>
      <c r="EX230" s="13"/>
      <c r="EY230" s="13"/>
      <c r="EZ230" s="13"/>
      <c r="FA230" s="13"/>
      <c r="FB230" s="13"/>
      <c r="FC230" s="13"/>
      <c r="FD230" s="13"/>
      <c r="FE230" s="13"/>
      <c r="FF230" s="13"/>
      <c r="FG230" s="13"/>
      <c r="FH230" s="13"/>
      <c r="FI230" s="13"/>
      <c r="FJ230" s="13"/>
      <c r="FK230" s="13"/>
      <c r="FL230" s="13"/>
      <c r="FM230" s="13"/>
      <c r="FN230" s="13"/>
      <c r="FO230" s="13"/>
      <c r="FP230" s="13"/>
      <c r="FQ230" s="13"/>
      <c r="FR230" s="13"/>
      <c r="FS230" s="13"/>
      <c r="FT230" s="13"/>
      <c r="FU230" s="13"/>
      <c r="FV230" s="13"/>
      <c r="FW230" s="13"/>
      <c r="FX230" s="13"/>
      <c r="FY230" s="13"/>
      <c r="FZ230" s="13"/>
      <c r="GA230" s="13"/>
      <c r="GB230" s="13"/>
      <c r="GC230" s="13"/>
      <c r="GD230" s="13"/>
      <c r="GE230" s="13"/>
      <c r="GF230" s="13"/>
      <c r="GG230" s="13"/>
      <c r="GH230" s="13"/>
      <c r="GI230" s="13"/>
      <c r="GJ230" s="13"/>
      <c r="GK230" s="13"/>
      <c r="GL230" s="13"/>
      <c r="GM230" s="13"/>
      <c r="GN230" s="13"/>
      <c r="GO230" s="13"/>
      <c r="GP230" s="13"/>
      <c r="GQ230" s="13"/>
      <c r="GR230" s="13"/>
      <c r="GS230" s="13"/>
      <c r="GT230" s="13"/>
      <c r="GU230" s="13"/>
      <c r="GV230" s="13"/>
      <c r="GW230" s="13"/>
      <c r="GX230" s="13"/>
      <c r="GY230" s="13"/>
      <c r="GZ230" s="13"/>
      <c r="HA230" s="13"/>
      <c r="HB230" s="13"/>
      <c r="HC230" s="13"/>
      <c r="HD230" s="13"/>
      <c r="HE230" s="13"/>
      <c r="HF230" s="13"/>
      <c r="HG230" s="13"/>
      <c r="HH230" s="13"/>
      <c r="HI230" s="13"/>
      <c r="HJ230" s="13"/>
      <c r="HK230" s="13"/>
      <c r="HL230" s="13"/>
      <c r="HM230" s="13"/>
      <c r="HN230" s="13"/>
      <c r="HO230" s="13"/>
      <c r="HP230" s="13"/>
      <c r="HQ230" s="13"/>
      <c r="HR230" s="13"/>
      <c r="HS230" s="13"/>
      <c r="HT230" s="13"/>
      <c r="HU230" s="13"/>
      <c r="HV230" s="13"/>
      <c r="HW230" s="13"/>
      <c r="HX230" s="13"/>
      <c r="HY230" s="13"/>
      <c r="HZ230" s="13"/>
      <c r="IA230" s="13"/>
      <c r="IB230" s="13"/>
      <c r="IC230" s="13"/>
      <c r="ID230" s="13"/>
      <c r="IE230" s="13"/>
      <c r="IF230" s="13"/>
      <c r="IG230" s="13"/>
      <c r="IH230" s="13"/>
      <c r="II230" s="13"/>
      <c r="IJ230" s="13"/>
      <c r="IK230" s="13"/>
      <c r="IL230" s="13"/>
      <c r="IM230" s="13"/>
      <c r="IN230" s="13"/>
      <c r="IO230" s="13"/>
      <c r="IP230" s="13"/>
      <c r="IQ230" s="13"/>
      <c r="IR230" s="13"/>
    </row>
    <row r="231" spans="1:252" ht="183" customHeight="1" x14ac:dyDescent="0.2">
      <c r="A231" s="21" t="s">
        <v>302</v>
      </c>
      <c r="B231" s="28"/>
      <c r="C231" s="28" t="s">
        <v>249</v>
      </c>
      <c r="D231" s="28" t="s">
        <v>303</v>
      </c>
      <c r="E231" s="8"/>
      <c r="F231" s="11">
        <f>G231+H231</f>
        <v>6904.5</v>
      </c>
      <c r="G231" s="11">
        <f>G232</f>
        <v>6904.5</v>
      </c>
      <c r="H231" s="11">
        <f>H232</f>
        <v>0</v>
      </c>
      <c r="I231" s="11">
        <f t="shared" si="49"/>
        <v>6904.5</v>
      </c>
      <c r="J231" s="11">
        <f>J232</f>
        <v>6904.5</v>
      </c>
      <c r="K231" s="11">
        <f>K232</f>
        <v>0</v>
      </c>
      <c r="L231" s="16">
        <f t="shared" si="63"/>
        <v>0</v>
      </c>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3"/>
      <c r="AY231" s="13"/>
      <c r="AZ231" s="13"/>
      <c r="BA231" s="13"/>
      <c r="BB231" s="13"/>
      <c r="BC231" s="13"/>
      <c r="BD231" s="13"/>
      <c r="BE231" s="13"/>
      <c r="BF231" s="13"/>
      <c r="BG231" s="13"/>
      <c r="BH231" s="13"/>
      <c r="BI231" s="13"/>
      <c r="BJ231" s="13"/>
      <c r="BK231" s="13"/>
      <c r="BL231" s="13"/>
      <c r="BM231" s="13"/>
      <c r="BN231" s="13"/>
      <c r="BO231" s="13"/>
      <c r="BP231" s="13"/>
      <c r="BQ231" s="13"/>
      <c r="BR231" s="13"/>
      <c r="BS231" s="13"/>
      <c r="BT231" s="13"/>
      <c r="BU231" s="13"/>
      <c r="BV231" s="13"/>
      <c r="BW231" s="13"/>
      <c r="BX231" s="13"/>
      <c r="BY231" s="13"/>
      <c r="BZ231" s="13"/>
      <c r="CA231" s="13"/>
      <c r="CB231" s="13"/>
      <c r="CC231" s="13"/>
      <c r="CD231" s="13"/>
      <c r="CE231" s="13"/>
      <c r="CF231" s="13"/>
      <c r="CG231" s="13"/>
      <c r="CH231" s="13"/>
      <c r="CI231" s="13"/>
      <c r="CJ231" s="13"/>
      <c r="CK231" s="13"/>
      <c r="CL231" s="13"/>
      <c r="CM231" s="13"/>
      <c r="CN231" s="13"/>
      <c r="CO231" s="13"/>
      <c r="CP231" s="13"/>
      <c r="CQ231" s="13"/>
      <c r="CR231" s="13"/>
      <c r="CS231" s="13"/>
      <c r="CT231" s="13"/>
      <c r="CU231" s="13"/>
      <c r="CV231" s="13"/>
      <c r="CW231" s="13"/>
      <c r="CX231" s="13"/>
      <c r="CY231" s="13"/>
      <c r="CZ231" s="13"/>
      <c r="DA231" s="13"/>
      <c r="DB231" s="13"/>
      <c r="DC231" s="13"/>
      <c r="DD231" s="13"/>
      <c r="DE231" s="13"/>
      <c r="DF231" s="13"/>
      <c r="DG231" s="13"/>
      <c r="DH231" s="13"/>
      <c r="DI231" s="13"/>
      <c r="DJ231" s="13"/>
      <c r="DK231" s="13"/>
      <c r="DL231" s="13"/>
      <c r="DM231" s="13"/>
      <c r="DN231" s="13"/>
      <c r="DO231" s="13"/>
      <c r="DP231" s="13"/>
      <c r="DQ231" s="13"/>
      <c r="DR231" s="13"/>
      <c r="DS231" s="13"/>
      <c r="DT231" s="13"/>
      <c r="DU231" s="13"/>
      <c r="DV231" s="13"/>
      <c r="DW231" s="13"/>
      <c r="DX231" s="13"/>
      <c r="DY231" s="13"/>
      <c r="DZ231" s="13"/>
      <c r="EA231" s="13"/>
      <c r="EB231" s="13"/>
      <c r="EC231" s="13"/>
      <c r="ED231" s="13"/>
      <c r="EE231" s="13"/>
      <c r="EF231" s="13"/>
      <c r="EG231" s="13"/>
      <c r="EH231" s="13"/>
      <c r="EI231" s="13"/>
      <c r="EJ231" s="13"/>
      <c r="EK231" s="13"/>
      <c r="EL231" s="13"/>
      <c r="EM231" s="13"/>
      <c r="EN231" s="13"/>
      <c r="EO231" s="13"/>
      <c r="EP231" s="13"/>
      <c r="EQ231" s="13"/>
      <c r="ER231" s="13"/>
      <c r="ES231" s="13"/>
      <c r="ET231" s="13"/>
      <c r="EU231" s="13"/>
      <c r="EV231" s="13"/>
      <c r="EW231" s="13"/>
      <c r="EX231" s="13"/>
      <c r="EY231" s="13"/>
      <c r="EZ231" s="13"/>
      <c r="FA231" s="13"/>
      <c r="FB231" s="13"/>
      <c r="FC231" s="13"/>
      <c r="FD231" s="13"/>
      <c r="FE231" s="13"/>
      <c r="FF231" s="13"/>
      <c r="FG231" s="13"/>
      <c r="FH231" s="13"/>
      <c r="FI231" s="13"/>
      <c r="FJ231" s="13"/>
      <c r="FK231" s="13"/>
      <c r="FL231" s="13"/>
      <c r="FM231" s="13"/>
      <c r="FN231" s="13"/>
      <c r="FO231" s="13"/>
      <c r="FP231" s="13"/>
      <c r="FQ231" s="13"/>
      <c r="FR231" s="13"/>
      <c r="FS231" s="13"/>
      <c r="FT231" s="13"/>
      <c r="FU231" s="13"/>
      <c r="FV231" s="13"/>
      <c r="FW231" s="13"/>
      <c r="FX231" s="13"/>
      <c r="FY231" s="13"/>
      <c r="FZ231" s="13"/>
      <c r="GA231" s="13"/>
      <c r="GB231" s="13"/>
      <c r="GC231" s="13"/>
      <c r="GD231" s="13"/>
      <c r="GE231" s="13"/>
      <c r="GF231" s="13"/>
      <c r="GG231" s="13"/>
      <c r="GH231" s="13"/>
      <c r="GI231" s="13"/>
      <c r="GJ231" s="13"/>
      <c r="GK231" s="13"/>
      <c r="GL231" s="13"/>
      <c r="GM231" s="13"/>
      <c r="GN231" s="13"/>
      <c r="GO231" s="13"/>
      <c r="GP231" s="13"/>
      <c r="GQ231" s="13"/>
      <c r="GR231" s="13"/>
      <c r="GS231" s="13"/>
      <c r="GT231" s="13"/>
      <c r="GU231" s="13"/>
      <c r="GV231" s="13"/>
      <c r="GW231" s="13"/>
      <c r="GX231" s="13"/>
      <c r="GY231" s="13"/>
      <c r="GZ231" s="13"/>
      <c r="HA231" s="13"/>
      <c r="HB231" s="13"/>
      <c r="HC231" s="13"/>
      <c r="HD231" s="13"/>
      <c r="HE231" s="13"/>
      <c r="HF231" s="13"/>
      <c r="HG231" s="13"/>
      <c r="HH231" s="13"/>
      <c r="HI231" s="13"/>
      <c r="HJ231" s="13"/>
      <c r="HK231" s="13"/>
      <c r="HL231" s="13"/>
      <c r="HM231" s="13"/>
      <c r="HN231" s="13"/>
      <c r="HO231" s="13"/>
      <c r="HP231" s="13"/>
      <c r="HQ231" s="13"/>
      <c r="HR231" s="13"/>
      <c r="HS231" s="13"/>
      <c r="HT231" s="13"/>
      <c r="HU231" s="13"/>
      <c r="HV231" s="13"/>
      <c r="HW231" s="13"/>
      <c r="HX231" s="13"/>
      <c r="HY231" s="13"/>
      <c r="HZ231" s="13"/>
      <c r="IA231" s="13"/>
      <c r="IB231" s="13"/>
      <c r="IC231" s="13"/>
      <c r="ID231" s="13"/>
      <c r="IE231" s="13"/>
      <c r="IF231" s="13"/>
      <c r="IG231" s="13"/>
      <c r="IH231" s="13"/>
      <c r="II231" s="13"/>
      <c r="IJ231" s="13"/>
      <c r="IK231" s="13"/>
      <c r="IL231" s="13"/>
      <c r="IM231" s="13"/>
      <c r="IN231" s="13"/>
      <c r="IO231" s="13"/>
      <c r="IP231" s="13"/>
      <c r="IQ231" s="13"/>
      <c r="IR231" s="13"/>
    </row>
    <row r="232" spans="1:252" ht="60" customHeight="1" x14ac:dyDescent="0.2">
      <c r="A232" s="22" t="s">
        <v>252</v>
      </c>
      <c r="B232" s="29"/>
      <c r="C232" s="29" t="s">
        <v>249</v>
      </c>
      <c r="D232" s="29" t="s">
        <v>304</v>
      </c>
      <c r="E232" s="9"/>
      <c r="F232" s="14">
        <f>G232+H232</f>
        <v>6904.5</v>
      </c>
      <c r="G232" s="14">
        <f>G233</f>
        <v>6904.5</v>
      </c>
      <c r="H232" s="14">
        <f>H233</f>
        <v>0</v>
      </c>
      <c r="I232" s="14">
        <f t="shared" si="49"/>
        <v>6904.5</v>
      </c>
      <c r="J232" s="14">
        <f>J233</f>
        <v>6904.5</v>
      </c>
      <c r="K232" s="14">
        <f>K233</f>
        <v>0</v>
      </c>
      <c r="L232" s="16">
        <f t="shared" si="63"/>
        <v>0</v>
      </c>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3"/>
      <c r="AY232" s="13"/>
      <c r="AZ232" s="13"/>
      <c r="BA232" s="13"/>
      <c r="BB232" s="13"/>
      <c r="BC232" s="13"/>
      <c r="BD232" s="13"/>
      <c r="BE232" s="13"/>
      <c r="BF232" s="13"/>
      <c r="BG232" s="13"/>
      <c r="BH232" s="13"/>
      <c r="BI232" s="13"/>
      <c r="BJ232" s="13"/>
      <c r="BK232" s="13"/>
      <c r="BL232" s="13"/>
      <c r="BM232" s="13"/>
      <c r="BN232" s="13"/>
      <c r="BO232" s="13"/>
      <c r="BP232" s="13"/>
      <c r="BQ232" s="13"/>
      <c r="BR232" s="13"/>
      <c r="BS232" s="13"/>
      <c r="BT232" s="13"/>
      <c r="BU232" s="13"/>
      <c r="BV232" s="13"/>
      <c r="BW232" s="13"/>
      <c r="BX232" s="13"/>
      <c r="BY232" s="13"/>
      <c r="BZ232" s="13"/>
      <c r="CA232" s="13"/>
      <c r="CB232" s="13"/>
      <c r="CC232" s="13"/>
      <c r="CD232" s="13"/>
      <c r="CE232" s="13"/>
      <c r="CF232" s="13"/>
      <c r="CG232" s="13"/>
      <c r="CH232" s="13"/>
      <c r="CI232" s="13"/>
      <c r="CJ232" s="13"/>
      <c r="CK232" s="13"/>
      <c r="CL232" s="13"/>
      <c r="CM232" s="13"/>
      <c r="CN232" s="13"/>
      <c r="CO232" s="13"/>
      <c r="CP232" s="13"/>
      <c r="CQ232" s="13"/>
      <c r="CR232" s="13"/>
      <c r="CS232" s="13"/>
      <c r="CT232" s="13"/>
      <c r="CU232" s="13"/>
      <c r="CV232" s="13"/>
      <c r="CW232" s="13"/>
      <c r="CX232" s="13"/>
      <c r="CY232" s="13"/>
      <c r="CZ232" s="13"/>
      <c r="DA232" s="13"/>
      <c r="DB232" s="13"/>
      <c r="DC232" s="13"/>
      <c r="DD232" s="13"/>
      <c r="DE232" s="13"/>
      <c r="DF232" s="13"/>
      <c r="DG232" s="13"/>
      <c r="DH232" s="13"/>
      <c r="DI232" s="13"/>
      <c r="DJ232" s="13"/>
      <c r="DK232" s="13"/>
      <c r="DL232" s="13"/>
      <c r="DM232" s="13"/>
      <c r="DN232" s="13"/>
      <c r="DO232" s="13"/>
      <c r="DP232" s="13"/>
      <c r="DQ232" s="13"/>
      <c r="DR232" s="13"/>
      <c r="DS232" s="13"/>
      <c r="DT232" s="13"/>
      <c r="DU232" s="13"/>
      <c r="DV232" s="13"/>
      <c r="DW232" s="13"/>
      <c r="DX232" s="13"/>
      <c r="DY232" s="13"/>
      <c r="DZ232" s="13"/>
      <c r="EA232" s="13"/>
      <c r="EB232" s="13"/>
      <c r="EC232" s="13"/>
      <c r="ED232" s="13"/>
      <c r="EE232" s="13"/>
      <c r="EF232" s="13"/>
      <c r="EG232" s="13"/>
      <c r="EH232" s="13"/>
      <c r="EI232" s="13"/>
      <c r="EJ232" s="13"/>
      <c r="EK232" s="13"/>
      <c r="EL232" s="13"/>
      <c r="EM232" s="13"/>
      <c r="EN232" s="13"/>
      <c r="EO232" s="13"/>
      <c r="EP232" s="13"/>
      <c r="EQ232" s="13"/>
      <c r="ER232" s="13"/>
      <c r="ES232" s="13"/>
      <c r="ET232" s="13"/>
      <c r="EU232" s="13"/>
      <c r="EV232" s="13"/>
      <c r="EW232" s="13"/>
      <c r="EX232" s="13"/>
      <c r="EY232" s="13"/>
      <c r="EZ232" s="13"/>
      <c r="FA232" s="13"/>
      <c r="FB232" s="13"/>
      <c r="FC232" s="13"/>
      <c r="FD232" s="13"/>
      <c r="FE232" s="13"/>
      <c r="FF232" s="13"/>
      <c r="FG232" s="13"/>
      <c r="FH232" s="13"/>
      <c r="FI232" s="13"/>
      <c r="FJ232" s="13"/>
      <c r="FK232" s="13"/>
      <c r="FL232" s="13"/>
      <c r="FM232" s="13"/>
      <c r="FN232" s="13"/>
      <c r="FO232" s="13"/>
      <c r="FP232" s="13"/>
      <c r="FQ232" s="13"/>
      <c r="FR232" s="13"/>
      <c r="FS232" s="13"/>
      <c r="FT232" s="13"/>
      <c r="FU232" s="13"/>
      <c r="FV232" s="13"/>
      <c r="FW232" s="13"/>
      <c r="FX232" s="13"/>
      <c r="FY232" s="13"/>
      <c r="FZ232" s="13"/>
      <c r="GA232" s="13"/>
      <c r="GB232" s="13"/>
      <c r="GC232" s="13"/>
      <c r="GD232" s="13"/>
      <c r="GE232" s="13"/>
      <c r="GF232" s="13"/>
      <c r="GG232" s="13"/>
      <c r="GH232" s="13"/>
      <c r="GI232" s="13"/>
      <c r="GJ232" s="13"/>
      <c r="GK232" s="13"/>
      <c r="GL232" s="13"/>
      <c r="GM232" s="13"/>
      <c r="GN232" s="13"/>
      <c r="GO232" s="13"/>
      <c r="GP232" s="13"/>
      <c r="GQ232" s="13"/>
      <c r="GR232" s="13"/>
      <c r="GS232" s="13"/>
      <c r="GT232" s="13"/>
      <c r="GU232" s="13"/>
      <c r="GV232" s="13"/>
      <c r="GW232" s="13"/>
      <c r="GX232" s="13"/>
      <c r="GY232" s="13"/>
      <c r="GZ232" s="13"/>
      <c r="HA232" s="13"/>
      <c r="HB232" s="13"/>
      <c r="HC232" s="13"/>
      <c r="HD232" s="13"/>
      <c r="HE232" s="13"/>
      <c r="HF232" s="13"/>
      <c r="HG232" s="13"/>
      <c r="HH232" s="13"/>
      <c r="HI232" s="13"/>
      <c r="HJ232" s="13"/>
      <c r="HK232" s="13"/>
      <c r="HL232" s="13"/>
      <c r="HM232" s="13"/>
      <c r="HN232" s="13"/>
      <c r="HO232" s="13"/>
      <c r="HP232" s="13"/>
      <c r="HQ232" s="13"/>
      <c r="HR232" s="13"/>
      <c r="HS232" s="13"/>
      <c r="HT232" s="13"/>
      <c r="HU232" s="13"/>
      <c r="HV232" s="13"/>
      <c r="HW232" s="13"/>
      <c r="HX232" s="13"/>
      <c r="HY232" s="13"/>
      <c r="HZ232" s="13"/>
      <c r="IA232" s="13"/>
      <c r="IB232" s="13"/>
      <c r="IC232" s="13"/>
      <c r="ID232" s="13"/>
      <c r="IE232" s="13"/>
      <c r="IF232" s="13"/>
      <c r="IG232" s="13"/>
      <c r="IH232" s="13"/>
      <c r="II232" s="13"/>
      <c r="IJ232" s="13"/>
      <c r="IK232" s="13"/>
      <c r="IL232" s="13"/>
      <c r="IM232" s="13"/>
      <c r="IN232" s="13"/>
      <c r="IO232" s="13"/>
      <c r="IP232" s="13"/>
      <c r="IQ232" s="13"/>
      <c r="IR232" s="13"/>
    </row>
    <row r="233" spans="1:252" ht="95.25" customHeight="1" x14ac:dyDescent="0.2">
      <c r="A233" s="9" t="s">
        <v>18</v>
      </c>
      <c r="B233" s="9"/>
      <c r="C233" s="29" t="s">
        <v>249</v>
      </c>
      <c r="D233" s="29" t="s">
        <v>304</v>
      </c>
      <c r="E233" s="9" t="s">
        <v>12</v>
      </c>
      <c r="F233" s="14">
        <f>G233+H233</f>
        <v>6904.5</v>
      </c>
      <c r="G233" s="14">
        <v>6904.5</v>
      </c>
      <c r="H233" s="14">
        <v>0</v>
      </c>
      <c r="I233" s="14">
        <f>J233+K233</f>
        <v>6904.5</v>
      </c>
      <c r="J233" s="14">
        <v>6904.5</v>
      </c>
      <c r="K233" s="14">
        <v>0</v>
      </c>
      <c r="L233" s="16">
        <f t="shared" si="63"/>
        <v>0</v>
      </c>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3"/>
      <c r="AY233" s="13"/>
      <c r="AZ233" s="13"/>
      <c r="BA233" s="13"/>
      <c r="BB233" s="13"/>
      <c r="BC233" s="13"/>
      <c r="BD233" s="13"/>
      <c r="BE233" s="13"/>
      <c r="BF233" s="13"/>
      <c r="BG233" s="13"/>
      <c r="BH233" s="13"/>
      <c r="BI233" s="13"/>
      <c r="BJ233" s="13"/>
      <c r="BK233" s="13"/>
      <c r="BL233" s="13"/>
      <c r="BM233" s="13"/>
      <c r="BN233" s="13"/>
      <c r="BO233" s="13"/>
      <c r="BP233" s="13"/>
      <c r="BQ233" s="13"/>
      <c r="BR233" s="13"/>
      <c r="BS233" s="13"/>
      <c r="BT233" s="13"/>
      <c r="BU233" s="13"/>
      <c r="BV233" s="13"/>
      <c r="BW233" s="13"/>
      <c r="BX233" s="13"/>
      <c r="BY233" s="13"/>
      <c r="BZ233" s="13"/>
      <c r="CA233" s="13"/>
      <c r="CB233" s="13"/>
      <c r="CC233" s="13"/>
      <c r="CD233" s="13"/>
      <c r="CE233" s="13"/>
      <c r="CF233" s="13"/>
      <c r="CG233" s="13"/>
      <c r="CH233" s="13"/>
      <c r="CI233" s="13"/>
      <c r="CJ233" s="13"/>
      <c r="CK233" s="13"/>
      <c r="CL233" s="13"/>
      <c r="CM233" s="13"/>
      <c r="CN233" s="13"/>
      <c r="CO233" s="13"/>
      <c r="CP233" s="13"/>
      <c r="CQ233" s="13"/>
      <c r="CR233" s="13"/>
      <c r="CS233" s="13"/>
      <c r="CT233" s="13"/>
      <c r="CU233" s="13"/>
      <c r="CV233" s="13"/>
      <c r="CW233" s="13"/>
      <c r="CX233" s="13"/>
      <c r="CY233" s="13"/>
      <c r="CZ233" s="13"/>
      <c r="DA233" s="13"/>
      <c r="DB233" s="13"/>
      <c r="DC233" s="13"/>
      <c r="DD233" s="13"/>
      <c r="DE233" s="13"/>
      <c r="DF233" s="13"/>
      <c r="DG233" s="13"/>
      <c r="DH233" s="13"/>
      <c r="DI233" s="13"/>
      <c r="DJ233" s="13"/>
      <c r="DK233" s="13"/>
      <c r="DL233" s="13"/>
      <c r="DM233" s="13"/>
      <c r="DN233" s="13"/>
      <c r="DO233" s="13"/>
      <c r="DP233" s="13"/>
      <c r="DQ233" s="13"/>
      <c r="DR233" s="13"/>
      <c r="DS233" s="13"/>
      <c r="DT233" s="13"/>
      <c r="DU233" s="13"/>
      <c r="DV233" s="13"/>
      <c r="DW233" s="13"/>
      <c r="DX233" s="13"/>
      <c r="DY233" s="13"/>
      <c r="DZ233" s="13"/>
      <c r="EA233" s="13"/>
      <c r="EB233" s="13"/>
      <c r="EC233" s="13"/>
      <c r="ED233" s="13"/>
      <c r="EE233" s="13"/>
      <c r="EF233" s="13"/>
      <c r="EG233" s="13"/>
      <c r="EH233" s="13"/>
      <c r="EI233" s="13"/>
      <c r="EJ233" s="13"/>
      <c r="EK233" s="13"/>
      <c r="EL233" s="13"/>
      <c r="EM233" s="13"/>
      <c r="EN233" s="13"/>
      <c r="EO233" s="13"/>
      <c r="EP233" s="13"/>
      <c r="EQ233" s="13"/>
      <c r="ER233" s="13"/>
      <c r="ES233" s="13"/>
      <c r="ET233" s="13"/>
      <c r="EU233" s="13"/>
      <c r="EV233" s="13"/>
      <c r="EW233" s="13"/>
      <c r="EX233" s="13"/>
      <c r="EY233" s="13"/>
      <c r="EZ233" s="13"/>
      <c r="FA233" s="13"/>
      <c r="FB233" s="13"/>
      <c r="FC233" s="13"/>
      <c r="FD233" s="13"/>
      <c r="FE233" s="13"/>
      <c r="FF233" s="13"/>
      <c r="FG233" s="13"/>
      <c r="FH233" s="13"/>
      <c r="FI233" s="13"/>
      <c r="FJ233" s="13"/>
      <c r="FK233" s="13"/>
      <c r="FL233" s="13"/>
      <c r="FM233" s="13"/>
      <c r="FN233" s="13"/>
      <c r="FO233" s="13"/>
      <c r="FP233" s="13"/>
      <c r="FQ233" s="13"/>
      <c r="FR233" s="13"/>
      <c r="FS233" s="13"/>
      <c r="FT233" s="13"/>
      <c r="FU233" s="13"/>
      <c r="FV233" s="13"/>
      <c r="FW233" s="13"/>
      <c r="FX233" s="13"/>
      <c r="FY233" s="13"/>
      <c r="FZ233" s="13"/>
      <c r="GA233" s="13"/>
      <c r="GB233" s="13"/>
      <c r="GC233" s="13"/>
      <c r="GD233" s="13"/>
      <c r="GE233" s="13"/>
      <c r="GF233" s="13"/>
      <c r="GG233" s="13"/>
      <c r="GH233" s="13"/>
      <c r="GI233" s="13"/>
      <c r="GJ233" s="13"/>
      <c r="GK233" s="13"/>
      <c r="GL233" s="13"/>
      <c r="GM233" s="13"/>
      <c r="GN233" s="13"/>
      <c r="GO233" s="13"/>
      <c r="GP233" s="13"/>
      <c r="GQ233" s="13"/>
      <c r="GR233" s="13"/>
      <c r="GS233" s="13"/>
      <c r="GT233" s="13"/>
      <c r="GU233" s="13"/>
      <c r="GV233" s="13"/>
      <c r="GW233" s="13"/>
      <c r="GX233" s="13"/>
      <c r="GY233" s="13"/>
      <c r="GZ233" s="13"/>
      <c r="HA233" s="13"/>
      <c r="HB233" s="13"/>
      <c r="HC233" s="13"/>
      <c r="HD233" s="13"/>
      <c r="HE233" s="13"/>
      <c r="HF233" s="13"/>
      <c r="HG233" s="13"/>
      <c r="HH233" s="13"/>
      <c r="HI233" s="13"/>
      <c r="HJ233" s="13"/>
      <c r="HK233" s="13"/>
      <c r="HL233" s="13"/>
      <c r="HM233" s="13"/>
      <c r="HN233" s="13"/>
      <c r="HO233" s="13"/>
      <c r="HP233" s="13"/>
      <c r="HQ233" s="13"/>
      <c r="HR233" s="13"/>
      <c r="HS233" s="13"/>
      <c r="HT233" s="13"/>
      <c r="HU233" s="13"/>
      <c r="HV233" s="13"/>
      <c r="HW233" s="13"/>
      <c r="HX233" s="13"/>
      <c r="HY233" s="13"/>
      <c r="HZ233" s="13"/>
      <c r="IA233" s="13"/>
      <c r="IB233" s="13"/>
      <c r="IC233" s="13"/>
      <c r="ID233" s="13"/>
      <c r="IE233" s="13"/>
      <c r="IF233" s="13"/>
      <c r="IG233" s="13"/>
      <c r="IH233" s="13"/>
      <c r="II233" s="13"/>
      <c r="IJ233" s="13"/>
      <c r="IK233" s="13"/>
      <c r="IL233" s="13"/>
      <c r="IM233" s="13"/>
      <c r="IN233" s="13"/>
      <c r="IO233" s="13"/>
      <c r="IP233" s="13"/>
      <c r="IQ233" s="13"/>
      <c r="IR233" s="13"/>
    </row>
    <row r="234" spans="1:252" ht="121.5" customHeight="1" x14ac:dyDescent="0.2">
      <c r="A234" s="28" t="s">
        <v>804</v>
      </c>
      <c r="B234" s="28"/>
      <c r="C234" s="28" t="s">
        <v>249</v>
      </c>
      <c r="D234" s="28" t="s">
        <v>305</v>
      </c>
      <c r="E234" s="8"/>
      <c r="F234" s="11">
        <f t="shared" ref="F234:F237" si="66">G234+H234</f>
        <v>9863</v>
      </c>
      <c r="G234" s="11">
        <f>G235+G237</f>
        <v>9863</v>
      </c>
      <c r="H234" s="11">
        <f>H235+H237</f>
        <v>0</v>
      </c>
      <c r="I234" s="11">
        <f t="shared" ref="I234:I237" si="67">J234+K234</f>
        <v>9863</v>
      </c>
      <c r="J234" s="11">
        <f>J235+J237</f>
        <v>9863</v>
      </c>
      <c r="K234" s="11">
        <f>K235+K237</f>
        <v>0</v>
      </c>
      <c r="L234" s="16">
        <f t="shared" si="63"/>
        <v>0</v>
      </c>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c r="AL234" s="13"/>
      <c r="AM234" s="13"/>
      <c r="AN234" s="13"/>
      <c r="AO234" s="13"/>
      <c r="AP234" s="13"/>
      <c r="AQ234" s="13"/>
      <c r="AR234" s="13"/>
      <c r="AS234" s="13"/>
      <c r="AT234" s="13"/>
      <c r="AU234" s="13"/>
      <c r="AV234" s="13"/>
      <c r="AW234" s="13"/>
      <c r="AX234" s="13"/>
      <c r="AY234" s="13"/>
      <c r="AZ234" s="13"/>
      <c r="BA234" s="13"/>
      <c r="BB234" s="13"/>
      <c r="BC234" s="13"/>
      <c r="BD234" s="13"/>
      <c r="BE234" s="13"/>
      <c r="BF234" s="13"/>
      <c r="BG234" s="13"/>
      <c r="BH234" s="13"/>
      <c r="BI234" s="13"/>
      <c r="BJ234" s="13"/>
      <c r="BK234" s="13"/>
      <c r="BL234" s="13"/>
      <c r="BM234" s="13"/>
      <c r="BN234" s="13"/>
      <c r="BO234" s="13"/>
      <c r="BP234" s="13"/>
      <c r="BQ234" s="13"/>
      <c r="BR234" s="13"/>
      <c r="BS234" s="13"/>
      <c r="BT234" s="13"/>
      <c r="BU234" s="13"/>
      <c r="BV234" s="13"/>
      <c r="BW234" s="13"/>
      <c r="BX234" s="13"/>
      <c r="BY234" s="13"/>
      <c r="BZ234" s="13"/>
      <c r="CA234" s="13"/>
      <c r="CB234" s="13"/>
      <c r="CC234" s="13"/>
      <c r="CD234" s="13"/>
      <c r="CE234" s="13"/>
      <c r="CF234" s="13"/>
      <c r="CG234" s="13"/>
      <c r="CH234" s="13"/>
      <c r="CI234" s="13"/>
      <c r="CJ234" s="13"/>
      <c r="CK234" s="13"/>
      <c r="CL234" s="13"/>
      <c r="CM234" s="13"/>
      <c r="CN234" s="13"/>
      <c r="CO234" s="13"/>
      <c r="CP234" s="13"/>
      <c r="CQ234" s="13"/>
      <c r="CR234" s="13"/>
      <c r="CS234" s="13"/>
      <c r="CT234" s="13"/>
      <c r="CU234" s="13"/>
      <c r="CV234" s="13"/>
      <c r="CW234" s="13"/>
      <c r="CX234" s="13"/>
      <c r="CY234" s="13"/>
      <c r="CZ234" s="13"/>
      <c r="DA234" s="13"/>
      <c r="DB234" s="13"/>
      <c r="DC234" s="13"/>
      <c r="DD234" s="13"/>
      <c r="DE234" s="13"/>
      <c r="DF234" s="13"/>
      <c r="DG234" s="13"/>
      <c r="DH234" s="13"/>
      <c r="DI234" s="13"/>
      <c r="DJ234" s="13"/>
      <c r="DK234" s="13"/>
      <c r="DL234" s="13"/>
      <c r="DM234" s="13"/>
      <c r="DN234" s="13"/>
      <c r="DO234" s="13"/>
      <c r="DP234" s="13"/>
      <c r="DQ234" s="13"/>
      <c r="DR234" s="13"/>
      <c r="DS234" s="13"/>
      <c r="DT234" s="13"/>
      <c r="DU234" s="13"/>
      <c r="DV234" s="13"/>
      <c r="DW234" s="13"/>
      <c r="DX234" s="13"/>
      <c r="DY234" s="13"/>
      <c r="DZ234" s="13"/>
      <c r="EA234" s="13"/>
      <c r="EB234" s="13"/>
      <c r="EC234" s="13"/>
      <c r="ED234" s="13"/>
      <c r="EE234" s="13"/>
      <c r="EF234" s="13"/>
      <c r="EG234" s="13"/>
      <c r="EH234" s="13"/>
      <c r="EI234" s="13"/>
      <c r="EJ234" s="13"/>
      <c r="EK234" s="13"/>
      <c r="EL234" s="13"/>
      <c r="EM234" s="13"/>
      <c r="EN234" s="13"/>
      <c r="EO234" s="13"/>
      <c r="EP234" s="13"/>
      <c r="EQ234" s="13"/>
      <c r="ER234" s="13"/>
      <c r="ES234" s="13"/>
      <c r="ET234" s="13"/>
      <c r="EU234" s="13"/>
      <c r="EV234" s="13"/>
      <c r="EW234" s="13"/>
      <c r="EX234" s="13"/>
      <c r="EY234" s="13"/>
      <c r="EZ234" s="13"/>
      <c r="FA234" s="13"/>
      <c r="FB234" s="13"/>
      <c r="FC234" s="13"/>
      <c r="FD234" s="13"/>
      <c r="FE234" s="13"/>
      <c r="FF234" s="13"/>
      <c r="FG234" s="13"/>
      <c r="FH234" s="13"/>
      <c r="FI234" s="13"/>
      <c r="FJ234" s="13"/>
      <c r="FK234" s="13"/>
      <c r="FL234" s="13"/>
      <c r="FM234" s="13"/>
      <c r="FN234" s="13"/>
      <c r="FO234" s="13"/>
      <c r="FP234" s="13"/>
      <c r="FQ234" s="13"/>
      <c r="FR234" s="13"/>
      <c r="FS234" s="13"/>
      <c r="FT234" s="13"/>
      <c r="FU234" s="13"/>
      <c r="FV234" s="13"/>
      <c r="FW234" s="13"/>
      <c r="FX234" s="13"/>
      <c r="FY234" s="13"/>
      <c r="FZ234" s="13"/>
      <c r="GA234" s="13"/>
      <c r="GB234" s="13"/>
      <c r="GC234" s="13"/>
      <c r="GD234" s="13"/>
      <c r="GE234" s="13"/>
      <c r="GF234" s="13"/>
      <c r="GG234" s="13"/>
      <c r="GH234" s="13"/>
      <c r="GI234" s="13"/>
      <c r="GJ234" s="13"/>
      <c r="GK234" s="13"/>
      <c r="GL234" s="13"/>
      <c r="GM234" s="13"/>
      <c r="GN234" s="13"/>
      <c r="GO234" s="13"/>
      <c r="GP234" s="13"/>
      <c r="GQ234" s="13"/>
      <c r="GR234" s="13"/>
      <c r="GS234" s="13"/>
      <c r="GT234" s="13"/>
      <c r="GU234" s="13"/>
      <c r="GV234" s="13"/>
      <c r="GW234" s="13"/>
      <c r="GX234" s="13"/>
      <c r="GY234" s="13"/>
      <c r="GZ234" s="13"/>
      <c r="HA234" s="13"/>
      <c r="HB234" s="13"/>
      <c r="HC234" s="13"/>
      <c r="HD234" s="13"/>
      <c r="HE234" s="13"/>
      <c r="HF234" s="13"/>
      <c r="HG234" s="13"/>
      <c r="HH234" s="13"/>
      <c r="HI234" s="13"/>
      <c r="HJ234" s="13"/>
      <c r="HK234" s="13"/>
      <c r="HL234" s="13"/>
      <c r="HM234" s="13"/>
      <c r="HN234" s="13"/>
      <c r="HO234" s="13"/>
      <c r="HP234" s="13"/>
      <c r="HQ234" s="13"/>
      <c r="HR234" s="13"/>
      <c r="HS234" s="13"/>
      <c r="HT234" s="13"/>
      <c r="HU234" s="13"/>
      <c r="HV234" s="13"/>
      <c r="HW234" s="13"/>
      <c r="HX234" s="13"/>
      <c r="HY234" s="13"/>
      <c r="HZ234" s="13"/>
      <c r="IA234" s="13"/>
      <c r="IB234" s="13"/>
      <c r="IC234" s="13"/>
      <c r="ID234" s="13"/>
      <c r="IE234" s="13"/>
      <c r="IF234" s="13"/>
      <c r="IG234" s="13"/>
      <c r="IH234" s="13"/>
      <c r="II234" s="13"/>
      <c r="IJ234" s="13"/>
      <c r="IK234" s="13"/>
      <c r="IL234" s="13"/>
      <c r="IM234" s="13"/>
      <c r="IN234" s="13"/>
      <c r="IO234" s="13"/>
      <c r="IP234" s="13"/>
      <c r="IQ234" s="13"/>
      <c r="IR234" s="13"/>
    </row>
    <row r="235" spans="1:252" ht="72.75" customHeight="1" x14ac:dyDescent="0.2">
      <c r="A235" s="9" t="s">
        <v>129</v>
      </c>
      <c r="B235" s="29"/>
      <c r="C235" s="29" t="s">
        <v>249</v>
      </c>
      <c r="D235" s="29" t="s">
        <v>805</v>
      </c>
      <c r="E235" s="9"/>
      <c r="F235" s="14">
        <f t="shared" si="66"/>
        <v>1000</v>
      </c>
      <c r="G235" s="14">
        <f>G236</f>
        <v>1000</v>
      </c>
      <c r="H235" s="14">
        <f>H236</f>
        <v>0</v>
      </c>
      <c r="I235" s="14">
        <f t="shared" si="67"/>
        <v>1000</v>
      </c>
      <c r="J235" s="14">
        <f>J236</f>
        <v>1000</v>
      </c>
      <c r="K235" s="14">
        <f>K236</f>
        <v>0</v>
      </c>
      <c r="L235" s="16">
        <f t="shared" si="63"/>
        <v>0</v>
      </c>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c r="AR235" s="13"/>
      <c r="AS235" s="13"/>
      <c r="AT235" s="13"/>
      <c r="AU235" s="13"/>
      <c r="AV235" s="13"/>
      <c r="AW235" s="13"/>
      <c r="AX235" s="13"/>
      <c r="AY235" s="13"/>
      <c r="AZ235" s="13"/>
      <c r="BA235" s="13"/>
      <c r="BB235" s="13"/>
      <c r="BC235" s="13"/>
      <c r="BD235" s="13"/>
      <c r="BE235" s="13"/>
      <c r="BF235" s="13"/>
      <c r="BG235" s="13"/>
      <c r="BH235" s="13"/>
      <c r="BI235" s="13"/>
      <c r="BJ235" s="13"/>
      <c r="BK235" s="13"/>
      <c r="BL235" s="13"/>
      <c r="BM235" s="13"/>
      <c r="BN235" s="13"/>
      <c r="BO235" s="13"/>
      <c r="BP235" s="13"/>
      <c r="BQ235" s="13"/>
      <c r="BR235" s="13"/>
      <c r="BS235" s="13"/>
      <c r="BT235" s="13"/>
      <c r="BU235" s="13"/>
      <c r="BV235" s="13"/>
      <c r="BW235" s="13"/>
      <c r="BX235" s="13"/>
      <c r="BY235" s="13"/>
      <c r="BZ235" s="13"/>
      <c r="CA235" s="13"/>
      <c r="CB235" s="13"/>
      <c r="CC235" s="13"/>
      <c r="CD235" s="13"/>
      <c r="CE235" s="13"/>
      <c r="CF235" s="13"/>
      <c r="CG235" s="13"/>
      <c r="CH235" s="13"/>
      <c r="CI235" s="13"/>
      <c r="CJ235" s="13"/>
      <c r="CK235" s="13"/>
      <c r="CL235" s="13"/>
      <c r="CM235" s="13"/>
      <c r="CN235" s="13"/>
      <c r="CO235" s="13"/>
      <c r="CP235" s="13"/>
      <c r="CQ235" s="13"/>
      <c r="CR235" s="13"/>
      <c r="CS235" s="13"/>
      <c r="CT235" s="13"/>
      <c r="CU235" s="13"/>
      <c r="CV235" s="13"/>
      <c r="CW235" s="13"/>
      <c r="CX235" s="13"/>
      <c r="CY235" s="13"/>
      <c r="CZ235" s="13"/>
      <c r="DA235" s="13"/>
      <c r="DB235" s="13"/>
      <c r="DC235" s="13"/>
      <c r="DD235" s="13"/>
      <c r="DE235" s="13"/>
      <c r="DF235" s="13"/>
      <c r="DG235" s="13"/>
      <c r="DH235" s="13"/>
      <c r="DI235" s="13"/>
      <c r="DJ235" s="13"/>
      <c r="DK235" s="13"/>
      <c r="DL235" s="13"/>
      <c r="DM235" s="13"/>
      <c r="DN235" s="13"/>
      <c r="DO235" s="13"/>
      <c r="DP235" s="13"/>
      <c r="DQ235" s="13"/>
      <c r="DR235" s="13"/>
      <c r="DS235" s="13"/>
      <c r="DT235" s="13"/>
      <c r="DU235" s="13"/>
      <c r="DV235" s="13"/>
      <c r="DW235" s="13"/>
      <c r="DX235" s="13"/>
      <c r="DY235" s="13"/>
      <c r="DZ235" s="13"/>
      <c r="EA235" s="13"/>
      <c r="EB235" s="13"/>
      <c r="EC235" s="13"/>
      <c r="ED235" s="13"/>
      <c r="EE235" s="13"/>
      <c r="EF235" s="13"/>
      <c r="EG235" s="13"/>
      <c r="EH235" s="13"/>
      <c r="EI235" s="13"/>
      <c r="EJ235" s="13"/>
      <c r="EK235" s="13"/>
      <c r="EL235" s="13"/>
      <c r="EM235" s="13"/>
      <c r="EN235" s="13"/>
      <c r="EO235" s="13"/>
      <c r="EP235" s="13"/>
      <c r="EQ235" s="13"/>
      <c r="ER235" s="13"/>
      <c r="ES235" s="13"/>
      <c r="ET235" s="13"/>
      <c r="EU235" s="13"/>
      <c r="EV235" s="13"/>
      <c r="EW235" s="13"/>
      <c r="EX235" s="13"/>
      <c r="EY235" s="13"/>
      <c r="EZ235" s="13"/>
      <c r="FA235" s="13"/>
      <c r="FB235" s="13"/>
      <c r="FC235" s="13"/>
      <c r="FD235" s="13"/>
      <c r="FE235" s="13"/>
      <c r="FF235" s="13"/>
      <c r="FG235" s="13"/>
      <c r="FH235" s="13"/>
      <c r="FI235" s="13"/>
      <c r="FJ235" s="13"/>
      <c r="FK235" s="13"/>
      <c r="FL235" s="13"/>
      <c r="FM235" s="13"/>
      <c r="FN235" s="13"/>
      <c r="FO235" s="13"/>
      <c r="FP235" s="13"/>
      <c r="FQ235" s="13"/>
      <c r="FR235" s="13"/>
      <c r="FS235" s="13"/>
      <c r="FT235" s="13"/>
      <c r="FU235" s="13"/>
      <c r="FV235" s="13"/>
      <c r="FW235" s="13"/>
      <c r="FX235" s="13"/>
      <c r="FY235" s="13"/>
      <c r="FZ235" s="13"/>
      <c r="GA235" s="13"/>
      <c r="GB235" s="13"/>
      <c r="GC235" s="13"/>
      <c r="GD235" s="13"/>
      <c r="GE235" s="13"/>
      <c r="GF235" s="13"/>
      <c r="GG235" s="13"/>
      <c r="GH235" s="13"/>
      <c r="GI235" s="13"/>
      <c r="GJ235" s="13"/>
      <c r="GK235" s="13"/>
      <c r="GL235" s="13"/>
      <c r="GM235" s="13"/>
      <c r="GN235" s="13"/>
      <c r="GO235" s="13"/>
      <c r="GP235" s="13"/>
      <c r="GQ235" s="13"/>
      <c r="GR235" s="13"/>
      <c r="GS235" s="13"/>
      <c r="GT235" s="13"/>
      <c r="GU235" s="13"/>
      <c r="GV235" s="13"/>
      <c r="GW235" s="13"/>
      <c r="GX235" s="13"/>
      <c r="GY235" s="13"/>
      <c r="GZ235" s="13"/>
      <c r="HA235" s="13"/>
      <c r="HB235" s="13"/>
      <c r="HC235" s="13"/>
      <c r="HD235" s="13"/>
      <c r="HE235" s="13"/>
      <c r="HF235" s="13"/>
      <c r="HG235" s="13"/>
      <c r="HH235" s="13"/>
      <c r="HI235" s="13"/>
      <c r="HJ235" s="13"/>
      <c r="HK235" s="13"/>
      <c r="HL235" s="13"/>
      <c r="HM235" s="13"/>
      <c r="HN235" s="13"/>
      <c r="HO235" s="13"/>
      <c r="HP235" s="13"/>
      <c r="HQ235" s="13"/>
      <c r="HR235" s="13"/>
      <c r="HS235" s="13"/>
      <c r="HT235" s="13"/>
      <c r="HU235" s="13"/>
      <c r="HV235" s="13"/>
      <c r="HW235" s="13"/>
      <c r="HX235" s="13"/>
      <c r="HY235" s="13"/>
      <c r="HZ235" s="13"/>
      <c r="IA235" s="13"/>
      <c r="IB235" s="13"/>
      <c r="IC235" s="13"/>
      <c r="ID235" s="13"/>
      <c r="IE235" s="13"/>
      <c r="IF235" s="13"/>
      <c r="IG235" s="13"/>
      <c r="IH235" s="13"/>
      <c r="II235" s="13"/>
      <c r="IJ235" s="13"/>
      <c r="IK235" s="13"/>
      <c r="IL235" s="13"/>
      <c r="IM235" s="13"/>
      <c r="IN235" s="13"/>
      <c r="IO235" s="13"/>
      <c r="IP235" s="13"/>
      <c r="IQ235" s="13"/>
      <c r="IR235" s="13"/>
    </row>
    <row r="236" spans="1:252" ht="95.25" customHeight="1" x14ac:dyDescent="0.2">
      <c r="A236" s="9" t="s">
        <v>18</v>
      </c>
      <c r="B236" s="9"/>
      <c r="C236" s="9" t="s">
        <v>249</v>
      </c>
      <c r="D236" s="29" t="s">
        <v>805</v>
      </c>
      <c r="E236" s="9" t="s">
        <v>12</v>
      </c>
      <c r="F236" s="14">
        <f t="shared" si="66"/>
        <v>1000</v>
      </c>
      <c r="G236" s="14">
        <v>1000</v>
      </c>
      <c r="H236" s="14">
        <v>0</v>
      </c>
      <c r="I236" s="14">
        <f t="shared" si="67"/>
        <v>1000</v>
      </c>
      <c r="J236" s="14">
        <v>1000</v>
      </c>
      <c r="K236" s="14">
        <v>0</v>
      </c>
      <c r="L236" s="16">
        <f t="shared" si="63"/>
        <v>0</v>
      </c>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3"/>
      <c r="FH236" s="13"/>
      <c r="FI236" s="13"/>
      <c r="FJ236" s="13"/>
      <c r="FK236" s="13"/>
      <c r="FL236" s="13"/>
      <c r="FM236" s="13"/>
      <c r="FN236" s="13"/>
      <c r="FO236" s="13"/>
      <c r="FP236" s="13"/>
      <c r="FQ236" s="13"/>
      <c r="FR236" s="13"/>
      <c r="FS236" s="13"/>
      <c r="FT236" s="13"/>
      <c r="FU236" s="13"/>
      <c r="FV236" s="13"/>
      <c r="FW236" s="13"/>
      <c r="FX236" s="13"/>
      <c r="FY236" s="13"/>
      <c r="FZ236" s="13"/>
      <c r="GA236" s="13"/>
      <c r="GB236" s="13"/>
      <c r="GC236" s="13"/>
      <c r="GD236" s="13"/>
      <c r="GE236" s="13"/>
      <c r="GF236" s="13"/>
      <c r="GG236" s="13"/>
      <c r="GH236" s="13"/>
      <c r="GI236" s="13"/>
      <c r="GJ236" s="13"/>
      <c r="GK236" s="13"/>
      <c r="GL236" s="13"/>
      <c r="GM236" s="13"/>
      <c r="GN236" s="13"/>
      <c r="GO236" s="13"/>
      <c r="GP236" s="13"/>
      <c r="GQ236" s="13"/>
      <c r="GR236" s="13"/>
      <c r="GS236" s="13"/>
      <c r="GT236" s="13"/>
      <c r="GU236" s="13"/>
      <c r="GV236" s="13"/>
      <c r="GW236" s="13"/>
      <c r="GX236" s="13"/>
      <c r="GY236" s="13"/>
      <c r="GZ236" s="13"/>
      <c r="HA236" s="13"/>
      <c r="HB236" s="13"/>
      <c r="HC236" s="13"/>
      <c r="HD236" s="13"/>
      <c r="HE236" s="13"/>
      <c r="HF236" s="13"/>
      <c r="HG236" s="13"/>
      <c r="HH236" s="13"/>
      <c r="HI236" s="13"/>
      <c r="HJ236" s="13"/>
      <c r="HK236" s="13"/>
      <c r="HL236" s="13"/>
      <c r="HM236" s="13"/>
      <c r="HN236" s="13"/>
      <c r="HO236" s="13"/>
      <c r="HP236" s="13"/>
      <c r="HQ236" s="13"/>
      <c r="HR236" s="13"/>
      <c r="HS236" s="13"/>
      <c r="HT236" s="13"/>
      <c r="HU236" s="13"/>
      <c r="HV236" s="13"/>
      <c r="HW236" s="13"/>
      <c r="HX236" s="13"/>
      <c r="HY236" s="13"/>
      <c r="HZ236" s="13"/>
      <c r="IA236" s="13"/>
      <c r="IB236" s="13"/>
      <c r="IC236" s="13"/>
      <c r="ID236" s="13"/>
      <c r="IE236" s="13"/>
      <c r="IF236" s="13"/>
      <c r="IG236" s="13"/>
      <c r="IH236" s="13"/>
      <c r="II236" s="13"/>
      <c r="IJ236" s="13"/>
      <c r="IK236" s="13"/>
      <c r="IL236" s="13"/>
      <c r="IM236" s="13"/>
      <c r="IN236" s="13"/>
      <c r="IO236" s="13"/>
      <c r="IP236" s="13"/>
      <c r="IQ236" s="13"/>
      <c r="IR236" s="13"/>
    </row>
    <row r="237" spans="1:252" ht="53.45" customHeight="1" x14ac:dyDescent="0.2">
      <c r="A237" s="30" t="s">
        <v>306</v>
      </c>
      <c r="B237" s="29"/>
      <c r="C237" s="29" t="s">
        <v>249</v>
      </c>
      <c r="D237" s="29" t="s">
        <v>307</v>
      </c>
      <c r="E237" s="9"/>
      <c r="F237" s="14">
        <f t="shared" si="66"/>
        <v>8863</v>
      </c>
      <c r="G237" s="14">
        <f>G238</f>
        <v>8863</v>
      </c>
      <c r="H237" s="14">
        <f>H238</f>
        <v>0</v>
      </c>
      <c r="I237" s="14">
        <f t="shared" si="67"/>
        <v>8863</v>
      </c>
      <c r="J237" s="14">
        <f>J238</f>
        <v>8863</v>
      </c>
      <c r="K237" s="14">
        <f>K238</f>
        <v>0</v>
      </c>
      <c r="L237" s="16">
        <f t="shared" si="63"/>
        <v>0</v>
      </c>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c r="AR237" s="13"/>
      <c r="AS237" s="13"/>
      <c r="AT237" s="13"/>
      <c r="AU237" s="13"/>
      <c r="AV237" s="13"/>
      <c r="AW237" s="13"/>
      <c r="AX237" s="13"/>
      <c r="AY237" s="13"/>
      <c r="AZ237" s="13"/>
      <c r="BA237" s="13"/>
      <c r="BB237" s="13"/>
      <c r="BC237" s="13"/>
      <c r="BD237" s="13"/>
      <c r="BE237" s="13"/>
      <c r="BF237" s="13"/>
      <c r="BG237" s="13"/>
      <c r="BH237" s="13"/>
      <c r="BI237" s="13"/>
      <c r="BJ237" s="13"/>
      <c r="BK237" s="13"/>
      <c r="BL237" s="13"/>
      <c r="BM237" s="13"/>
      <c r="BN237" s="13"/>
      <c r="BO237" s="13"/>
      <c r="BP237" s="13"/>
      <c r="BQ237" s="13"/>
      <c r="BR237" s="13"/>
      <c r="BS237" s="13"/>
      <c r="BT237" s="13"/>
      <c r="BU237" s="13"/>
      <c r="BV237" s="13"/>
      <c r="BW237" s="13"/>
      <c r="BX237" s="13"/>
      <c r="BY237" s="13"/>
      <c r="BZ237" s="13"/>
      <c r="CA237" s="13"/>
      <c r="CB237" s="13"/>
      <c r="CC237" s="13"/>
      <c r="CD237" s="13"/>
      <c r="CE237" s="13"/>
      <c r="CF237" s="13"/>
      <c r="CG237" s="13"/>
      <c r="CH237" s="13"/>
      <c r="CI237" s="13"/>
      <c r="CJ237" s="13"/>
      <c r="CK237" s="13"/>
      <c r="CL237" s="13"/>
      <c r="CM237" s="13"/>
      <c r="CN237" s="13"/>
      <c r="CO237" s="13"/>
      <c r="CP237" s="13"/>
      <c r="CQ237" s="13"/>
      <c r="CR237" s="13"/>
      <c r="CS237" s="13"/>
      <c r="CT237" s="13"/>
      <c r="CU237" s="13"/>
      <c r="CV237" s="13"/>
      <c r="CW237" s="13"/>
      <c r="CX237" s="13"/>
      <c r="CY237" s="13"/>
      <c r="CZ237" s="13"/>
      <c r="DA237" s="13"/>
      <c r="DB237" s="13"/>
      <c r="DC237" s="13"/>
      <c r="DD237" s="13"/>
      <c r="DE237" s="13"/>
      <c r="DF237" s="13"/>
      <c r="DG237" s="13"/>
      <c r="DH237" s="13"/>
      <c r="DI237" s="13"/>
      <c r="DJ237" s="13"/>
      <c r="DK237" s="13"/>
      <c r="DL237" s="13"/>
      <c r="DM237" s="13"/>
      <c r="DN237" s="13"/>
      <c r="DO237" s="13"/>
      <c r="DP237" s="13"/>
      <c r="DQ237" s="13"/>
      <c r="DR237" s="13"/>
      <c r="DS237" s="13"/>
      <c r="DT237" s="13"/>
      <c r="DU237" s="13"/>
      <c r="DV237" s="13"/>
      <c r="DW237" s="13"/>
      <c r="DX237" s="13"/>
      <c r="DY237" s="13"/>
      <c r="DZ237" s="13"/>
      <c r="EA237" s="13"/>
      <c r="EB237" s="13"/>
      <c r="EC237" s="13"/>
      <c r="ED237" s="13"/>
      <c r="EE237" s="13"/>
      <c r="EF237" s="13"/>
      <c r="EG237" s="13"/>
      <c r="EH237" s="13"/>
      <c r="EI237" s="13"/>
      <c r="EJ237" s="13"/>
      <c r="EK237" s="13"/>
      <c r="EL237" s="13"/>
      <c r="EM237" s="13"/>
      <c r="EN237" s="13"/>
      <c r="EO237" s="13"/>
      <c r="EP237" s="13"/>
      <c r="EQ237" s="13"/>
      <c r="ER237" s="13"/>
      <c r="ES237" s="13"/>
      <c r="ET237" s="13"/>
      <c r="EU237" s="13"/>
      <c r="EV237" s="13"/>
      <c r="EW237" s="13"/>
      <c r="EX237" s="13"/>
      <c r="EY237" s="13"/>
      <c r="EZ237" s="13"/>
      <c r="FA237" s="13"/>
      <c r="FB237" s="13"/>
      <c r="FC237" s="13"/>
      <c r="FD237" s="13"/>
      <c r="FE237" s="13"/>
      <c r="FF237" s="13"/>
      <c r="FG237" s="13"/>
      <c r="FH237" s="13"/>
      <c r="FI237" s="13"/>
      <c r="FJ237" s="13"/>
      <c r="FK237" s="13"/>
      <c r="FL237" s="13"/>
      <c r="FM237" s="13"/>
      <c r="FN237" s="13"/>
      <c r="FO237" s="13"/>
      <c r="FP237" s="13"/>
      <c r="FQ237" s="13"/>
      <c r="FR237" s="13"/>
      <c r="FS237" s="13"/>
      <c r="FT237" s="13"/>
      <c r="FU237" s="13"/>
      <c r="FV237" s="13"/>
      <c r="FW237" s="13"/>
      <c r="FX237" s="13"/>
      <c r="FY237" s="13"/>
      <c r="FZ237" s="13"/>
      <c r="GA237" s="13"/>
      <c r="GB237" s="13"/>
      <c r="GC237" s="13"/>
      <c r="GD237" s="13"/>
      <c r="GE237" s="13"/>
      <c r="GF237" s="13"/>
      <c r="GG237" s="13"/>
      <c r="GH237" s="13"/>
      <c r="GI237" s="13"/>
      <c r="GJ237" s="13"/>
      <c r="GK237" s="13"/>
      <c r="GL237" s="13"/>
      <c r="GM237" s="13"/>
      <c r="GN237" s="13"/>
      <c r="GO237" s="13"/>
      <c r="GP237" s="13"/>
      <c r="GQ237" s="13"/>
      <c r="GR237" s="13"/>
      <c r="GS237" s="13"/>
      <c r="GT237" s="13"/>
      <c r="GU237" s="13"/>
      <c r="GV237" s="13"/>
      <c r="GW237" s="13"/>
      <c r="GX237" s="13"/>
      <c r="GY237" s="13"/>
      <c r="GZ237" s="13"/>
      <c r="HA237" s="13"/>
      <c r="HB237" s="13"/>
      <c r="HC237" s="13"/>
      <c r="HD237" s="13"/>
      <c r="HE237" s="13"/>
      <c r="HF237" s="13"/>
      <c r="HG237" s="13"/>
      <c r="HH237" s="13"/>
      <c r="HI237" s="13"/>
      <c r="HJ237" s="13"/>
      <c r="HK237" s="13"/>
      <c r="HL237" s="13"/>
      <c r="HM237" s="13"/>
      <c r="HN237" s="13"/>
      <c r="HO237" s="13"/>
      <c r="HP237" s="13"/>
      <c r="HQ237" s="13"/>
      <c r="HR237" s="13"/>
      <c r="HS237" s="13"/>
      <c r="HT237" s="13"/>
      <c r="HU237" s="13"/>
      <c r="HV237" s="13"/>
      <c r="HW237" s="13"/>
      <c r="HX237" s="13"/>
      <c r="HY237" s="13"/>
      <c r="HZ237" s="13"/>
      <c r="IA237" s="13"/>
      <c r="IB237" s="13"/>
      <c r="IC237" s="13"/>
      <c r="ID237" s="13"/>
      <c r="IE237" s="13"/>
      <c r="IF237" s="13"/>
      <c r="IG237" s="13"/>
      <c r="IH237" s="13"/>
      <c r="II237" s="13"/>
      <c r="IJ237" s="13"/>
      <c r="IK237" s="13"/>
      <c r="IL237" s="13"/>
      <c r="IM237" s="13"/>
      <c r="IN237" s="13"/>
      <c r="IO237" s="13"/>
      <c r="IP237" s="13"/>
      <c r="IQ237" s="13"/>
      <c r="IR237" s="13"/>
    </row>
    <row r="238" spans="1:252" ht="95.25" customHeight="1" x14ac:dyDescent="0.2">
      <c r="A238" s="9" t="s">
        <v>18</v>
      </c>
      <c r="B238" s="9"/>
      <c r="C238" s="9" t="s">
        <v>249</v>
      </c>
      <c r="D238" s="29" t="s">
        <v>307</v>
      </c>
      <c r="E238" s="9" t="s">
        <v>12</v>
      </c>
      <c r="F238" s="14">
        <f>G238+H238</f>
        <v>8863</v>
      </c>
      <c r="G238" s="14">
        <v>8863</v>
      </c>
      <c r="H238" s="14">
        <v>0</v>
      </c>
      <c r="I238" s="14">
        <f>J238+K238</f>
        <v>8863</v>
      </c>
      <c r="J238" s="14">
        <v>8863</v>
      </c>
      <c r="K238" s="14">
        <v>0</v>
      </c>
      <c r="L238" s="16">
        <f t="shared" si="63"/>
        <v>0</v>
      </c>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c r="BS238" s="13"/>
      <c r="BT238" s="13"/>
      <c r="BU238" s="13"/>
      <c r="BV238" s="13"/>
      <c r="BW238" s="13"/>
      <c r="BX238" s="13"/>
      <c r="BY238" s="13"/>
      <c r="BZ238" s="13"/>
      <c r="CA238" s="13"/>
      <c r="CB238" s="13"/>
      <c r="CC238" s="13"/>
      <c r="CD238" s="13"/>
      <c r="CE238" s="13"/>
      <c r="CF238" s="13"/>
      <c r="CG238" s="13"/>
      <c r="CH238" s="13"/>
      <c r="CI238" s="13"/>
      <c r="CJ238" s="13"/>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c r="DL238" s="13"/>
      <c r="DM238" s="13"/>
      <c r="DN238" s="13"/>
      <c r="DO238" s="13"/>
      <c r="DP238" s="13"/>
      <c r="DQ238" s="13"/>
      <c r="DR238" s="13"/>
      <c r="DS238" s="13"/>
      <c r="DT238" s="13"/>
      <c r="DU238" s="13"/>
      <c r="DV238" s="13"/>
      <c r="DW238" s="13"/>
      <c r="DX238" s="13"/>
      <c r="DY238" s="13"/>
      <c r="DZ238" s="13"/>
      <c r="EA238" s="13"/>
      <c r="EB238" s="13"/>
      <c r="EC238" s="13"/>
      <c r="ED238" s="13"/>
      <c r="EE238" s="13"/>
      <c r="EF238" s="13"/>
      <c r="EG238" s="13"/>
      <c r="EH238" s="13"/>
      <c r="EI238" s="13"/>
      <c r="EJ238" s="13"/>
      <c r="EK238" s="13"/>
      <c r="EL238" s="13"/>
      <c r="EM238" s="13"/>
      <c r="EN238" s="13"/>
      <c r="EO238" s="13"/>
      <c r="EP238" s="13"/>
      <c r="EQ238" s="13"/>
      <c r="ER238" s="13"/>
      <c r="ES238" s="13"/>
      <c r="ET238" s="13"/>
      <c r="EU238" s="13"/>
      <c r="EV238" s="13"/>
      <c r="EW238" s="13"/>
      <c r="EX238" s="13"/>
      <c r="EY238" s="13"/>
      <c r="EZ238" s="13"/>
      <c r="FA238" s="13"/>
      <c r="FB238" s="13"/>
      <c r="FC238" s="13"/>
      <c r="FD238" s="13"/>
      <c r="FE238" s="13"/>
      <c r="FF238" s="13"/>
      <c r="FG238" s="13"/>
      <c r="FH238" s="13"/>
      <c r="FI238" s="13"/>
      <c r="FJ238" s="13"/>
      <c r="FK238" s="13"/>
      <c r="FL238" s="13"/>
      <c r="FM238" s="13"/>
      <c r="FN238" s="13"/>
      <c r="FO238" s="13"/>
      <c r="FP238" s="13"/>
      <c r="FQ238" s="13"/>
      <c r="FR238" s="13"/>
      <c r="FS238" s="13"/>
      <c r="FT238" s="13"/>
      <c r="FU238" s="13"/>
      <c r="FV238" s="13"/>
      <c r="FW238" s="13"/>
      <c r="FX238" s="13"/>
      <c r="FY238" s="13"/>
      <c r="FZ238" s="13"/>
      <c r="GA238" s="13"/>
      <c r="GB238" s="13"/>
      <c r="GC238" s="13"/>
      <c r="GD238" s="13"/>
      <c r="GE238" s="13"/>
      <c r="GF238" s="13"/>
      <c r="GG238" s="13"/>
      <c r="GH238" s="13"/>
      <c r="GI238" s="13"/>
      <c r="GJ238" s="13"/>
      <c r="GK238" s="13"/>
      <c r="GL238" s="13"/>
      <c r="GM238" s="13"/>
      <c r="GN238" s="13"/>
      <c r="GO238" s="13"/>
      <c r="GP238" s="13"/>
      <c r="GQ238" s="13"/>
      <c r="GR238" s="13"/>
      <c r="GS238" s="13"/>
      <c r="GT238" s="13"/>
      <c r="GU238" s="13"/>
      <c r="GV238" s="13"/>
      <c r="GW238" s="13"/>
      <c r="GX238" s="13"/>
      <c r="GY238" s="13"/>
      <c r="GZ238" s="13"/>
      <c r="HA238" s="13"/>
      <c r="HB238" s="13"/>
      <c r="HC238" s="13"/>
      <c r="HD238" s="13"/>
      <c r="HE238" s="13"/>
      <c r="HF238" s="13"/>
      <c r="HG238" s="13"/>
      <c r="HH238" s="13"/>
      <c r="HI238" s="13"/>
      <c r="HJ238" s="13"/>
      <c r="HK238" s="13"/>
      <c r="HL238" s="13"/>
      <c r="HM238" s="13"/>
      <c r="HN238" s="13"/>
      <c r="HO238" s="13"/>
      <c r="HP238" s="13"/>
      <c r="HQ238" s="13"/>
      <c r="HR238" s="13"/>
      <c r="HS238" s="13"/>
      <c r="HT238" s="13"/>
      <c r="HU238" s="13"/>
      <c r="HV238" s="13"/>
      <c r="HW238" s="13"/>
      <c r="HX238" s="13"/>
      <c r="HY238" s="13"/>
      <c r="HZ238" s="13"/>
      <c r="IA238" s="13"/>
      <c r="IB238" s="13"/>
      <c r="IC238" s="13"/>
      <c r="ID238" s="13"/>
      <c r="IE238" s="13"/>
      <c r="IF238" s="13"/>
      <c r="IG238" s="13"/>
      <c r="IH238" s="13"/>
      <c r="II238" s="13"/>
      <c r="IJ238" s="13"/>
      <c r="IK238" s="13"/>
      <c r="IL238" s="13"/>
      <c r="IM238" s="13"/>
      <c r="IN238" s="13"/>
      <c r="IO238" s="13"/>
      <c r="IP238" s="13"/>
      <c r="IQ238" s="13"/>
      <c r="IR238" s="13"/>
    </row>
    <row r="239" spans="1:252" ht="143.25" customHeight="1" x14ac:dyDescent="0.2">
      <c r="A239" s="28" t="s">
        <v>308</v>
      </c>
      <c r="B239" s="28"/>
      <c r="C239" s="28" t="s">
        <v>249</v>
      </c>
      <c r="D239" s="28" t="s">
        <v>309</v>
      </c>
      <c r="E239" s="9"/>
      <c r="F239" s="11">
        <f t="shared" ref="F239:F242" si="68">G239+H239</f>
        <v>1069</v>
      </c>
      <c r="G239" s="11">
        <f>G240+G242</f>
        <v>831.1</v>
      </c>
      <c r="H239" s="11">
        <f>H240+H242</f>
        <v>237.9</v>
      </c>
      <c r="I239" s="11">
        <f t="shared" ref="I239:I242" si="69">J239+K239</f>
        <v>1069</v>
      </c>
      <c r="J239" s="11">
        <f>J240+J242</f>
        <v>831.1</v>
      </c>
      <c r="K239" s="11">
        <f>K240+K242</f>
        <v>237.9</v>
      </c>
      <c r="L239" s="16">
        <f t="shared" si="63"/>
        <v>0</v>
      </c>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c r="AR239" s="13"/>
      <c r="AS239" s="13"/>
      <c r="AT239" s="13"/>
      <c r="AU239" s="13"/>
      <c r="AV239" s="13"/>
      <c r="AW239" s="13"/>
      <c r="AX239" s="13"/>
      <c r="AY239" s="13"/>
      <c r="AZ239" s="13"/>
      <c r="BA239" s="13"/>
      <c r="BB239" s="13"/>
      <c r="BC239" s="13"/>
      <c r="BD239" s="13"/>
      <c r="BE239" s="13"/>
      <c r="BF239" s="13"/>
      <c r="BG239" s="13"/>
      <c r="BH239" s="13"/>
      <c r="BI239" s="13"/>
      <c r="BJ239" s="13"/>
      <c r="BK239" s="13"/>
      <c r="BL239" s="13"/>
      <c r="BM239" s="13"/>
      <c r="BN239" s="13"/>
      <c r="BO239" s="13"/>
      <c r="BP239" s="13"/>
      <c r="BQ239" s="13"/>
      <c r="BR239" s="13"/>
      <c r="BS239" s="13"/>
      <c r="BT239" s="13"/>
      <c r="BU239" s="13"/>
      <c r="BV239" s="13"/>
      <c r="BW239" s="13"/>
      <c r="BX239" s="13"/>
      <c r="BY239" s="13"/>
      <c r="BZ239" s="13"/>
      <c r="CA239" s="13"/>
      <c r="CB239" s="13"/>
      <c r="CC239" s="13"/>
      <c r="CD239" s="13"/>
      <c r="CE239" s="13"/>
      <c r="CF239" s="13"/>
      <c r="CG239" s="13"/>
      <c r="CH239" s="13"/>
      <c r="CI239" s="13"/>
      <c r="CJ239" s="13"/>
      <c r="CK239" s="13"/>
      <c r="CL239" s="13"/>
      <c r="CM239" s="13"/>
      <c r="CN239" s="13"/>
      <c r="CO239" s="13"/>
      <c r="CP239" s="13"/>
      <c r="CQ239" s="13"/>
      <c r="CR239" s="13"/>
      <c r="CS239" s="13"/>
      <c r="CT239" s="13"/>
      <c r="CU239" s="13"/>
      <c r="CV239" s="13"/>
      <c r="CW239" s="13"/>
      <c r="CX239" s="13"/>
      <c r="CY239" s="13"/>
      <c r="CZ239" s="13"/>
      <c r="DA239" s="13"/>
      <c r="DB239" s="13"/>
      <c r="DC239" s="13"/>
      <c r="DD239" s="13"/>
      <c r="DE239" s="13"/>
      <c r="DF239" s="13"/>
      <c r="DG239" s="13"/>
      <c r="DH239" s="13"/>
      <c r="DI239" s="13"/>
      <c r="DJ239" s="13"/>
      <c r="DK239" s="13"/>
      <c r="DL239" s="13"/>
      <c r="DM239" s="13"/>
      <c r="DN239" s="13"/>
      <c r="DO239" s="13"/>
      <c r="DP239" s="13"/>
      <c r="DQ239" s="13"/>
      <c r="DR239" s="13"/>
      <c r="DS239" s="13"/>
      <c r="DT239" s="13"/>
      <c r="DU239" s="13"/>
      <c r="DV239" s="13"/>
      <c r="DW239" s="13"/>
      <c r="DX239" s="13"/>
      <c r="DY239" s="13"/>
      <c r="DZ239" s="13"/>
      <c r="EA239" s="13"/>
      <c r="EB239" s="13"/>
      <c r="EC239" s="13"/>
      <c r="ED239" s="13"/>
      <c r="EE239" s="13"/>
      <c r="EF239" s="13"/>
      <c r="EG239" s="13"/>
      <c r="EH239" s="13"/>
      <c r="EI239" s="13"/>
      <c r="EJ239" s="13"/>
      <c r="EK239" s="13"/>
      <c r="EL239" s="13"/>
      <c r="EM239" s="13"/>
      <c r="EN239" s="13"/>
      <c r="EO239" s="13"/>
      <c r="EP239" s="13"/>
      <c r="EQ239" s="13"/>
      <c r="ER239" s="13"/>
      <c r="ES239" s="13"/>
      <c r="ET239" s="13"/>
      <c r="EU239" s="13"/>
      <c r="EV239" s="13"/>
      <c r="EW239" s="13"/>
      <c r="EX239" s="13"/>
      <c r="EY239" s="13"/>
      <c r="EZ239" s="13"/>
      <c r="FA239" s="13"/>
      <c r="FB239" s="13"/>
      <c r="FC239" s="13"/>
      <c r="FD239" s="13"/>
      <c r="FE239" s="13"/>
      <c r="FF239" s="13"/>
      <c r="FG239" s="13"/>
      <c r="FH239" s="13"/>
      <c r="FI239" s="13"/>
      <c r="FJ239" s="13"/>
      <c r="FK239" s="13"/>
      <c r="FL239" s="13"/>
      <c r="FM239" s="13"/>
      <c r="FN239" s="13"/>
      <c r="FO239" s="13"/>
      <c r="FP239" s="13"/>
      <c r="FQ239" s="13"/>
      <c r="FR239" s="13"/>
      <c r="FS239" s="13"/>
      <c r="FT239" s="13"/>
      <c r="FU239" s="13"/>
      <c r="FV239" s="13"/>
      <c r="FW239" s="13"/>
      <c r="FX239" s="13"/>
      <c r="FY239" s="13"/>
      <c r="FZ239" s="13"/>
      <c r="GA239" s="13"/>
      <c r="GB239" s="13"/>
      <c r="GC239" s="13"/>
      <c r="GD239" s="13"/>
      <c r="GE239" s="13"/>
      <c r="GF239" s="13"/>
      <c r="GG239" s="13"/>
      <c r="GH239" s="13"/>
      <c r="GI239" s="13"/>
      <c r="GJ239" s="13"/>
      <c r="GK239" s="13"/>
      <c r="GL239" s="13"/>
      <c r="GM239" s="13"/>
      <c r="GN239" s="13"/>
      <c r="GO239" s="13"/>
      <c r="GP239" s="13"/>
      <c r="GQ239" s="13"/>
      <c r="GR239" s="13"/>
      <c r="GS239" s="13"/>
      <c r="GT239" s="13"/>
      <c r="GU239" s="13"/>
      <c r="GV239" s="13"/>
      <c r="GW239" s="13"/>
      <c r="GX239" s="13"/>
      <c r="GY239" s="13"/>
      <c r="GZ239" s="13"/>
      <c r="HA239" s="13"/>
      <c r="HB239" s="13"/>
      <c r="HC239" s="13"/>
      <c r="HD239" s="13"/>
      <c r="HE239" s="13"/>
      <c r="HF239" s="13"/>
      <c r="HG239" s="13"/>
      <c r="HH239" s="13"/>
      <c r="HI239" s="13"/>
      <c r="HJ239" s="13"/>
      <c r="HK239" s="13"/>
      <c r="HL239" s="13"/>
      <c r="HM239" s="13"/>
      <c r="HN239" s="13"/>
      <c r="HO239" s="13"/>
      <c r="HP239" s="13"/>
      <c r="HQ239" s="13"/>
      <c r="HR239" s="13"/>
      <c r="HS239" s="13"/>
      <c r="HT239" s="13"/>
      <c r="HU239" s="13"/>
      <c r="HV239" s="13"/>
      <c r="HW239" s="13"/>
      <c r="HX239" s="13"/>
      <c r="HY239" s="13"/>
      <c r="HZ239" s="13"/>
      <c r="IA239" s="13"/>
      <c r="IB239" s="13"/>
      <c r="IC239" s="13"/>
      <c r="ID239" s="13"/>
      <c r="IE239" s="13"/>
      <c r="IF239" s="13"/>
      <c r="IG239" s="13"/>
      <c r="IH239" s="13"/>
      <c r="II239" s="13"/>
      <c r="IJ239" s="13"/>
      <c r="IK239" s="13"/>
      <c r="IL239" s="13"/>
      <c r="IM239" s="13"/>
      <c r="IN239" s="13"/>
      <c r="IO239" s="13"/>
      <c r="IP239" s="13"/>
      <c r="IQ239" s="13"/>
      <c r="IR239" s="13"/>
    </row>
    <row r="240" spans="1:252" ht="48" customHeight="1" x14ac:dyDescent="0.2">
      <c r="A240" s="30" t="s">
        <v>306</v>
      </c>
      <c r="B240" s="29"/>
      <c r="C240" s="29" t="s">
        <v>249</v>
      </c>
      <c r="D240" s="29" t="s">
        <v>310</v>
      </c>
      <c r="E240" s="9"/>
      <c r="F240" s="14">
        <f t="shared" si="68"/>
        <v>831.1</v>
      </c>
      <c r="G240" s="14">
        <f>G241</f>
        <v>831.1</v>
      </c>
      <c r="H240" s="14">
        <f>H241</f>
        <v>0</v>
      </c>
      <c r="I240" s="14">
        <f t="shared" si="69"/>
        <v>831.1</v>
      </c>
      <c r="J240" s="14">
        <f>J241</f>
        <v>831.1</v>
      </c>
      <c r="K240" s="14">
        <f>K241</f>
        <v>0</v>
      </c>
      <c r="L240" s="16">
        <f t="shared" si="63"/>
        <v>0</v>
      </c>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c r="AR240" s="13"/>
      <c r="AS240" s="13"/>
      <c r="AT240" s="13"/>
      <c r="AU240" s="13"/>
      <c r="AV240" s="13"/>
      <c r="AW240" s="13"/>
      <c r="AX240" s="13"/>
      <c r="AY240" s="13"/>
      <c r="AZ240" s="13"/>
      <c r="BA240" s="13"/>
      <c r="BB240" s="13"/>
      <c r="BC240" s="13"/>
      <c r="BD240" s="13"/>
      <c r="BE240" s="13"/>
      <c r="BF240" s="13"/>
      <c r="BG240" s="13"/>
      <c r="BH240" s="13"/>
      <c r="BI240" s="13"/>
      <c r="BJ240" s="13"/>
      <c r="BK240" s="13"/>
      <c r="BL240" s="13"/>
      <c r="BM240" s="13"/>
      <c r="BN240" s="13"/>
      <c r="BO240" s="13"/>
      <c r="BP240" s="13"/>
      <c r="BQ240" s="13"/>
      <c r="BR240" s="13"/>
      <c r="BS240" s="13"/>
      <c r="BT240" s="13"/>
      <c r="BU240" s="13"/>
      <c r="BV240" s="13"/>
      <c r="BW240" s="13"/>
      <c r="BX240" s="13"/>
      <c r="BY240" s="13"/>
      <c r="BZ240" s="13"/>
      <c r="CA240" s="13"/>
      <c r="CB240" s="13"/>
      <c r="CC240" s="13"/>
      <c r="CD240" s="13"/>
      <c r="CE240" s="13"/>
      <c r="CF240" s="13"/>
      <c r="CG240" s="13"/>
      <c r="CH240" s="13"/>
      <c r="CI240" s="13"/>
      <c r="CJ240" s="13"/>
      <c r="CK240" s="13"/>
      <c r="CL240" s="13"/>
      <c r="CM240" s="13"/>
      <c r="CN240" s="13"/>
      <c r="CO240" s="13"/>
      <c r="CP240" s="13"/>
      <c r="CQ240" s="13"/>
      <c r="CR240" s="13"/>
      <c r="CS240" s="13"/>
      <c r="CT240" s="13"/>
      <c r="CU240" s="13"/>
      <c r="CV240" s="13"/>
      <c r="CW240" s="13"/>
      <c r="CX240" s="13"/>
      <c r="CY240" s="13"/>
      <c r="CZ240" s="13"/>
      <c r="DA240" s="13"/>
      <c r="DB240" s="13"/>
      <c r="DC240" s="13"/>
      <c r="DD240" s="13"/>
      <c r="DE240" s="13"/>
      <c r="DF240" s="13"/>
      <c r="DG240" s="13"/>
      <c r="DH240" s="13"/>
      <c r="DI240" s="13"/>
      <c r="DJ240" s="13"/>
      <c r="DK240" s="13"/>
      <c r="DL240" s="13"/>
      <c r="DM240" s="13"/>
      <c r="DN240" s="13"/>
      <c r="DO240" s="13"/>
      <c r="DP240" s="13"/>
      <c r="DQ240" s="13"/>
      <c r="DR240" s="13"/>
      <c r="DS240" s="13"/>
      <c r="DT240" s="13"/>
      <c r="DU240" s="13"/>
      <c r="DV240" s="13"/>
      <c r="DW240" s="13"/>
      <c r="DX240" s="13"/>
      <c r="DY240" s="13"/>
      <c r="DZ240" s="13"/>
      <c r="EA240" s="13"/>
      <c r="EB240" s="13"/>
      <c r="EC240" s="13"/>
      <c r="ED240" s="13"/>
      <c r="EE240" s="13"/>
      <c r="EF240" s="13"/>
      <c r="EG240" s="13"/>
      <c r="EH240" s="13"/>
      <c r="EI240" s="13"/>
      <c r="EJ240" s="13"/>
      <c r="EK240" s="13"/>
      <c r="EL240" s="13"/>
      <c r="EM240" s="13"/>
      <c r="EN240" s="13"/>
      <c r="EO240" s="13"/>
      <c r="EP240" s="13"/>
      <c r="EQ240" s="13"/>
      <c r="ER240" s="13"/>
      <c r="ES240" s="13"/>
      <c r="ET240" s="13"/>
      <c r="EU240" s="13"/>
      <c r="EV240" s="13"/>
      <c r="EW240" s="13"/>
      <c r="EX240" s="13"/>
      <c r="EY240" s="13"/>
      <c r="EZ240" s="13"/>
      <c r="FA240" s="13"/>
      <c r="FB240" s="13"/>
      <c r="FC240" s="13"/>
      <c r="FD240" s="13"/>
      <c r="FE240" s="13"/>
      <c r="FF240" s="13"/>
      <c r="FG240" s="13"/>
      <c r="FH240" s="13"/>
      <c r="FI240" s="13"/>
      <c r="FJ240" s="13"/>
      <c r="FK240" s="13"/>
      <c r="FL240" s="13"/>
      <c r="FM240" s="13"/>
      <c r="FN240" s="13"/>
      <c r="FO240" s="13"/>
      <c r="FP240" s="13"/>
      <c r="FQ240" s="13"/>
      <c r="FR240" s="13"/>
      <c r="FS240" s="13"/>
      <c r="FT240" s="13"/>
      <c r="FU240" s="13"/>
      <c r="FV240" s="13"/>
      <c r="FW240" s="13"/>
      <c r="FX240" s="13"/>
      <c r="FY240" s="13"/>
      <c r="FZ240" s="13"/>
      <c r="GA240" s="13"/>
      <c r="GB240" s="13"/>
      <c r="GC240" s="13"/>
      <c r="GD240" s="13"/>
      <c r="GE240" s="13"/>
      <c r="GF240" s="13"/>
      <c r="GG240" s="13"/>
      <c r="GH240" s="13"/>
      <c r="GI240" s="13"/>
      <c r="GJ240" s="13"/>
      <c r="GK240" s="13"/>
      <c r="GL240" s="13"/>
      <c r="GM240" s="13"/>
      <c r="GN240" s="13"/>
      <c r="GO240" s="13"/>
      <c r="GP240" s="13"/>
      <c r="GQ240" s="13"/>
      <c r="GR240" s="13"/>
      <c r="GS240" s="13"/>
      <c r="GT240" s="13"/>
      <c r="GU240" s="13"/>
      <c r="GV240" s="13"/>
      <c r="GW240" s="13"/>
      <c r="GX240" s="13"/>
      <c r="GY240" s="13"/>
      <c r="GZ240" s="13"/>
      <c r="HA240" s="13"/>
      <c r="HB240" s="13"/>
      <c r="HC240" s="13"/>
      <c r="HD240" s="13"/>
      <c r="HE240" s="13"/>
      <c r="HF240" s="13"/>
      <c r="HG240" s="13"/>
      <c r="HH240" s="13"/>
      <c r="HI240" s="13"/>
      <c r="HJ240" s="13"/>
      <c r="HK240" s="13"/>
      <c r="HL240" s="13"/>
      <c r="HM240" s="13"/>
      <c r="HN240" s="13"/>
      <c r="HO240" s="13"/>
      <c r="HP240" s="13"/>
      <c r="HQ240" s="13"/>
      <c r="HR240" s="13"/>
      <c r="HS240" s="13"/>
      <c r="HT240" s="13"/>
      <c r="HU240" s="13"/>
      <c r="HV240" s="13"/>
      <c r="HW240" s="13"/>
      <c r="HX240" s="13"/>
      <c r="HY240" s="13"/>
      <c r="HZ240" s="13"/>
      <c r="IA240" s="13"/>
      <c r="IB240" s="13"/>
      <c r="IC240" s="13"/>
      <c r="ID240" s="13"/>
      <c r="IE240" s="13"/>
      <c r="IF240" s="13"/>
      <c r="IG240" s="13"/>
      <c r="IH240" s="13"/>
      <c r="II240" s="13"/>
      <c r="IJ240" s="13"/>
      <c r="IK240" s="13"/>
      <c r="IL240" s="13"/>
      <c r="IM240" s="13"/>
      <c r="IN240" s="13"/>
      <c r="IO240" s="13"/>
      <c r="IP240" s="13"/>
      <c r="IQ240" s="13"/>
      <c r="IR240" s="13"/>
    </row>
    <row r="241" spans="1:252" ht="95.25" customHeight="1" x14ac:dyDescent="0.2">
      <c r="A241" s="9" t="s">
        <v>18</v>
      </c>
      <c r="B241" s="9"/>
      <c r="C241" s="29" t="s">
        <v>249</v>
      </c>
      <c r="D241" s="29" t="s">
        <v>310</v>
      </c>
      <c r="E241" s="9" t="s">
        <v>12</v>
      </c>
      <c r="F241" s="14">
        <f t="shared" si="68"/>
        <v>831.1</v>
      </c>
      <c r="G241" s="14">
        <v>831.1</v>
      </c>
      <c r="H241" s="14">
        <v>0</v>
      </c>
      <c r="I241" s="14">
        <f t="shared" si="69"/>
        <v>831.1</v>
      </c>
      <c r="J241" s="14">
        <v>831.1</v>
      </c>
      <c r="K241" s="14">
        <v>0</v>
      </c>
      <c r="L241" s="16">
        <f t="shared" si="63"/>
        <v>0</v>
      </c>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c r="AR241" s="13"/>
      <c r="AS241" s="13"/>
      <c r="AT241" s="13"/>
      <c r="AU241" s="13"/>
      <c r="AV241" s="13"/>
      <c r="AW241" s="13"/>
      <c r="AX241" s="13"/>
      <c r="AY241" s="13"/>
      <c r="AZ241" s="13"/>
      <c r="BA241" s="13"/>
      <c r="BB241" s="13"/>
      <c r="BC241" s="13"/>
      <c r="BD241" s="13"/>
      <c r="BE241" s="13"/>
      <c r="BF241" s="13"/>
      <c r="BG241" s="13"/>
      <c r="BH241" s="13"/>
      <c r="BI241" s="13"/>
      <c r="BJ241" s="13"/>
      <c r="BK241" s="13"/>
      <c r="BL241" s="13"/>
      <c r="BM241" s="13"/>
      <c r="BN241" s="13"/>
      <c r="BO241" s="13"/>
      <c r="BP241" s="13"/>
      <c r="BQ241" s="13"/>
      <c r="BR241" s="13"/>
      <c r="BS241" s="13"/>
      <c r="BT241" s="13"/>
      <c r="BU241" s="13"/>
      <c r="BV241" s="13"/>
      <c r="BW241" s="13"/>
      <c r="BX241" s="13"/>
      <c r="BY241" s="13"/>
      <c r="BZ241" s="13"/>
      <c r="CA241" s="13"/>
      <c r="CB241" s="13"/>
      <c r="CC241" s="13"/>
      <c r="CD241" s="13"/>
      <c r="CE241" s="13"/>
      <c r="CF241" s="13"/>
      <c r="CG241" s="13"/>
      <c r="CH241" s="13"/>
      <c r="CI241" s="13"/>
      <c r="CJ241" s="13"/>
      <c r="CK241" s="13"/>
      <c r="CL241" s="13"/>
      <c r="CM241" s="13"/>
      <c r="CN241" s="13"/>
      <c r="CO241" s="13"/>
      <c r="CP241" s="13"/>
      <c r="CQ241" s="13"/>
      <c r="CR241" s="13"/>
      <c r="CS241" s="13"/>
      <c r="CT241" s="13"/>
      <c r="CU241" s="13"/>
      <c r="CV241" s="13"/>
      <c r="CW241" s="13"/>
      <c r="CX241" s="13"/>
      <c r="CY241" s="13"/>
      <c r="CZ241" s="13"/>
      <c r="DA241" s="13"/>
      <c r="DB241" s="13"/>
      <c r="DC241" s="13"/>
      <c r="DD241" s="13"/>
      <c r="DE241" s="13"/>
      <c r="DF241" s="13"/>
      <c r="DG241" s="13"/>
      <c r="DH241" s="13"/>
      <c r="DI241" s="13"/>
      <c r="DJ241" s="13"/>
      <c r="DK241" s="13"/>
      <c r="DL241" s="13"/>
      <c r="DM241" s="13"/>
      <c r="DN241" s="13"/>
      <c r="DO241" s="13"/>
      <c r="DP241" s="13"/>
      <c r="DQ241" s="13"/>
      <c r="DR241" s="13"/>
      <c r="DS241" s="13"/>
      <c r="DT241" s="13"/>
      <c r="DU241" s="13"/>
      <c r="DV241" s="13"/>
      <c r="DW241" s="13"/>
      <c r="DX241" s="13"/>
      <c r="DY241" s="13"/>
      <c r="DZ241" s="13"/>
      <c r="EA241" s="13"/>
      <c r="EB241" s="13"/>
      <c r="EC241" s="13"/>
      <c r="ED241" s="13"/>
      <c r="EE241" s="13"/>
      <c r="EF241" s="13"/>
      <c r="EG241" s="13"/>
      <c r="EH241" s="13"/>
      <c r="EI241" s="13"/>
      <c r="EJ241" s="13"/>
      <c r="EK241" s="13"/>
      <c r="EL241" s="13"/>
      <c r="EM241" s="13"/>
      <c r="EN241" s="13"/>
      <c r="EO241" s="13"/>
      <c r="EP241" s="13"/>
      <c r="EQ241" s="13"/>
      <c r="ER241" s="13"/>
      <c r="ES241" s="13"/>
      <c r="ET241" s="13"/>
      <c r="EU241" s="13"/>
      <c r="EV241" s="13"/>
      <c r="EW241" s="13"/>
      <c r="EX241" s="13"/>
      <c r="EY241" s="13"/>
      <c r="EZ241" s="13"/>
      <c r="FA241" s="13"/>
      <c r="FB241" s="13"/>
      <c r="FC241" s="13"/>
      <c r="FD241" s="13"/>
      <c r="FE241" s="13"/>
      <c r="FF241" s="13"/>
      <c r="FG241" s="13"/>
      <c r="FH241" s="13"/>
      <c r="FI241" s="13"/>
      <c r="FJ241" s="13"/>
      <c r="FK241" s="13"/>
      <c r="FL241" s="13"/>
      <c r="FM241" s="13"/>
      <c r="FN241" s="13"/>
      <c r="FO241" s="13"/>
      <c r="FP241" s="13"/>
      <c r="FQ241" s="13"/>
      <c r="FR241" s="13"/>
      <c r="FS241" s="13"/>
      <c r="FT241" s="13"/>
      <c r="FU241" s="13"/>
      <c r="FV241" s="13"/>
      <c r="FW241" s="13"/>
      <c r="FX241" s="13"/>
      <c r="FY241" s="13"/>
      <c r="FZ241" s="13"/>
      <c r="GA241" s="13"/>
      <c r="GB241" s="13"/>
      <c r="GC241" s="13"/>
      <c r="GD241" s="13"/>
      <c r="GE241" s="13"/>
      <c r="GF241" s="13"/>
      <c r="GG241" s="13"/>
      <c r="GH241" s="13"/>
      <c r="GI241" s="13"/>
      <c r="GJ241" s="13"/>
      <c r="GK241" s="13"/>
      <c r="GL241" s="13"/>
      <c r="GM241" s="13"/>
      <c r="GN241" s="13"/>
      <c r="GO241" s="13"/>
      <c r="GP241" s="13"/>
      <c r="GQ241" s="13"/>
      <c r="GR241" s="13"/>
      <c r="GS241" s="13"/>
      <c r="GT241" s="13"/>
      <c r="GU241" s="13"/>
      <c r="GV241" s="13"/>
      <c r="GW241" s="13"/>
      <c r="GX241" s="13"/>
      <c r="GY241" s="13"/>
      <c r="GZ241" s="13"/>
      <c r="HA241" s="13"/>
      <c r="HB241" s="13"/>
      <c r="HC241" s="13"/>
      <c r="HD241" s="13"/>
      <c r="HE241" s="13"/>
      <c r="HF241" s="13"/>
      <c r="HG241" s="13"/>
      <c r="HH241" s="13"/>
      <c r="HI241" s="13"/>
      <c r="HJ241" s="13"/>
      <c r="HK241" s="13"/>
      <c r="HL241" s="13"/>
      <c r="HM241" s="13"/>
      <c r="HN241" s="13"/>
      <c r="HO241" s="13"/>
      <c r="HP241" s="13"/>
      <c r="HQ241" s="13"/>
      <c r="HR241" s="13"/>
      <c r="HS241" s="13"/>
      <c r="HT241" s="13"/>
      <c r="HU241" s="13"/>
      <c r="HV241" s="13"/>
      <c r="HW241" s="13"/>
      <c r="HX241" s="13"/>
      <c r="HY241" s="13"/>
      <c r="HZ241" s="13"/>
      <c r="IA241" s="13"/>
      <c r="IB241" s="13"/>
      <c r="IC241" s="13"/>
      <c r="ID241" s="13"/>
      <c r="IE241" s="13"/>
      <c r="IF241" s="13"/>
      <c r="IG241" s="13"/>
      <c r="IH241" s="13"/>
      <c r="II241" s="13"/>
      <c r="IJ241" s="13"/>
      <c r="IK241" s="13"/>
      <c r="IL241" s="13"/>
      <c r="IM241" s="13"/>
      <c r="IN241" s="13"/>
      <c r="IO241" s="13"/>
      <c r="IP241" s="13"/>
      <c r="IQ241" s="13"/>
      <c r="IR241" s="13"/>
    </row>
    <row r="242" spans="1:252" ht="237" customHeight="1" x14ac:dyDescent="0.2">
      <c r="A242" s="29" t="s">
        <v>1098</v>
      </c>
      <c r="B242" s="29"/>
      <c r="C242" s="29" t="s">
        <v>249</v>
      </c>
      <c r="D242" s="29" t="s">
        <v>311</v>
      </c>
      <c r="E242" s="9"/>
      <c r="F242" s="14">
        <f t="shared" si="68"/>
        <v>237.9</v>
      </c>
      <c r="G242" s="14">
        <f>G243</f>
        <v>0</v>
      </c>
      <c r="H242" s="14">
        <f>H243</f>
        <v>237.9</v>
      </c>
      <c r="I242" s="14">
        <f t="shared" si="69"/>
        <v>237.9</v>
      </c>
      <c r="J242" s="14">
        <f>J243</f>
        <v>0</v>
      </c>
      <c r="K242" s="14">
        <f>K243</f>
        <v>237.9</v>
      </c>
      <c r="L242" s="16">
        <f t="shared" si="63"/>
        <v>0</v>
      </c>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c r="AR242" s="13"/>
      <c r="AS242" s="13"/>
      <c r="AT242" s="13"/>
      <c r="AU242" s="13"/>
      <c r="AV242" s="13"/>
      <c r="AW242" s="13"/>
      <c r="AX242" s="13"/>
      <c r="AY242" s="13"/>
      <c r="AZ242" s="13"/>
      <c r="BA242" s="13"/>
      <c r="BB242" s="13"/>
      <c r="BC242" s="13"/>
      <c r="BD242" s="13"/>
      <c r="BE242" s="13"/>
      <c r="BF242" s="13"/>
      <c r="BG242" s="13"/>
      <c r="BH242" s="13"/>
      <c r="BI242" s="13"/>
      <c r="BJ242" s="13"/>
      <c r="BK242" s="13"/>
      <c r="BL242" s="13"/>
      <c r="BM242" s="13"/>
      <c r="BN242" s="13"/>
      <c r="BO242" s="13"/>
      <c r="BP242" s="13"/>
      <c r="BQ242" s="13"/>
      <c r="BR242" s="13"/>
      <c r="BS242" s="13"/>
      <c r="BT242" s="13"/>
      <c r="BU242" s="13"/>
      <c r="BV242" s="13"/>
      <c r="BW242" s="13"/>
      <c r="BX242" s="13"/>
      <c r="BY242" s="13"/>
      <c r="BZ242" s="13"/>
      <c r="CA242" s="13"/>
      <c r="CB242" s="13"/>
      <c r="CC242" s="13"/>
      <c r="CD242" s="13"/>
      <c r="CE242" s="13"/>
      <c r="CF242" s="13"/>
      <c r="CG242" s="13"/>
      <c r="CH242" s="13"/>
      <c r="CI242" s="13"/>
      <c r="CJ242" s="13"/>
      <c r="CK242" s="13"/>
      <c r="CL242" s="13"/>
      <c r="CM242" s="13"/>
      <c r="CN242" s="13"/>
      <c r="CO242" s="13"/>
      <c r="CP242" s="13"/>
      <c r="CQ242" s="13"/>
      <c r="CR242" s="13"/>
      <c r="CS242" s="13"/>
      <c r="CT242" s="13"/>
      <c r="CU242" s="13"/>
      <c r="CV242" s="13"/>
      <c r="CW242" s="13"/>
      <c r="CX242" s="13"/>
      <c r="CY242" s="13"/>
      <c r="CZ242" s="13"/>
      <c r="DA242" s="13"/>
      <c r="DB242" s="13"/>
      <c r="DC242" s="13"/>
      <c r="DD242" s="13"/>
      <c r="DE242" s="13"/>
      <c r="DF242" s="13"/>
      <c r="DG242" s="13"/>
      <c r="DH242" s="13"/>
      <c r="DI242" s="13"/>
      <c r="DJ242" s="13"/>
      <c r="DK242" s="13"/>
      <c r="DL242" s="13"/>
      <c r="DM242" s="13"/>
      <c r="DN242" s="13"/>
      <c r="DO242" s="13"/>
      <c r="DP242" s="13"/>
      <c r="DQ242" s="13"/>
      <c r="DR242" s="13"/>
      <c r="DS242" s="13"/>
      <c r="DT242" s="13"/>
      <c r="DU242" s="13"/>
      <c r="DV242" s="13"/>
      <c r="DW242" s="13"/>
      <c r="DX242" s="13"/>
      <c r="DY242" s="13"/>
      <c r="DZ242" s="13"/>
      <c r="EA242" s="13"/>
      <c r="EB242" s="13"/>
      <c r="EC242" s="13"/>
      <c r="ED242" s="13"/>
      <c r="EE242" s="13"/>
      <c r="EF242" s="13"/>
      <c r="EG242" s="13"/>
      <c r="EH242" s="13"/>
      <c r="EI242" s="13"/>
      <c r="EJ242" s="13"/>
      <c r="EK242" s="13"/>
      <c r="EL242" s="13"/>
      <c r="EM242" s="13"/>
      <c r="EN242" s="13"/>
      <c r="EO242" s="13"/>
      <c r="EP242" s="13"/>
      <c r="EQ242" s="13"/>
      <c r="ER242" s="13"/>
      <c r="ES242" s="13"/>
      <c r="ET242" s="13"/>
      <c r="EU242" s="13"/>
      <c r="EV242" s="13"/>
      <c r="EW242" s="13"/>
      <c r="EX242" s="13"/>
      <c r="EY242" s="13"/>
      <c r="EZ242" s="13"/>
      <c r="FA242" s="13"/>
      <c r="FB242" s="13"/>
      <c r="FC242" s="13"/>
      <c r="FD242" s="13"/>
      <c r="FE242" s="13"/>
      <c r="FF242" s="13"/>
      <c r="FG242" s="13"/>
      <c r="FH242" s="13"/>
      <c r="FI242" s="13"/>
      <c r="FJ242" s="13"/>
      <c r="FK242" s="13"/>
      <c r="FL242" s="13"/>
      <c r="FM242" s="13"/>
      <c r="FN242" s="13"/>
      <c r="FO242" s="13"/>
      <c r="FP242" s="13"/>
      <c r="FQ242" s="13"/>
      <c r="FR242" s="13"/>
      <c r="FS242" s="13"/>
      <c r="FT242" s="13"/>
      <c r="FU242" s="13"/>
      <c r="FV242" s="13"/>
      <c r="FW242" s="13"/>
      <c r="FX242" s="13"/>
      <c r="FY242" s="13"/>
      <c r="FZ242" s="13"/>
      <c r="GA242" s="13"/>
      <c r="GB242" s="13"/>
      <c r="GC242" s="13"/>
      <c r="GD242" s="13"/>
      <c r="GE242" s="13"/>
      <c r="GF242" s="13"/>
      <c r="GG242" s="13"/>
      <c r="GH242" s="13"/>
      <c r="GI242" s="13"/>
      <c r="GJ242" s="13"/>
      <c r="GK242" s="13"/>
      <c r="GL242" s="13"/>
      <c r="GM242" s="13"/>
      <c r="GN242" s="13"/>
      <c r="GO242" s="13"/>
      <c r="GP242" s="13"/>
      <c r="GQ242" s="13"/>
      <c r="GR242" s="13"/>
      <c r="GS242" s="13"/>
      <c r="GT242" s="13"/>
      <c r="GU242" s="13"/>
      <c r="GV242" s="13"/>
      <c r="GW242" s="13"/>
      <c r="GX242" s="13"/>
      <c r="GY242" s="13"/>
      <c r="GZ242" s="13"/>
      <c r="HA242" s="13"/>
      <c r="HB242" s="13"/>
      <c r="HC242" s="13"/>
      <c r="HD242" s="13"/>
      <c r="HE242" s="13"/>
      <c r="HF242" s="13"/>
      <c r="HG242" s="13"/>
      <c r="HH242" s="13"/>
      <c r="HI242" s="13"/>
      <c r="HJ242" s="13"/>
      <c r="HK242" s="13"/>
      <c r="HL242" s="13"/>
      <c r="HM242" s="13"/>
      <c r="HN242" s="13"/>
      <c r="HO242" s="13"/>
      <c r="HP242" s="13"/>
      <c r="HQ242" s="13"/>
      <c r="HR242" s="13"/>
      <c r="HS242" s="13"/>
      <c r="HT242" s="13"/>
      <c r="HU242" s="13"/>
      <c r="HV242" s="13"/>
      <c r="HW242" s="13"/>
      <c r="HX242" s="13"/>
      <c r="HY242" s="13"/>
      <c r="HZ242" s="13"/>
      <c r="IA242" s="13"/>
      <c r="IB242" s="13"/>
      <c r="IC242" s="13"/>
      <c r="ID242" s="13"/>
      <c r="IE242" s="13"/>
      <c r="IF242" s="13"/>
      <c r="IG242" s="13"/>
      <c r="IH242" s="13"/>
      <c r="II242" s="13"/>
      <c r="IJ242" s="13"/>
      <c r="IK242" s="13"/>
      <c r="IL242" s="13"/>
      <c r="IM242" s="13"/>
      <c r="IN242" s="13"/>
      <c r="IO242" s="13"/>
      <c r="IP242" s="13"/>
      <c r="IQ242" s="13"/>
      <c r="IR242" s="13"/>
    </row>
    <row r="243" spans="1:252" ht="95.25" customHeight="1" x14ac:dyDescent="0.2">
      <c r="A243" s="9" t="s">
        <v>18</v>
      </c>
      <c r="B243" s="9"/>
      <c r="C243" s="29" t="s">
        <v>249</v>
      </c>
      <c r="D243" s="29" t="s">
        <v>311</v>
      </c>
      <c r="E243" s="9" t="s">
        <v>12</v>
      </c>
      <c r="F243" s="14">
        <f>G243+H243</f>
        <v>237.9</v>
      </c>
      <c r="G243" s="14">
        <v>0</v>
      </c>
      <c r="H243" s="14">
        <v>237.9</v>
      </c>
      <c r="I243" s="14">
        <f>J243+K243</f>
        <v>237.9</v>
      </c>
      <c r="J243" s="14">
        <v>0</v>
      </c>
      <c r="K243" s="14">
        <v>237.9</v>
      </c>
      <c r="L243" s="16">
        <f t="shared" si="63"/>
        <v>0</v>
      </c>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3"/>
      <c r="AP243" s="13"/>
      <c r="AQ243" s="13"/>
      <c r="AR243" s="13"/>
      <c r="AS243" s="13"/>
      <c r="AT243" s="13"/>
      <c r="AU243" s="13"/>
      <c r="AV243" s="13"/>
      <c r="AW243" s="13"/>
      <c r="AX243" s="13"/>
      <c r="AY243" s="13"/>
      <c r="AZ243" s="13"/>
      <c r="BA243" s="13"/>
      <c r="BB243" s="13"/>
      <c r="BC243" s="13"/>
      <c r="BD243" s="13"/>
      <c r="BE243" s="13"/>
      <c r="BF243" s="13"/>
      <c r="BG243" s="13"/>
      <c r="BH243" s="13"/>
      <c r="BI243" s="13"/>
      <c r="BJ243" s="13"/>
      <c r="BK243" s="13"/>
      <c r="BL243" s="13"/>
      <c r="BM243" s="13"/>
      <c r="BN243" s="13"/>
      <c r="BO243" s="13"/>
      <c r="BP243" s="13"/>
      <c r="BQ243" s="13"/>
      <c r="BR243" s="13"/>
      <c r="BS243" s="13"/>
      <c r="BT243" s="13"/>
      <c r="BU243" s="13"/>
      <c r="BV243" s="13"/>
      <c r="BW243" s="13"/>
      <c r="BX243" s="13"/>
      <c r="BY243" s="13"/>
      <c r="BZ243" s="13"/>
      <c r="CA243" s="13"/>
      <c r="CB243" s="13"/>
      <c r="CC243" s="13"/>
      <c r="CD243" s="13"/>
      <c r="CE243" s="13"/>
      <c r="CF243" s="13"/>
      <c r="CG243" s="13"/>
      <c r="CH243" s="13"/>
      <c r="CI243" s="13"/>
      <c r="CJ243" s="13"/>
      <c r="CK243" s="13"/>
      <c r="CL243" s="13"/>
      <c r="CM243" s="13"/>
      <c r="CN243" s="13"/>
      <c r="CO243" s="13"/>
      <c r="CP243" s="13"/>
      <c r="CQ243" s="13"/>
      <c r="CR243" s="13"/>
      <c r="CS243" s="13"/>
      <c r="CT243" s="13"/>
      <c r="CU243" s="13"/>
      <c r="CV243" s="13"/>
      <c r="CW243" s="13"/>
      <c r="CX243" s="13"/>
      <c r="CY243" s="13"/>
      <c r="CZ243" s="13"/>
      <c r="DA243" s="13"/>
      <c r="DB243" s="13"/>
      <c r="DC243" s="13"/>
      <c r="DD243" s="13"/>
      <c r="DE243" s="13"/>
      <c r="DF243" s="13"/>
      <c r="DG243" s="13"/>
      <c r="DH243" s="13"/>
      <c r="DI243" s="13"/>
      <c r="DJ243" s="13"/>
      <c r="DK243" s="13"/>
      <c r="DL243" s="13"/>
      <c r="DM243" s="13"/>
      <c r="DN243" s="13"/>
      <c r="DO243" s="13"/>
      <c r="DP243" s="13"/>
      <c r="DQ243" s="13"/>
      <c r="DR243" s="13"/>
      <c r="DS243" s="13"/>
      <c r="DT243" s="13"/>
      <c r="DU243" s="13"/>
      <c r="DV243" s="13"/>
      <c r="DW243" s="13"/>
      <c r="DX243" s="13"/>
      <c r="DY243" s="13"/>
      <c r="DZ243" s="13"/>
      <c r="EA243" s="13"/>
      <c r="EB243" s="13"/>
      <c r="EC243" s="13"/>
      <c r="ED243" s="13"/>
      <c r="EE243" s="13"/>
      <c r="EF243" s="13"/>
      <c r="EG243" s="13"/>
      <c r="EH243" s="13"/>
      <c r="EI243" s="13"/>
      <c r="EJ243" s="13"/>
      <c r="EK243" s="13"/>
      <c r="EL243" s="13"/>
      <c r="EM243" s="13"/>
      <c r="EN243" s="13"/>
      <c r="EO243" s="13"/>
      <c r="EP243" s="13"/>
      <c r="EQ243" s="13"/>
      <c r="ER243" s="13"/>
      <c r="ES243" s="13"/>
      <c r="ET243" s="13"/>
      <c r="EU243" s="13"/>
      <c r="EV243" s="13"/>
      <c r="EW243" s="13"/>
      <c r="EX243" s="13"/>
      <c r="EY243" s="13"/>
      <c r="EZ243" s="13"/>
      <c r="FA243" s="13"/>
      <c r="FB243" s="13"/>
      <c r="FC243" s="13"/>
      <c r="FD243" s="13"/>
      <c r="FE243" s="13"/>
      <c r="FF243" s="13"/>
      <c r="FG243" s="13"/>
      <c r="FH243" s="13"/>
      <c r="FI243" s="13"/>
      <c r="FJ243" s="13"/>
      <c r="FK243" s="13"/>
      <c r="FL243" s="13"/>
      <c r="FM243" s="13"/>
      <c r="FN243" s="13"/>
      <c r="FO243" s="13"/>
      <c r="FP243" s="13"/>
      <c r="FQ243" s="13"/>
      <c r="FR243" s="13"/>
      <c r="FS243" s="13"/>
      <c r="FT243" s="13"/>
      <c r="FU243" s="13"/>
      <c r="FV243" s="13"/>
      <c r="FW243" s="13"/>
      <c r="FX243" s="13"/>
      <c r="FY243" s="13"/>
      <c r="FZ243" s="13"/>
      <c r="GA243" s="13"/>
      <c r="GB243" s="13"/>
      <c r="GC243" s="13"/>
      <c r="GD243" s="13"/>
      <c r="GE243" s="13"/>
      <c r="GF243" s="13"/>
      <c r="GG243" s="13"/>
      <c r="GH243" s="13"/>
      <c r="GI243" s="13"/>
      <c r="GJ243" s="13"/>
      <c r="GK243" s="13"/>
      <c r="GL243" s="13"/>
      <c r="GM243" s="13"/>
      <c r="GN243" s="13"/>
      <c r="GO243" s="13"/>
      <c r="GP243" s="13"/>
      <c r="GQ243" s="13"/>
      <c r="GR243" s="13"/>
      <c r="GS243" s="13"/>
      <c r="GT243" s="13"/>
      <c r="GU243" s="13"/>
      <c r="GV243" s="13"/>
      <c r="GW243" s="13"/>
      <c r="GX243" s="13"/>
      <c r="GY243" s="13"/>
      <c r="GZ243" s="13"/>
      <c r="HA243" s="13"/>
      <c r="HB243" s="13"/>
      <c r="HC243" s="13"/>
      <c r="HD243" s="13"/>
      <c r="HE243" s="13"/>
      <c r="HF243" s="13"/>
      <c r="HG243" s="13"/>
      <c r="HH243" s="13"/>
      <c r="HI243" s="13"/>
      <c r="HJ243" s="13"/>
      <c r="HK243" s="13"/>
      <c r="HL243" s="13"/>
      <c r="HM243" s="13"/>
      <c r="HN243" s="13"/>
      <c r="HO243" s="13"/>
      <c r="HP243" s="13"/>
      <c r="HQ243" s="13"/>
      <c r="HR243" s="13"/>
      <c r="HS243" s="13"/>
      <c r="HT243" s="13"/>
      <c r="HU243" s="13"/>
      <c r="HV243" s="13"/>
      <c r="HW243" s="13"/>
      <c r="HX243" s="13"/>
      <c r="HY243" s="13"/>
      <c r="HZ243" s="13"/>
      <c r="IA243" s="13"/>
      <c r="IB243" s="13"/>
      <c r="IC243" s="13"/>
      <c r="ID243" s="13"/>
      <c r="IE243" s="13"/>
      <c r="IF243" s="13"/>
      <c r="IG243" s="13"/>
      <c r="IH243" s="13"/>
      <c r="II243" s="13"/>
      <c r="IJ243" s="13"/>
      <c r="IK243" s="13"/>
      <c r="IL243" s="13"/>
      <c r="IM243" s="13"/>
      <c r="IN243" s="13"/>
      <c r="IO243" s="13"/>
      <c r="IP243" s="13"/>
      <c r="IQ243" s="13"/>
      <c r="IR243" s="13"/>
    </row>
    <row r="244" spans="1:252" ht="123.75" customHeight="1" x14ac:dyDescent="0.2">
      <c r="A244" s="21" t="s">
        <v>331</v>
      </c>
      <c r="B244" s="8"/>
      <c r="C244" s="8" t="s">
        <v>249</v>
      </c>
      <c r="D244" s="8" t="s">
        <v>332</v>
      </c>
      <c r="E244" s="8"/>
      <c r="F244" s="11">
        <f t="shared" ref="F244:F245" si="70">G244+H244</f>
        <v>8797.7000000000007</v>
      </c>
      <c r="G244" s="11">
        <f>G245</f>
        <v>8797.7000000000007</v>
      </c>
      <c r="H244" s="11">
        <f>H245</f>
        <v>0</v>
      </c>
      <c r="I244" s="11">
        <f t="shared" ref="I244:I245" si="71">J244+K244</f>
        <v>8675.7000000000007</v>
      </c>
      <c r="J244" s="11">
        <f>J245</f>
        <v>8675.7000000000007</v>
      </c>
      <c r="K244" s="11">
        <f>K245</f>
        <v>0</v>
      </c>
      <c r="L244" s="16">
        <f t="shared" si="63"/>
        <v>122</v>
      </c>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3"/>
      <c r="AP244" s="13"/>
      <c r="AQ244" s="13"/>
      <c r="AR244" s="13"/>
      <c r="AS244" s="13"/>
      <c r="AT244" s="13"/>
      <c r="AU244" s="13"/>
      <c r="AV244" s="13"/>
      <c r="AW244" s="13"/>
      <c r="AX244" s="13"/>
      <c r="AY244" s="13"/>
      <c r="AZ244" s="13"/>
      <c r="BA244" s="13"/>
      <c r="BB244" s="13"/>
      <c r="BC244" s="13"/>
      <c r="BD244" s="13"/>
      <c r="BE244" s="13"/>
      <c r="BF244" s="13"/>
      <c r="BG244" s="13"/>
      <c r="BH244" s="13"/>
      <c r="BI244" s="13"/>
      <c r="BJ244" s="13"/>
      <c r="BK244" s="13"/>
      <c r="BL244" s="13"/>
      <c r="BM244" s="13"/>
      <c r="BN244" s="13"/>
      <c r="BO244" s="13"/>
      <c r="BP244" s="13"/>
      <c r="BQ244" s="13"/>
      <c r="BR244" s="13"/>
      <c r="BS244" s="13"/>
      <c r="BT244" s="13"/>
      <c r="BU244" s="13"/>
      <c r="BV244" s="13"/>
      <c r="BW244" s="13"/>
      <c r="BX244" s="13"/>
      <c r="BY244" s="13"/>
      <c r="BZ244" s="13"/>
      <c r="CA244" s="13"/>
      <c r="CB244" s="13"/>
      <c r="CC244" s="13"/>
      <c r="CD244" s="13"/>
      <c r="CE244" s="13"/>
      <c r="CF244" s="13"/>
      <c r="CG244" s="13"/>
      <c r="CH244" s="13"/>
      <c r="CI244" s="13"/>
      <c r="CJ244" s="13"/>
      <c r="CK244" s="13"/>
      <c r="CL244" s="13"/>
      <c r="CM244" s="13"/>
      <c r="CN244" s="13"/>
      <c r="CO244" s="13"/>
      <c r="CP244" s="13"/>
      <c r="CQ244" s="13"/>
      <c r="CR244" s="13"/>
      <c r="CS244" s="13"/>
      <c r="CT244" s="13"/>
      <c r="CU244" s="13"/>
      <c r="CV244" s="13"/>
      <c r="CW244" s="13"/>
      <c r="CX244" s="13"/>
      <c r="CY244" s="13"/>
      <c r="CZ244" s="13"/>
      <c r="DA244" s="13"/>
      <c r="DB244" s="13"/>
      <c r="DC244" s="13"/>
      <c r="DD244" s="13"/>
      <c r="DE244" s="13"/>
      <c r="DF244" s="13"/>
      <c r="DG244" s="13"/>
      <c r="DH244" s="13"/>
      <c r="DI244" s="13"/>
      <c r="DJ244" s="13"/>
      <c r="DK244" s="13"/>
      <c r="DL244" s="13"/>
      <c r="DM244" s="13"/>
      <c r="DN244" s="13"/>
      <c r="DO244" s="13"/>
      <c r="DP244" s="13"/>
      <c r="DQ244" s="13"/>
      <c r="DR244" s="13"/>
      <c r="DS244" s="13"/>
      <c r="DT244" s="13"/>
      <c r="DU244" s="13"/>
      <c r="DV244" s="13"/>
      <c r="DW244" s="13"/>
      <c r="DX244" s="13"/>
      <c r="DY244" s="13"/>
      <c r="DZ244" s="13"/>
      <c r="EA244" s="13"/>
      <c r="EB244" s="13"/>
      <c r="EC244" s="13"/>
      <c r="ED244" s="13"/>
      <c r="EE244" s="13"/>
      <c r="EF244" s="13"/>
      <c r="EG244" s="13"/>
      <c r="EH244" s="13"/>
      <c r="EI244" s="13"/>
      <c r="EJ244" s="13"/>
      <c r="EK244" s="13"/>
      <c r="EL244" s="13"/>
      <c r="EM244" s="13"/>
      <c r="EN244" s="13"/>
      <c r="EO244" s="13"/>
      <c r="EP244" s="13"/>
      <c r="EQ244" s="13"/>
      <c r="ER244" s="13"/>
      <c r="ES244" s="13"/>
      <c r="ET244" s="13"/>
      <c r="EU244" s="13"/>
      <c r="EV244" s="13"/>
      <c r="EW244" s="13"/>
      <c r="EX244" s="13"/>
      <c r="EY244" s="13"/>
      <c r="EZ244" s="13"/>
      <c r="FA244" s="13"/>
      <c r="FB244" s="13"/>
      <c r="FC244" s="13"/>
      <c r="FD244" s="13"/>
      <c r="FE244" s="13"/>
      <c r="FF244" s="13"/>
      <c r="FG244" s="13"/>
      <c r="FH244" s="13"/>
      <c r="FI244" s="13"/>
      <c r="FJ244" s="13"/>
      <c r="FK244" s="13"/>
      <c r="FL244" s="13"/>
      <c r="FM244" s="13"/>
      <c r="FN244" s="13"/>
      <c r="FO244" s="13"/>
      <c r="FP244" s="13"/>
      <c r="FQ244" s="13"/>
      <c r="FR244" s="13"/>
      <c r="FS244" s="13"/>
      <c r="FT244" s="13"/>
      <c r="FU244" s="13"/>
      <c r="FV244" s="13"/>
      <c r="FW244" s="13"/>
      <c r="FX244" s="13"/>
      <c r="FY244" s="13"/>
      <c r="FZ244" s="13"/>
      <c r="GA244" s="13"/>
      <c r="GB244" s="13"/>
      <c r="GC244" s="13"/>
      <c r="GD244" s="13"/>
      <c r="GE244" s="13"/>
      <c r="GF244" s="13"/>
      <c r="GG244" s="13"/>
      <c r="GH244" s="13"/>
      <c r="GI244" s="13"/>
      <c r="GJ244" s="13"/>
      <c r="GK244" s="13"/>
      <c r="GL244" s="13"/>
      <c r="GM244" s="13"/>
      <c r="GN244" s="13"/>
      <c r="GO244" s="13"/>
      <c r="GP244" s="13"/>
      <c r="GQ244" s="13"/>
      <c r="GR244" s="13"/>
      <c r="GS244" s="13"/>
      <c r="GT244" s="13"/>
      <c r="GU244" s="13"/>
      <c r="GV244" s="13"/>
      <c r="GW244" s="13"/>
      <c r="GX244" s="13"/>
      <c r="GY244" s="13"/>
      <c r="GZ244" s="13"/>
      <c r="HA244" s="13"/>
      <c r="HB244" s="13"/>
      <c r="HC244" s="13"/>
      <c r="HD244" s="13"/>
      <c r="HE244" s="13"/>
      <c r="HF244" s="13"/>
      <c r="HG244" s="13"/>
      <c r="HH244" s="13"/>
      <c r="HI244" s="13"/>
      <c r="HJ244" s="13"/>
      <c r="HK244" s="13"/>
      <c r="HL244" s="13"/>
      <c r="HM244" s="13"/>
      <c r="HN244" s="13"/>
      <c r="HO244" s="13"/>
      <c r="HP244" s="13"/>
      <c r="HQ244" s="13"/>
      <c r="HR244" s="13"/>
      <c r="HS244" s="13"/>
      <c r="HT244" s="13"/>
      <c r="HU244" s="13"/>
      <c r="HV244" s="13"/>
      <c r="HW244" s="13"/>
      <c r="HX244" s="13"/>
      <c r="HY244" s="13"/>
      <c r="HZ244" s="13"/>
      <c r="IA244" s="13"/>
      <c r="IB244" s="13"/>
      <c r="IC244" s="13"/>
      <c r="ID244" s="13"/>
      <c r="IE244" s="13"/>
      <c r="IF244" s="13"/>
      <c r="IG244" s="13"/>
      <c r="IH244" s="13"/>
      <c r="II244" s="13"/>
      <c r="IJ244" s="13"/>
      <c r="IK244" s="13"/>
      <c r="IL244" s="13"/>
      <c r="IM244" s="13"/>
      <c r="IN244" s="13"/>
      <c r="IO244" s="13"/>
      <c r="IP244" s="13"/>
      <c r="IQ244" s="13"/>
      <c r="IR244" s="13"/>
    </row>
    <row r="245" spans="1:252" ht="49.15" customHeight="1" x14ac:dyDescent="0.2">
      <c r="A245" s="30" t="s">
        <v>306</v>
      </c>
      <c r="B245" s="29"/>
      <c r="C245" s="29" t="s">
        <v>249</v>
      </c>
      <c r="D245" s="29" t="s">
        <v>1069</v>
      </c>
      <c r="E245" s="9"/>
      <c r="F245" s="14">
        <f t="shared" si="70"/>
        <v>8797.7000000000007</v>
      </c>
      <c r="G245" s="14">
        <f>G246+G247</f>
        <v>8797.7000000000007</v>
      </c>
      <c r="H245" s="14">
        <f>H246</f>
        <v>0</v>
      </c>
      <c r="I245" s="14">
        <f t="shared" si="71"/>
        <v>8675.7000000000007</v>
      </c>
      <c r="J245" s="14">
        <f>J246+J247</f>
        <v>8675.7000000000007</v>
      </c>
      <c r="K245" s="14">
        <f>K246</f>
        <v>0</v>
      </c>
      <c r="L245" s="16">
        <f t="shared" si="63"/>
        <v>122</v>
      </c>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c r="AR245" s="13"/>
      <c r="AS245" s="13"/>
      <c r="AT245" s="13"/>
      <c r="AU245" s="13"/>
      <c r="AV245" s="13"/>
      <c r="AW245" s="13"/>
      <c r="AX245" s="13"/>
      <c r="AY245" s="13"/>
      <c r="AZ245" s="13"/>
      <c r="BA245" s="13"/>
      <c r="BB245" s="13"/>
      <c r="BC245" s="13"/>
      <c r="BD245" s="13"/>
      <c r="BE245" s="13"/>
      <c r="BF245" s="13"/>
      <c r="BG245" s="13"/>
      <c r="BH245" s="13"/>
      <c r="BI245" s="13"/>
      <c r="BJ245" s="13"/>
      <c r="BK245" s="13"/>
      <c r="BL245" s="13"/>
      <c r="BM245" s="13"/>
      <c r="BN245" s="13"/>
      <c r="BO245" s="13"/>
      <c r="BP245" s="13"/>
      <c r="BQ245" s="13"/>
      <c r="BR245" s="13"/>
      <c r="BS245" s="13"/>
      <c r="BT245" s="13"/>
      <c r="BU245" s="13"/>
      <c r="BV245" s="13"/>
      <c r="BW245" s="13"/>
      <c r="BX245" s="13"/>
      <c r="BY245" s="13"/>
      <c r="BZ245" s="13"/>
      <c r="CA245" s="13"/>
      <c r="CB245" s="13"/>
      <c r="CC245" s="13"/>
      <c r="CD245" s="13"/>
      <c r="CE245" s="13"/>
      <c r="CF245" s="13"/>
      <c r="CG245" s="13"/>
      <c r="CH245" s="13"/>
      <c r="CI245" s="13"/>
      <c r="CJ245" s="13"/>
      <c r="CK245" s="13"/>
      <c r="CL245" s="13"/>
      <c r="CM245" s="13"/>
      <c r="CN245" s="13"/>
      <c r="CO245" s="13"/>
      <c r="CP245" s="13"/>
      <c r="CQ245" s="13"/>
      <c r="CR245" s="13"/>
      <c r="CS245" s="13"/>
      <c r="CT245" s="13"/>
      <c r="CU245" s="13"/>
      <c r="CV245" s="13"/>
      <c r="CW245" s="13"/>
      <c r="CX245" s="13"/>
      <c r="CY245" s="13"/>
      <c r="CZ245" s="13"/>
      <c r="DA245" s="13"/>
      <c r="DB245" s="13"/>
      <c r="DC245" s="13"/>
      <c r="DD245" s="13"/>
      <c r="DE245" s="13"/>
      <c r="DF245" s="13"/>
      <c r="DG245" s="13"/>
      <c r="DH245" s="13"/>
      <c r="DI245" s="13"/>
      <c r="DJ245" s="13"/>
      <c r="DK245" s="13"/>
      <c r="DL245" s="13"/>
      <c r="DM245" s="13"/>
      <c r="DN245" s="13"/>
      <c r="DO245" s="13"/>
      <c r="DP245" s="13"/>
      <c r="DQ245" s="13"/>
      <c r="DR245" s="13"/>
      <c r="DS245" s="13"/>
      <c r="DT245" s="13"/>
      <c r="DU245" s="13"/>
      <c r="DV245" s="13"/>
      <c r="DW245" s="13"/>
      <c r="DX245" s="13"/>
      <c r="DY245" s="13"/>
      <c r="DZ245" s="13"/>
      <c r="EA245" s="13"/>
      <c r="EB245" s="13"/>
      <c r="EC245" s="13"/>
      <c r="ED245" s="13"/>
      <c r="EE245" s="13"/>
      <c r="EF245" s="13"/>
      <c r="EG245" s="13"/>
      <c r="EH245" s="13"/>
      <c r="EI245" s="13"/>
      <c r="EJ245" s="13"/>
      <c r="EK245" s="13"/>
      <c r="EL245" s="13"/>
      <c r="EM245" s="13"/>
      <c r="EN245" s="13"/>
      <c r="EO245" s="13"/>
      <c r="EP245" s="13"/>
      <c r="EQ245" s="13"/>
      <c r="ER245" s="13"/>
      <c r="ES245" s="13"/>
      <c r="ET245" s="13"/>
      <c r="EU245" s="13"/>
      <c r="EV245" s="13"/>
      <c r="EW245" s="13"/>
      <c r="EX245" s="13"/>
      <c r="EY245" s="13"/>
      <c r="EZ245" s="13"/>
      <c r="FA245" s="13"/>
      <c r="FB245" s="13"/>
      <c r="FC245" s="13"/>
      <c r="FD245" s="13"/>
      <c r="FE245" s="13"/>
      <c r="FF245" s="13"/>
      <c r="FG245" s="13"/>
      <c r="FH245" s="13"/>
      <c r="FI245" s="13"/>
      <c r="FJ245" s="13"/>
      <c r="FK245" s="13"/>
      <c r="FL245" s="13"/>
      <c r="FM245" s="13"/>
      <c r="FN245" s="13"/>
      <c r="FO245" s="13"/>
      <c r="FP245" s="13"/>
      <c r="FQ245" s="13"/>
      <c r="FR245" s="13"/>
      <c r="FS245" s="13"/>
      <c r="FT245" s="13"/>
      <c r="FU245" s="13"/>
      <c r="FV245" s="13"/>
      <c r="FW245" s="13"/>
      <c r="FX245" s="13"/>
      <c r="FY245" s="13"/>
      <c r="FZ245" s="13"/>
      <c r="GA245" s="13"/>
      <c r="GB245" s="13"/>
      <c r="GC245" s="13"/>
      <c r="GD245" s="13"/>
      <c r="GE245" s="13"/>
      <c r="GF245" s="13"/>
      <c r="GG245" s="13"/>
      <c r="GH245" s="13"/>
      <c r="GI245" s="13"/>
      <c r="GJ245" s="13"/>
      <c r="GK245" s="13"/>
      <c r="GL245" s="13"/>
      <c r="GM245" s="13"/>
      <c r="GN245" s="13"/>
      <c r="GO245" s="13"/>
      <c r="GP245" s="13"/>
      <c r="GQ245" s="13"/>
      <c r="GR245" s="13"/>
      <c r="GS245" s="13"/>
      <c r="GT245" s="13"/>
      <c r="GU245" s="13"/>
      <c r="GV245" s="13"/>
      <c r="GW245" s="13"/>
      <c r="GX245" s="13"/>
      <c r="GY245" s="13"/>
      <c r="GZ245" s="13"/>
      <c r="HA245" s="13"/>
      <c r="HB245" s="13"/>
      <c r="HC245" s="13"/>
      <c r="HD245" s="13"/>
      <c r="HE245" s="13"/>
      <c r="HF245" s="13"/>
      <c r="HG245" s="13"/>
      <c r="HH245" s="13"/>
      <c r="HI245" s="13"/>
      <c r="HJ245" s="13"/>
      <c r="HK245" s="13"/>
      <c r="HL245" s="13"/>
      <c r="HM245" s="13"/>
      <c r="HN245" s="13"/>
      <c r="HO245" s="13"/>
      <c r="HP245" s="13"/>
      <c r="HQ245" s="13"/>
      <c r="HR245" s="13"/>
      <c r="HS245" s="13"/>
      <c r="HT245" s="13"/>
      <c r="HU245" s="13"/>
      <c r="HV245" s="13"/>
      <c r="HW245" s="13"/>
      <c r="HX245" s="13"/>
      <c r="HY245" s="13"/>
      <c r="HZ245" s="13"/>
      <c r="IA245" s="13"/>
      <c r="IB245" s="13"/>
      <c r="IC245" s="13"/>
      <c r="ID245" s="13"/>
      <c r="IE245" s="13"/>
      <c r="IF245" s="13"/>
      <c r="IG245" s="13"/>
      <c r="IH245" s="13"/>
      <c r="II245" s="13"/>
      <c r="IJ245" s="13"/>
      <c r="IK245" s="13"/>
      <c r="IL245" s="13"/>
      <c r="IM245" s="13"/>
      <c r="IN245" s="13"/>
      <c r="IO245" s="13"/>
      <c r="IP245" s="13"/>
      <c r="IQ245" s="13"/>
      <c r="IR245" s="13"/>
    </row>
    <row r="246" spans="1:252" ht="95.25" customHeight="1" x14ac:dyDescent="0.2">
      <c r="A246" s="9" t="s">
        <v>18</v>
      </c>
      <c r="B246" s="9"/>
      <c r="C246" s="9" t="s">
        <v>249</v>
      </c>
      <c r="D246" s="29" t="s">
        <v>1069</v>
      </c>
      <c r="E246" s="9" t="s">
        <v>12</v>
      </c>
      <c r="F246" s="14">
        <f>G246+H246</f>
        <v>7252.7</v>
      </c>
      <c r="G246" s="14">
        <f>7252.7</f>
        <v>7252.7</v>
      </c>
      <c r="H246" s="14">
        <v>0</v>
      </c>
      <c r="I246" s="14">
        <f>J246+K246</f>
        <v>7252.7</v>
      </c>
      <c r="J246" s="14">
        <f>7252.7</f>
        <v>7252.7</v>
      </c>
      <c r="K246" s="14">
        <v>0</v>
      </c>
      <c r="L246" s="16">
        <f t="shared" si="63"/>
        <v>0</v>
      </c>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3"/>
      <c r="EV246" s="13"/>
      <c r="EW246" s="13"/>
      <c r="EX246" s="13"/>
      <c r="EY246" s="13"/>
      <c r="EZ246" s="13"/>
      <c r="FA246" s="13"/>
      <c r="FB246" s="13"/>
      <c r="FC246" s="13"/>
      <c r="FD246" s="13"/>
      <c r="FE246" s="13"/>
      <c r="FF246" s="13"/>
      <c r="FG246" s="13"/>
      <c r="FH246" s="13"/>
      <c r="FI246" s="13"/>
      <c r="FJ246" s="13"/>
      <c r="FK246" s="13"/>
      <c r="FL246" s="13"/>
      <c r="FM246" s="13"/>
      <c r="FN246" s="13"/>
      <c r="FO246" s="13"/>
      <c r="FP246" s="13"/>
      <c r="FQ246" s="13"/>
      <c r="FR246" s="13"/>
      <c r="FS246" s="13"/>
      <c r="FT246" s="13"/>
      <c r="FU246" s="13"/>
      <c r="FV246" s="13"/>
      <c r="FW246" s="13"/>
      <c r="FX246" s="13"/>
      <c r="FY246" s="13"/>
      <c r="FZ246" s="13"/>
      <c r="GA246" s="13"/>
      <c r="GB246" s="13"/>
      <c r="GC246" s="13"/>
      <c r="GD246" s="13"/>
      <c r="GE246" s="13"/>
      <c r="GF246" s="13"/>
      <c r="GG246" s="13"/>
      <c r="GH246" s="13"/>
      <c r="GI246" s="13"/>
      <c r="GJ246" s="13"/>
      <c r="GK246" s="13"/>
      <c r="GL246" s="13"/>
      <c r="GM246" s="13"/>
      <c r="GN246" s="13"/>
      <c r="GO246" s="13"/>
      <c r="GP246" s="13"/>
      <c r="GQ246" s="13"/>
      <c r="GR246" s="13"/>
      <c r="GS246" s="13"/>
      <c r="GT246" s="13"/>
      <c r="GU246" s="13"/>
      <c r="GV246" s="13"/>
      <c r="GW246" s="13"/>
      <c r="GX246" s="13"/>
      <c r="GY246" s="13"/>
      <c r="GZ246" s="13"/>
      <c r="HA246" s="13"/>
      <c r="HB246" s="13"/>
      <c r="HC246" s="13"/>
      <c r="HD246" s="13"/>
      <c r="HE246" s="13"/>
      <c r="HF246" s="13"/>
      <c r="HG246" s="13"/>
      <c r="HH246" s="13"/>
      <c r="HI246" s="13"/>
      <c r="HJ246" s="13"/>
      <c r="HK246" s="13"/>
      <c r="HL246" s="13"/>
      <c r="HM246" s="13"/>
      <c r="HN246" s="13"/>
      <c r="HO246" s="13"/>
      <c r="HP246" s="13"/>
      <c r="HQ246" s="13"/>
      <c r="HR246" s="13"/>
      <c r="HS246" s="13"/>
      <c r="HT246" s="13"/>
      <c r="HU246" s="13"/>
      <c r="HV246" s="13"/>
      <c r="HW246" s="13"/>
      <c r="HX246" s="13"/>
      <c r="HY246" s="13"/>
      <c r="HZ246" s="13"/>
      <c r="IA246" s="13"/>
      <c r="IB246" s="13"/>
      <c r="IC246" s="13"/>
      <c r="ID246" s="13"/>
      <c r="IE246" s="13"/>
      <c r="IF246" s="13"/>
      <c r="IG246" s="13"/>
      <c r="IH246" s="13"/>
      <c r="II246" s="13"/>
      <c r="IJ246" s="13"/>
      <c r="IK246" s="13"/>
      <c r="IL246" s="13"/>
      <c r="IM246" s="13"/>
      <c r="IN246" s="13"/>
      <c r="IO246" s="13"/>
      <c r="IP246" s="13"/>
      <c r="IQ246" s="13"/>
      <c r="IR246" s="13"/>
    </row>
    <row r="247" spans="1:252" ht="129" customHeight="1" x14ac:dyDescent="0.2">
      <c r="A247" s="9" t="s">
        <v>16</v>
      </c>
      <c r="B247" s="9"/>
      <c r="C247" s="9" t="s">
        <v>249</v>
      </c>
      <c r="D247" s="29" t="s">
        <v>1069</v>
      </c>
      <c r="E247" s="9" t="s">
        <v>13</v>
      </c>
      <c r="F247" s="14">
        <f>G247+H247</f>
        <v>1545</v>
      </c>
      <c r="G247" s="14">
        <v>1545</v>
      </c>
      <c r="H247" s="14">
        <v>0</v>
      </c>
      <c r="I247" s="14">
        <f>J247+K247</f>
        <v>1423</v>
      </c>
      <c r="J247" s="14">
        <v>1423</v>
      </c>
      <c r="K247" s="14">
        <v>0</v>
      </c>
      <c r="L247" s="16">
        <f t="shared" si="63"/>
        <v>122</v>
      </c>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3"/>
      <c r="AP247" s="13"/>
      <c r="AQ247" s="13"/>
      <c r="AR247" s="13"/>
      <c r="AS247" s="13"/>
      <c r="AT247" s="13"/>
      <c r="AU247" s="13"/>
      <c r="AV247" s="13"/>
      <c r="AW247" s="13"/>
      <c r="AX247" s="13"/>
      <c r="AY247" s="13"/>
      <c r="AZ247" s="13"/>
      <c r="BA247" s="13"/>
      <c r="BB247" s="13"/>
      <c r="BC247" s="13"/>
      <c r="BD247" s="13"/>
      <c r="BE247" s="13"/>
      <c r="BF247" s="13"/>
      <c r="BG247" s="13"/>
      <c r="BH247" s="13"/>
      <c r="BI247" s="13"/>
      <c r="BJ247" s="13"/>
      <c r="BK247" s="13"/>
      <c r="BL247" s="13"/>
      <c r="BM247" s="13"/>
      <c r="BN247" s="13"/>
      <c r="BO247" s="13"/>
      <c r="BP247" s="13"/>
      <c r="BQ247" s="13"/>
      <c r="BR247" s="13"/>
      <c r="BS247" s="13"/>
      <c r="BT247" s="13"/>
      <c r="BU247" s="13"/>
      <c r="BV247" s="13"/>
      <c r="BW247" s="13"/>
      <c r="BX247" s="13"/>
      <c r="BY247" s="13"/>
      <c r="BZ247" s="13"/>
      <c r="CA247" s="13"/>
      <c r="CB247" s="13"/>
      <c r="CC247" s="13"/>
      <c r="CD247" s="13"/>
      <c r="CE247" s="13"/>
      <c r="CF247" s="13"/>
      <c r="CG247" s="13"/>
      <c r="CH247" s="13"/>
      <c r="CI247" s="13"/>
      <c r="CJ247" s="13"/>
      <c r="CK247" s="13"/>
      <c r="CL247" s="13"/>
      <c r="CM247" s="13"/>
      <c r="CN247" s="13"/>
      <c r="CO247" s="13"/>
      <c r="CP247" s="13"/>
      <c r="CQ247" s="13"/>
      <c r="CR247" s="13"/>
      <c r="CS247" s="13"/>
      <c r="CT247" s="13"/>
      <c r="CU247" s="13"/>
      <c r="CV247" s="13"/>
      <c r="CW247" s="13"/>
      <c r="CX247" s="13"/>
      <c r="CY247" s="13"/>
      <c r="CZ247" s="13"/>
      <c r="DA247" s="13"/>
      <c r="DB247" s="13"/>
      <c r="DC247" s="13"/>
      <c r="DD247" s="13"/>
      <c r="DE247" s="13"/>
      <c r="DF247" s="13"/>
      <c r="DG247" s="13"/>
      <c r="DH247" s="13"/>
      <c r="DI247" s="13"/>
      <c r="DJ247" s="13"/>
      <c r="DK247" s="13"/>
      <c r="DL247" s="13"/>
      <c r="DM247" s="13"/>
      <c r="DN247" s="13"/>
      <c r="DO247" s="13"/>
      <c r="DP247" s="13"/>
      <c r="DQ247" s="13"/>
      <c r="DR247" s="13"/>
      <c r="DS247" s="13"/>
      <c r="DT247" s="13"/>
      <c r="DU247" s="13"/>
      <c r="DV247" s="13"/>
      <c r="DW247" s="13"/>
      <c r="DX247" s="13"/>
      <c r="DY247" s="13"/>
      <c r="DZ247" s="13"/>
      <c r="EA247" s="13"/>
      <c r="EB247" s="13"/>
      <c r="EC247" s="13"/>
      <c r="ED247" s="13"/>
      <c r="EE247" s="13"/>
      <c r="EF247" s="13"/>
      <c r="EG247" s="13"/>
      <c r="EH247" s="13"/>
      <c r="EI247" s="13"/>
      <c r="EJ247" s="13"/>
      <c r="EK247" s="13"/>
      <c r="EL247" s="13"/>
      <c r="EM247" s="13"/>
      <c r="EN247" s="13"/>
      <c r="EO247" s="13"/>
      <c r="EP247" s="13"/>
      <c r="EQ247" s="13"/>
      <c r="ER247" s="13"/>
      <c r="ES247" s="13"/>
      <c r="ET247" s="13"/>
      <c r="EU247" s="13"/>
      <c r="EV247" s="13"/>
      <c r="EW247" s="13"/>
      <c r="EX247" s="13"/>
      <c r="EY247" s="13"/>
      <c r="EZ247" s="13"/>
      <c r="FA247" s="13"/>
      <c r="FB247" s="13"/>
      <c r="FC247" s="13"/>
      <c r="FD247" s="13"/>
      <c r="FE247" s="13"/>
      <c r="FF247" s="13"/>
      <c r="FG247" s="13"/>
      <c r="FH247" s="13"/>
      <c r="FI247" s="13"/>
      <c r="FJ247" s="13"/>
      <c r="FK247" s="13"/>
      <c r="FL247" s="13"/>
      <c r="FM247" s="13"/>
      <c r="FN247" s="13"/>
      <c r="FO247" s="13"/>
      <c r="FP247" s="13"/>
      <c r="FQ247" s="13"/>
      <c r="FR247" s="13"/>
      <c r="FS247" s="13"/>
      <c r="FT247" s="13"/>
      <c r="FU247" s="13"/>
      <c r="FV247" s="13"/>
      <c r="FW247" s="13"/>
      <c r="FX247" s="13"/>
      <c r="FY247" s="13"/>
      <c r="FZ247" s="13"/>
      <c r="GA247" s="13"/>
      <c r="GB247" s="13"/>
      <c r="GC247" s="13"/>
      <c r="GD247" s="13"/>
      <c r="GE247" s="13"/>
      <c r="GF247" s="13"/>
      <c r="GG247" s="13"/>
      <c r="GH247" s="13"/>
      <c r="GI247" s="13"/>
      <c r="GJ247" s="13"/>
      <c r="GK247" s="13"/>
      <c r="GL247" s="13"/>
      <c r="GM247" s="13"/>
      <c r="GN247" s="13"/>
      <c r="GO247" s="13"/>
      <c r="GP247" s="13"/>
      <c r="GQ247" s="13"/>
      <c r="GR247" s="13"/>
      <c r="GS247" s="13"/>
      <c r="GT247" s="13"/>
      <c r="GU247" s="13"/>
      <c r="GV247" s="13"/>
      <c r="GW247" s="13"/>
      <c r="GX247" s="13"/>
      <c r="GY247" s="13"/>
      <c r="GZ247" s="13"/>
      <c r="HA247" s="13"/>
      <c r="HB247" s="13"/>
      <c r="HC247" s="13"/>
      <c r="HD247" s="13"/>
      <c r="HE247" s="13"/>
      <c r="HF247" s="13"/>
      <c r="HG247" s="13"/>
      <c r="HH247" s="13"/>
      <c r="HI247" s="13"/>
      <c r="HJ247" s="13"/>
      <c r="HK247" s="13"/>
      <c r="HL247" s="13"/>
      <c r="HM247" s="13"/>
      <c r="HN247" s="13"/>
      <c r="HO247" s="13"/>
      <c r="HP247" s="13"/>
      <c r="HQ247" s="13"/>
      <c r="HR247" s="13"/>
      <c r="HS247" s="13"/>
      <c r="HT247" s="13"/>
      <c r="HU247" s="13"/>
      <c r="HV247" s="13"/>
      <c r="HW247" s="13"/>
      <c r="HX247" s="13"/>
      <c r="HY247" s="13"/>
      <c r="HZ247" s="13"/>
      <c r="IA247" s="13"/>
      <c r="IB247" s="13"/>
      <c r="IC247" s="13"/>
      <c r="ID247" s="13"/>
      <c r="IE247" s="13"/>
      <c r="IF247" s="13"/>
      <c r="IG247" s="13"/>
      <c r="IH247" s="13"/>
      <c r="II247" s="13"/>
      <c r="IJ247" s="13"/>
      <c r="IK247" s="13"/>
      <c r="IL247" s="13"/>
      <c r="IM247" s="13"/>
      <c r="IN247" s="13"/>
      <c r="IO247" s="13"/>
      <c r="IP247" s="13"/>
      <c r="IQ247" s="13"/>
      <c r="IR247" s="13"/>
    </row>
    <row r="248" spans="1:252" ht="181.5" customHeight="1" x14ac:dyDescent="0.2">
      <c r="A248" s="7" t="s">
        <v>838</v>
      </c>
      <c r="B248" s="8"/>
      <c r="C248" s="8" t="s">
        <v>249</v>
      </c>
      <c r="D248" s="8" t="s">
        <v>107</v>
      </c>
      <c r="E248" s="8"/>
      <c r="F248" s="11">
        <f t="shared" ref="F248:F251" si="72">G248+H248</f>
        <v>4685</v>
      </c>
      <c r="G248" s="11">
        <f t="shared" ref="G248:H251" si="73">G249</f>
        <v>4685</v>
      </c>
      <c r="H248" s="11">
        <f t="shared" si="73"/>
        <v>0</v>
      </c>
      <c r="I248" s="11">
        <f t="shared" ref="I248:I251" si="74">J248+K248</f>
        <v>4685</v>
      </c>
      <c r="J248" s="11">
        <f t="shared" ref="J248:K251" si="75">J249</f>
        <v>4685</v>
      </c>
      <c r="K248" s="11">
        <f t="shared" si="75"/>
        <v>0</v>
      </c>
      <c r="L248" s="16">
        <f t="shared" si="63"/>
        <v>0</v>
      </c>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c r="AR248" s="13"/>
      <c r="AS248" s="13"/>
      <c r="AT248" s="13"/>
      <c r="AU248" s="13"/>
      <c r="AV248" s="13"/>
      <c r="AW248" s="13"/>
      <c r="AX248" s="13"/>
      <c r="AY248" s="13"/>
      <c r="AZ248" s="13"/>
      <c r="BA248" s="13"/>
      <c r="BB248" s="13"/>
      <c r="BC248" s="13"/>
      <c r="BD248" s="13"/>
      <c r="BE248" s="13"/>
      <c r="BF248" s="13"/>
      <c r="BG248" s="13"/>
      <c r="BH248" s="13"/>
      <c r="BI248" s="13"/>
      <c r="BJ248" s="13"/>
      <c r="BK248" s="13"/>
      <c r="BL248" s="13"/>
      <c r="BM248" s="13"/>
      <c r="BN248" s="13"/>
      <c r="BO248" s="13"/>
      <c r="BP248" s="13"/>
      <c r="BQ248" s="13"/>
      <c r="BR248" s="13"/>
      <c r="BS248" s="13"/>
      <c r="BT248" s="13"/>
      <c r="BU248" s="13"/>
      <c r="BV248" s="13"/>
      <c r="BW248" s="13"/>
      <c r="BX248" s="13"/>
      <c r="BY248" s="13"/>
      <c r="BZ248" s="13"/>
      <c r="CA248" s="13"/>
      <c r="CB248" s="13"/>
      <c r="CC248" s="13"/>
      <c r="CD248" s="13"/>
      <c r="CE248" s="13"/>
      <c r="CF248" s="13"/>
      <c r="CG248" s="13"/>
      <c r="CH248" s="13"/>
      <c r="CI248" s="13"/>
      <c r="CJ248" s="13"/>
      <c r="CK248" s="13"/>
      <c r="CL248" s="13"/>
      <c r="CM248" s="13"/>
      <c r="CN248" s="13"/>
      <c r="CO248" s="13"/>
      <c r="CP248" s="13"/>
      <c r="CQ248" s="13"/>
      <c r="CR248" s="13"/>
      <c r="CS248" s="13"/>
      <c r="CT248" s="13"/>
      <c r="CU248" s="13"/>
      <c r="CV248" s="13"/>
      <c r="CW248" s="13"/>
      <c r="CX248" s="13"/>
      <c r="CY248" s="13"/>
      <c r="CZ248" s="13"/>
      <c r="DA248" s="13"/>
      <c r="DB248" s="13"/>
      <c r="DC248" s="13"/>
      <c r="DD248" s="13"/>
      <c r="DE248" s="13"/>
      <c r="DF248" s="13"/>
      <c r="DG248" s="13"/>
      <c r="DH248" s="13"/>
      <c r="DI248" s="13"/>
      <c r="DJ248" s="13"/>
      <c r="DK248" s="13"/>
      <c r="DL248" s="13"/>
      <c r="DM248" s="13"/>
      <c r="DN248" s="13"/>
      <c r="DO248" s="13"/>
      <c r="DP248" s="13"/>
      <c r="DQ248" s="13"/>
      <c r="DR248" s="13"/>
      <c r="DS248" s="13"/>
      <c r="DT248" s="13"/>
      <c r="DU248" s="13"/>
      <c r="DV248" s="13"/>
      <c r="DW248" s="13"/>
      <c r="DX248" s="13"/>
      <c r="DY248" s="13"/>
      <c r="DZ248" s="13"/>
      <c r="EA248" s="13"/>
      <c r="EB248" s="13"/>
      <c r="EC248" s="13"/>
      <c r="ED248" s="13"/>
      <c r="EE248" s="13"/>
      <c r="EF248" s="13"/>
      <c r="EG248" s="13"/>
      <c r="EH248" s="13"/>
      <c r="EI248" s="13"/>
      <c r="EJ248" s="13"/>
      <c r="EK248" s="13"/>
      <c r="EL248" s="13"/>
      <c r="EM248" s="13"/>
      <c r="EN248" s="13"/>
      <c r="EO248" s="13"/>
      <c r="EP248" s="13"/>
      <c r="EQ248" s="13"/>
      <c r="ER248" s="13"/>
      <c r="ES248" s="13"/>
      <c r="ET248" s="13"/>
      <c r="EU248" s="13"/>
      <c r="EV248" s="13"/>
      <c r="EW248" s="13"/>
      <c r="EX248" s="13"/>
      <c r="EY248" s="13"/>
      <c r="EZ248" s="13"/>
      <c r="FA248" s="13"/>
      <c r="FB248" s="13"/>
      <c r="FC248" s="13"/>
      <c r="FD248" s="13"/>
      <c r="FE248" s="13"/>
      <c r="FF248" s="13"/>
      <c r="FG248" s="13"/>
      <c r="FH248" s="13"/>
      <c r="FI248" s="13"/>
      <c r="FJ248" s="13"/>
      <c r="FK248" s="13"/>
      <c r="FL248" s="13"/>
      <c r="FM248" s="13"/>
      <c r="FN248" s="13"/>
      <c r="FO248" s="13"/>
      <c r="FP248" s="13"/>
      <c r="FQ248" s="13"/>
      <c r="FR248" s="13"/>
      <c r="FS248" s="13"/>
      <c r="FT248" s="13"/>
      <c r="FU248" s="13"/>
      <c r="FV248" s="13"/>
      <c r="FW248" s="13"/>
      <c r="FX248" s="13"/>
      <c r="FY248" s="13"/>
      <c r="FZ248" s="13"/>
      <c r="GA248" s="13"/>
      <c r="GB248" s="13"/>
      <c r="GC248" s="13"/>
      <c r="GD248" s="13"/>
      <c r="GE248" s="13"/>
      <c r="GF248" s="13"/>
      <c r="GG248" s="13"/>
      <c r="GH248" s="13"/>
      <c r="GI248" s="13"/>
      <c r="GJ248" s="13"/>
      <c r="GK248" s="13"/>
      <c r="GL248" s="13"/>
      <c r="GM248" s="13"/>
      <c r="GN248" s="13"/>
      <c r="GO248" s="13"/>
      <c r="GP248" s="13"/>
      <c r="GQ248" s="13"/>
      <c r="GR248" s="13"/>
      <c r="GS248" s="13"/>
      <c r="GT248" s="13"/>
      <c r="GU248" s="13"/>
      <c r="GV248" s="13"/>
      <c r="GW248" s="13"/>
      <c r="GX248" s="13"/>
      <c r="GY248" s="13"/>
      <c r="GZ248" s="13"/>
      <c r="HA248" s="13"/>
      <c r="HB248" s="13"/>
      <c r="HC248" s="13"/>
      <c r="HD248" s="13"/>
      <c r="HE248" s="13"/>
      <c r="HF248" s="13"/>
      <c r="HG248" s="13"/>
      <c r="HH248" s="13"/>
      <c r="HI248" s="13"/>
      <c r="HJ248" s="13"/>
      <c r="HK248" s="13"/>
      <c r="HL248" s="13"/>
      <c r="HM248" s="13"/>
      <c r="HN248" s="13"/>
      <c r="HO248" s="13"/>
      <c r="HP248" s="13"/>
      <c r="HQ248" s="13"/>
      <c r="HR248" s="13"/>
      <c r="HS248" s="13"/>
      <c r="HT248" s="13"/>
      <c r="HU248" s="13"/>
      <c r="HV248" s="13"/>
      <c r="HW248" s="13"/>
      <c r="HX248" s="13"/>
      <c r="HY248" s="13"/>
      <c r="HZ248" s="13"/>
      <c r="IA248" s="13"/>
      <c r="IB248" s="13"/>
      <c r="IC248" s="13"/>
      <c r="ID248" s="13"/>
      <c r="IE248" s="13"/>
      <c r="IF248" s="13"/>
      <c r="IG248" s="13"/>
      <c r="IH248" s="13"/>
      <c r="II248" s="13"/>
      <c r="IJ248" s="13"/>
      <c r="IK248" s="13"/>
      <c r="IL248" s="13"/>
      <c r="IM248" s="13"/>
      <c r="IN248" s="13"/>
      <c r="IO248" s="13"/>
      <c r="IP248" s="13"/>
      <c r="IQ248" s="13"/>
      <c r="IR248" s="13"/>
    </row>
    <row r="249" spans="1:252" ht="103.15" customHeight="1" x14ac:dyDescent="0.2">
      <c r="A249" s="7" t="s">
        <v>320</v>
      </c>
      <c r="B249" s="8"/>
      <c r="C249" s="8" t="s">
        <v>249</v>
      </c>
      <c r="D249" s="8" t="s">
        <v>130</v>
      </c>
      <c r="E249" s="8"/>
      <c r="F249" s="11">
        <f t="shared" si="72"/>
        <v>4685</v>
      </c>
      <c r="G249" s="11">
        <f t="shared" si="73"/>
        <v>4685</v>
      </c>
      <c r="H249" s="11">
        <f t="shared" si="73"/>
        <v>0</v>
      </c>
      <c r="I249" s="11">
        <f t="shared" si="74"/>
        <v>4685</v>
      </c>
      <c r="J249" s="11">
        <f t="shared" si="75"/>
        <v>4685</v>
      </c>
      <c r="K249" s="11">
        <f t="shared" si="75"/>
        <v>0</v>
      </c>
      <c r="L249" s="16">
        <f t="shared" si="63"/>
        <v>0</v>
      </c>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3"/>
      <c r="AP249" s="13"/>
      <c r="AQ249" s="13"/>
      <c r="AR249" s="13"/>
      <c r="AS249" s="13"/>
      <c r="AT249" s="13"/>
      <c r="AU249" s="13"/>
      <c r="AV249" s="13"/>
      <c r="AW249" s="13"/>
      <c r="AX249" s="13"/>
      <c r="AY249" s="13"/>
      <c r="AZ249" s="13"/>
      <c r="BA249" s="13"/>
      <c r="BB249" s="13"/>
      <c r="BC249" s="13"/>
      <c r="BD249" s="13"/>
      <c r="BE249" s="13"/>
      <c r="BF249" s="13"/>
      <c r="BG249" s="13"/>
      <c r="BH249" s="13"/>
      <c r="BI249" s="13"/>
      <c r="BJ249" s="13"/>
      <c r="BK249" s="13"/>
      <c r="BL249" s="13"/>
      <c r="BM249" s="13"/>
      <c r="BN249" s="13"/>
      <c r="BO249" s="13"/>
      <c r="BP249" s="13"/>
      <c r="BQ249" s="13"/>
      <c r="BR249" s="13"/>
      <c r="BS249" s="13"/>
      <c r="BT249" s="13"/>
      <c r="BU249" s="13"/>
      <c r="BV249" s="13"/>
      <c r="BW249" s="13"/>
      <c r="BX249" s="13"/>
      <c r="BY249" s="13"/>
      <c r="BZ249" s="13"/>
      <c r="CA249" s="13"/>
      <c r="CB249" s="13"/>
      <c r="CC249" s="13"/>
      <c r="CD249" s="13"/>
      <c r="CE249" s="13"/>
      <c r="CF249" s="13"/>
      <c r="CG249" s="13"/>
      <c r="CH249" s="13"/>
      <c r="CI249" s="13"/>
      <c r="CJ249" s="13"/>
      <c r="CK249" s="13"/>
      <c r="CL249" s="13"/>
      <c r="CM249" s="13"/>
      <c r="CN249" s="13"/>
      <c r="CO249" s="13"/>
      <c r="CP249" s="13"/>
      <c r="CQ249" s="13"/>
      <c r="CR249" s="13"/>
      <c r="CS249" s="13"/>
      <c r="CT249" s="13"/>
      <c r="CU249" s="13"/>
      <c r="CV249" s="13"/>
      <c r="CW249" s="13"/>
      <c r="CX249" s="13"/>
      <c r="CY249" s="13"/>
      <c r="CZ249" s="13"/>
      <c r="DA249" s="13"/>
      <c r="DB249" s="13"/>
      <c r="DC249" s="13"/>
      <c r="DD249" s="13"/>
      <c r="DE249" s="13"/>
      <c r="DF249" s="13"/>
      <c r="DG249" s="13"/>
      <c r="DH249" s="13"/>
      <c r="DI249" s="13"/>
      <c r="DJ249" s="13"/>
      <c r="DK249" s="13"/>
      <c r="DL249" s="13"/>
      <c r="DM249" s="13"/>
      <c r="DN249" s="13"/>
      <c r="DO249" s="13"/>
      <c r="DP249" s="13"/>
      <c r="DQ249" s="13"/>
      <c r="DR249" s="13"/>
      <c r="DS249" s="13"/>
      <c r="DT249" s="13"/>
      <c r="DU249" s="13"/>
      <c r="DV249" s="13"/>
      <c r="DW249" s="13"/>
      <c r="DX249" s="13"/>
      <c r="DY249" s="13"/>
      <c r="DZ249" s="13"/>
      <c r="EA249" s="13"/>
      <c r="EB249" s="13"/>
      <c r="EC249" s="13"/>
      <c r="ED249" s="13"/>
      <c r="EE249" s="13"/>
      <c r="EF249" s="13"/>
      <c r="EG249" s="13"/>
      <c r="EH249" s="13"/>
      <c r="EI249" s="13"/>
      <c r="EJ249" s="13"/>
      <c r="EK249" s="13"/>
      <c r="EL249" s="13"/>
      <c r="EM249" s="13"/>
      <c r="EN249" s="13"/>
      <c r="EO249" s="13"/>
      <c r="EP249" s="13"/>
      <c r="EQ249" s="13"/>
      <c r="ER249" s="13"/>
      <c r="ES249" s="13"/>
      <c r="ET249" s="13"/>
      <c r="EU249" s="13"/>
      <c r="EV249" s="13"/>
      <c r="EW249" s="13"/>
      <c r="EX249" s="13"/>
      <c r="EY249" s="13"/>
      <c r="EZ249" s="13"/>
      <c r="FA249" s="13"/>
      <c r="FB249" s="13"/>
      <c r="FC249" s="13"/>
      <c r="FD249" s="13"/>
      <c r="FE249" s="13"/>
      <c r="FF249" s="13"/>
      <c r="FG249" s="13"/>
      <c r="FH249" s="13"/>
      <c r="FI249" s="13"/>
      <c r="FJ249" s="13"/>
      <c r="FK249" s="13"/>
      <c r="FL249" s="13"/>
      <c r="FM249" s="13"/>
      <c r="FN249" s="13"/>
      <c r="FO249" s="13"/>
      <c r="FP249" s="13"/>
      <c r="FQ249" s="13"/>
      <c r="FR249" s="13"/>
      <c r="FS249" s="13"/>
      <c r="FT249" s="13"/>
      <c r="FU249" s="13"/>
      <c r="FV249" s="13"/>
      <c r="FW249" s="13"/>
      <c r="FX249" s="13"/>
      <c r="FY249" s="13"/>
      <c r="FZ249" s="13"/>
      <c r="GA249" s="13"/>
      <c r="GB249" s="13"/>
      <c r="GC249" s="13"/>
      <c r="GD249" s="13"/>
      <c r="GE249" s="13"/>
      <c r="GF249" s="13"/>
      <c r="GG249" s="13"/>
      <c r="GH249" s="13"/>
      <c r="GI249" s="13"/>
      <c r="GJ249" s="13"/>
      <c r="GK249" s="13"/>
      <c r="GL249" s="13"/>
      <c r="GM249" s="13"/>
      <c r="GN249" s="13"/>
      <c r="GO249" s="13"/>
      <c r="GP249" s="13"/>
      <c r="GQ249" s="13"/>
      <c r="GR249" s="13"/>
      <c r="GS249" s="13"/>
      <c r="GT249" s="13"/>
      <c r="GU249" s="13"/>
      <c r="GV249" s="13"/>
      <c r="GW249" s="13"/>
      <c r="GX249" s="13"/>
      <c r="GY249" s="13"/>
      <c r="GZ249" s="13"/>
      <c r="HA249" s="13"/>
      <c r="HB249" s="13"/>
      <c r="HC249" s="13"/>
      <c r="HD249" s="13"/>
      <c r="HE249" s="13"/>
      <c r="HF249" s="13"/>
      <c r="HG249" s="13"/>
      <c r="HH249" s="13"/>
      <c r="HI249" s="13"/>
      <c r="HJ249" s="13"/>
      <c r="HK249" s="13"/>
      <c r="HL249" s="13"/>
      <c r="HM249" s="13"/>
      <c r="HN249" s="13"/>
      <c r="HO249" s="13"/>
      <c r="HP249" s="13"/>
      <c r="HQ249" s="13"/>
      <c r="HR249" s="13"/>
      <c r="HS249" s="13"/>
      <c r="HT249" s="13"/>
      <c r="HU249" s="13"/>
      <c r="HV249" s="13"/>
      <c r="HW249" s="13"/>
      <c r="HX249" s="13"/>
      <c r="HY249" s="13"/>
      <c r="HZ249" s="13"/>
      <c r="IA249" s="13"/>
      <c r="IB249" s="13"/>
      <c r="IC249" s="13"/>
      <c r="ID249" s="13"/>
      <c r="IE249" s="13"/>
      <c r="IF249" s="13"/>
      <c r="IG249" s="13"/>
      <c r="IH249" s="13"/>
      <c r="II249" s="13"/>
      <c r="IJ249" s="13"/>
      <c r="IK249" s="13"/>
      <c r="IL249" s="13"/>
      <c r="IM249" s="13"/>
      <c r="IN249" s="13"/>
      <c r="IO249" s="13"/>
      <c r="IP249" s="13"/>
      <c r="IQ249" s="13"/>
      <c r="IR249" s="13"/>
    </row>
    <row r="250" spans="1:252" ht="409.15" customHeight="1" x14ac:dyDescent="0.2">
      <c r="A250" s="31" t="s">
        <v>802</v>
      </c>
      <c r="B250" s="8"/>
      <c r="C250" s="8" t="s">
        <v>249</v>
      </c>
      <c r="D250" s="8" t="s">
        <v>131</v>
      </c>
      <c r="E250" s="8"/>
      <c r="F250" s="11">
        <f t="shared" si="72"/>
        <v>4685</v>
      </c>
      <c r="G250" s="11">
        <f t="shared" si="73"/>
        <v>4685</v>
      </c>
      <c r="H250" s="11">
        <f t="shared" si="73"/>
        <v>0</v>
      </c>
      <c r="I250" s="11">
        <f t="shared" si="74"/>
        <v>4685</v>
      </c>
      <c r="J250" s="11">
        <f t="shared" si="75"/>
        <v>4685</v>
      </c>
      <c r="K250" s="11">
        <f t="shared" si="75"/>
        <v>0</v>
      </c>
      <c r="L250" s="16">
        <f t="shared" si="63"/>
        <v>0</v>
      </c>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c r="AL250" s="13"/>
      <c r="AM250" s="13"/>
      <c r="AN250" s="13"/>
      <c r="AO250" s="13"/>
      <c r="AP250" s="13"/>
      <c r="AQ250" s="13"/>
      <c r="AR250" s="13"/>
      <c r="AS250" s="13"/>
      <c r="AT250" s="13"/>
      <c r="AU250" s="13"/>
      <c r="AV250" s="13"/>
      <c r="AW250" s="13"/>
      <c r="AX250" s="13"/>
      <c r="AY250" s="13"/>
      <c r="AZ250" s="13"/>
      <c r="BA250" s="13"/>
      <c r="BB250" s="13"/>
      <c r="BC250" s="13"/>
      <c r="BD250" s="13"/>
      <c r="BE250" s="13"/>
      <c r="BF250" s="13"/>
      <c r="BG250" s="13"/>
      <c r="BH250" s="13"/>
      <c r="BI250" s="13"/>
      <c r="BJ250" s="13"/>
      <c r="BK250" s="13"/>
      <c r="BL250" s="13"/>
      <c r="BM250" s="13"/>
      <c r="BN250" s="13"/>
      <c r="BO250" s="13"/>
      <c r="BP250" s="13"/>
      <c r="BQ250" s="13"/>
      <c r="BR250" s="13"/>
      <c r="BS250" s="13"/>
      <c r="BT250" s="13"/>
      <c r="BU250" s="13"/>
      <c r="BV250" s="13"/>
      <c r="BW250" s="13"/>
      <c r="BX250" s="13"/>
      <c r="BY250" s="13"/>
      <c r="BZ250" s="13"/>
      <c r="CA250" s="13"/>
      <c r="CB250" s="13"/>
      <c r="CC250" s="13"/>
      <c r="CD250" s="13"/>
      <c r="CE250" s="13"/>
      <c r="CF250" s="13"/>
      <c r="CG250" s="13"/>
      <c r="CH250" s="13"/>
      <c r="CI250" s="13"/>
      <c r="CJ250" s="13"/>
      <c r="CK250" s="13"/>
      <c r="CL250" s="13"/>
      <c r="CM250" s="13"/>
      <c r="CN250" s="13"/>
      <c r="CO250" s="13"/>
      <c r="CP250" s="13"/>
      <c r="CQ250" s="13"/>
      <c r="CR250" s="13"/>
      <c r="CS250" s="13"/>
      <c r="CT250" s="13"/>
      <c r="CU250" s="13"/>
      <c r="CV250" s="13"/>
      <c r="CW250" s="13"/>
      <c r="CX250" s="13"/>
      <c r="CY250" s="13"/>
      <c r="CZ250" s="13"/>
      <c r="DA250" s="13"/>
      <c r="DB250" s="13"/>
      <c r="DC250" s="13"/>
      <c r="DD250" s="13"/>
      <c r="DE250" s="13"/>
      <c r="DF250" s="13"/>
      <c r="DG250" s="13"/>
      <c r="DH250" s="13"/>
      <c r="DI250" s="13"/>
      <c r="DJ250" s="13"/>
      <c r="DK250" s="13"/>
      <c r="DL250" s="13"/>
      <c r="DM250" s="13"/>
      <c r="DN250" s="13"/>
      <c r="DO250" s="13"/>
      <c r="DP250" s="13"/>
      <c r="DQ250" s="13"/>
      <c r="DR250" s="13"/>
      <c r="DS250" s="13"/>
      <c r="DT250" s="13"/>
      <c r="DU250" s="13"/>
      <c r="DV250" s="13"/>
      <c r="DW250" s="13"/>
      <c r="DX250" s="13"/>
      <c r="DY250" s="13"/>
      <c r="DZ250" s="13"/>
      <c r="EA250" s="13"/>
      <c r="EB250" s="13"/>
      <c r="EC250" s="13"/>
      <c r="ED250" s="13"/>
      <c r="EE250" s="13"/>
      <c r="EF250" s="13"/>
      <c r="EG250" s="13"/>
      <c r="EH250" s="13"/>
      <c r="EI250" s="13"/>
      <c r="EJ250" s="13"/>
      <c r="EK250" s="13"/>
      <c r="EL250" s="13"/>
      <c r="EM250" s="13"/>
      <c r="EN250" s="13"/>
      <c r="EO250" s="13"/>
      <c r="EP250" s="13"/>
      <c r="EQ250" s="13"/>
      <c r="ER250" s="13"/>
      <c r="ES250" s="13"/>
      <c r="ET250" s="13"/>
      <c r="EU250" s="13"/>
      <c r="EV250" s="13"/>
      <c r="EW250" s="13"/>
      <c r="EX250" s="13"/>
      <c r="EY250" s="13"/>
      <c r="EZ250" s="13"/>
      <c r="FA250" s="13"/>
      <c r="FB250" s="13"/>
      <c r="FC250" s="13"/>
      <c r="FD250" s="13"/>
      <c r="FE250" s="13"/>
      <c r="FF250" s="13"/>
      <c r="FG250" s="13"/>
      <c r="FH250" s="13"/>
      <c r="FI250" s="13"/>
      <c r="FJ250" s="13"/>
      <c r="FK250" s="13"/>
      <c r="FL250" s="13"/>
      <c r="FM250" s="13"/>
      <c r="FN250" s="13"/>
      <c r="FO250" s="13"/>
      <c r="FP250" s="13"/>
      <c r="FQ250" s="13"/>
      <c r="FR250" s="13"/>
      <c r="FS250" s="13"/>
      <c r="FT250" s="13"/>
      <c r="FU250" s="13"/>
      <c r="FV250" s="13"/>
      <c r="FW250" s="13"/>
      <c r="FX250" s="13"/>
      <c r="FY250" s="13"/>
      <c r="FZ250" s="13"/>
      <c r="GA250" s="13"/>
      <c r="GB250" s="13"/>
      <c r="GC250" s="13"/>
      <c r="GD250" s="13"/>
      <c r="GE250" s="13"/>
      <c r="GF250" s="13"/>
      <c r="GG250" s="13"/>
      <c r="GH250" s="13"/>
      <c r="GI250" s="13"/>
      <c r="GJ250" s="13"/>
      <c r="GK250" s="13"/>
      <c r="GL250" s="13"/>
      <c r="GM250" s="13"/>
      <c r="GN250" s="13"/>
      <c r="GO250" s="13"/>
      <c r="GP250" s="13"/>
      <c r="GQ250" s="13"/>
      <c r="GR250" s="13"/>
      <c r="GS250" s="13"/>
      <c r="GT250" s="13"/>
      <c r="GU250" s="13"/>
      <c r="GV250" s="13"/>
      <c r="GW250" s="13"/>
      <c r="GX250" s="13"/>
      <c r="GY250" s="13"/>
      <c r="GZ250" s="13"/>
      <c r="HA250" s="13"/>
      <c r="HB250" s="13"/>
      <c r="HC250" s="13"/>
      <c r="HD250" s="13"/>
      <c r="HE250" s="13"/>
      <c r="HF250" s="13"/>
      <c r="HG250" s="13"/>
      <c r="HH250" s="13"/>
      <c r="HI250" s="13"/>
      <c r="HJ250" s="13"/>
      <c r="HK250" s="13"/>
      <c r="HL250" s="13"/>
      <c r="HM250" s="13"/>
      <c r="HN250" s="13"/>
      <c r="HO250" s="13"/>
      <c r="HP250" s="13"/>
      <c r="HQ250" s="13"/>
      <c r="HR250" s="13"/>
      <c r="HS250" s="13"/>
      <c r="HT250" s="13"/>
      <c r="HU250" s="13"/>
      <c r="HV250" s="13"/>
      <c r="HW250" s="13"/>
      <c r="HX250" s="13"/>
      <c r="HY250" s="13"/>
      <c r="HZ250" s="13"/>
      <c r="IA250" s="13"/>
      <c r="IB250" s="13"/>
      <c r="IC250" s="13"/>
      <c r="ID250" s="13"/>
      <c r="IE250" s="13"/>
      <c r="IF250" s="13"/>
      <c r="IG250" s="13"/>
      <c r="IH250" s="13"/>
      <c r="II250" s="13"/>
      <c r="IJ250" s="13"/>
      <c r="IK250" s="13"/>
      <c r="IL250" s="13"/>
      <c r="IM250" s="13"/>
      <c r="IN250" s="13"/>
      <c r="IO250" s="13"/>
      <c r="IP250" s="13"/>
      <c r="IQ250" s="13"/>
      <c r="IR250" s="13"/>
    </row>
    <row r="251" spans="1:252" ht="75" customHeight="1" x14ac:dyDescent="0.2">
      <c r="A251" s="9" t="s">
        <v>129</v>
      </c>
      <c r="B251" s="8"/>
      <c r="C251" s="9" t="s">
        <v>249</v>
      </c>
      <c r="D251" s="9" t="s">
        <v>132</v>
      </c>
      <c r="E251" s="9"/>
      <c r="F251" s="14">
        <f t="shared" si="72"/>
        <v>4685</v>
      </c>
      <c r="G251" s="14">
        <f t="shared" si="73"/>
        <v>4685</v>
      </c>
      <c r="H251" s="14">
        <f t="shared" si="73"/>
        <v>0</v>
      </c>
      <c r="I251" s="14">
        <f t="shared" si="74"/>
        <v>4685</v>
      </c>
      <c r="J251" s="14">
        <f t="shared" si="75"/>
        <v>4685</v>
      </c>
      <c r="K251" s="14">
        <f t="shared" si="75"/>
        <v>0</v>
      </c>
      <c r="L251" s="16">
        <f t="shared" si="63"/>
        <v>0</v>
      </c>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c r="AL251" s="13"/>
      <c r="AM251" s="13"/>
      <c r="AN251" s="13"/>
      <c r="AO251" s="13"/>
      <c r="AP251" s="13"/>
      <c r="AQ251" s="13"/>
      <c r="AR251" s="13"/>
      <c r="AS251" s="13"/>
      <c r="AT251" s="13"/>
      <c r="AU251" s="13"/>
      <c r="AV251" s="13"/>
      <c r="AW251" s="13"/>
      <c r="AX251" s="13"/>
      <c r="AY251" s="13"/>
      <c r="AZ251" s="13"/>
      <c r="BA251" s="13"/>
      <c r="BB251" s="13"/>
      <c r="BC251" s="13"/>
      <c r="BD251" s="13"/>
      <c r="BE251" s="13"/>
      <c r="BF251" s="13"/>
      <c r="BG251" s="13"/>
      <c r="BH251" s="13"/>
      <c r="BI251" s="13"/>
      <c r="BJ251" s="13"/>
      <c r="BK251" s="13"/>
      <c r="BL251" s="13"/>
      <c r="BM251" s="13"/>
      <c r="BN251" s="13"/>
      <c r="BO251" s="13"/>
      <c r="BP251" s="13"/>
      <c r="BQ251" s="13"/>
      <c r="BR251" s="13"/>
      <c r="BS251" s="13"/>
      <c r="BT251" s="13"/>
      <c r="BU251" s="13"/>
      <c r="BV251" s="13"/>
      <c r="BW251" s="13"/>
      <c r="BX251" s="13"/>
      <c r="BY251" s="13"/>
      <c r="BZ251" s="13"/>
      <c r="CA251" s="13"/>
      <c r="CB251" s="13"/>
      <c r="CC251" s="13"/>
      <c r="CD251" s="13"/>
      <c r="CE251" s="13"/>
      <c r="CF251" s="13"/>
      <c r="CG251" s="13"/>
      <c r="CH251" s="13"/>
      <c r="CI251" s="13"/>
      <c r="CJ251" s="13"/>
      <c r="CK251" s="13"/>
      <c r="CL251" s="13"/>
      <c r="CM251" s="13"/>
      <c r="CN251" s="13"/>
      <c r="CO251" s="13"/>
      <c r="CP251" s="13"/>
      <c r="CQ251" s="13"/>
      <c r="CR251" s="13"/>
      <c r="CS251" s="13"/>
      <c r="CT251" s="13"/>
      <c r="CU251" s="13"/>
      <c r="CV251" s="13"/>
      <c r="CW251" s="13"/>
      <c r="CX251" s="13"/>
      <c r="CY251" s="13"/>
      <c r="CZ251" s="13"/>
      <c r="DA251" s="13"/>
      <c r="DB251" s="13"/>
      <c r="DC251" s="13"/>
      <c r="DD251" s="13"/>
      <c r="DE251" s="13"/>
      <c r="DF251" s="13"/>
      <c r="DG251" s="13"/>
      <c r="DH251" s="13"/>
      <c r="DI251" s="13"/>
      <c r="DJ251" s="13"/>
      <c r="DK251" s="13"/>
      <c r="DL251" s="13"/>
      <c r="DM251" s="13"/>
      <c r="DN251" s="13"/>
      <c r="DO251" s="13"/>
      <c r="DP251" s="13"/>
      <c r="DQ251" s="13"/>
      <c r="DR251" s="13"/>
      <c r="DS251" s="13"/>
      <c r="DT251" s="13"/>
      <c r="DU251" s="13"/>
      <c r="DV251" s="13"/>
      <c r="DW251" s="13"/>
      <c r="DX251" s="13"/>
      <c r="DY251" s="13"/>
      <c r="DZ251" s="13"/>
      <c r="EA251" s="13"/>
      <c r="EB251" s="13"/>
      <c r="EC251" s="13"/>
      <c r="ED251" s="13"/>
      <c r="EE251" s="13"/>
      <c r="EF251" s="13"/>
      <c r="EG251" s="13"/>
      <c r="EH251" s="13"/>
      <c r="EI251" s="13"/>
      <c r="EJ251" s="13"/>
      <c r="EK251" s="13"/>
      <c r="EL251" s="13"/>
      <c r="EM251" s="13"/>
      <c r="EN251" s="13"/>
      <c r="EO251" s="13"/>
      <c r="EP251" s="13"/>
      <c r="EQ251" s="13"/>
      <c r="ER251" s="13"/>
      <c r="ES251" s="13"/>
      <c r="ET251" s="13"/>
      <c r="EU251" s="13"/>
      <c r="EV251" s="13"/>
      <c r="EW251" s="13"/>
      <c r="EX251" s="13"/>
      <c r="EY251" s="13"/>
      <c r="EZ251" s="13"/>
      <c r="FA251" s="13"/>
      <c r="FB251" s="13"/>
      <c r="FC251" s="13"/>
      <c r="FD251" s="13"/>
      <c r="FE251" s="13"/>
      <c r="FF251" s="13"/>
      <c r="FG251" s="13"/>
      <c r="FH251" s="13"/>
      <c r="FI251" s="13"/>
      <c r="FJ251" s="13"/>
      <c r="FK251" s="13"/>
      <c r="FL251" s="13"/>
      <c r="FM251" s="13"/>
      <c r="FN251" s="13"/>
      <c r="FO251" s="13"/>
      <c r="FP251" s="13"/>
      <c r="FQ251" s="13"/>
      <c r="FR251" s="13"/>
      <c r="FS251" s="13"/>
      <c r="FT251" s="13"/>
      <c r="FU251" s="13"/>
      <c r="FV251" s="13"/>
      <c r="FW251" s="13"/>
      <c r="FX251" s="13"/>
      <c r="FY251" s="13"/>
      <c r="FZ251" s="13"/>
      <c r="GA251" s="13"/>
      <c r="GB251" s="13"/>
      <c r="GC251" s="13"/>
      <c r="GD251" s="13"/>
      <c r="GE251" s="13"/>
      <c r="GF251" s="13"/>
      <c r="GG251" s="13"/>
      <c r="GH251" s="13"/>
      <c r="GI251" s="13"/>
      <c r="GJ251" s="13"/>
      <c r="GK251" s="13"/>
      <c r="GL251" s="13"/>
      <c r="GM251" s="13"/>
      <c r="GN251" s="13"/>
      <c r="GO251" s="13"/>
      <c r="GP251" s="13"/>
      <c r="GQ251" s="13"/>
      <c r="GR251" s="13"/>
      <c r="GS251" s="13"/>
      <c r="GT251" s="13"/>
      <c r="GU251" s="13"/>
      <c r="GV251" s="13"/>
      <c r="GW251" s="13"/>
      <c r="GX251" s="13"/>
      <c r="GY251" s="13"/>
      <c r="GZ251" s="13"/>
      <c r="HA251" s="13"/>
      <c r="HB251" s="13"/>
      <c r="HC251" s="13"/>
      <c r="HD251" s="13"/>
      <c r="HE251" s="13"/>
      <c r="HF251" s="13"/>
      <c r="HG251" s="13"/>
      <c r="HH251" s="13"/>
      <c r="HI251" s="13"/>
      <c r="HJ251" s="13"/>
      <c r="HK251" s="13"/>
      <c r="HL251" s="13"/>
      <c r="HM251" s="13"/>
      <c r="HN251" s="13"/>
      <c r="HO251" s="13"/>
      <c r="HP251" s="13"/>
      <c r="HQ251" s="13"/>
      <c r="HR251" s="13"/>
      <c r="HS251" s="13"/>
      <c r="HT251" s="13"/>
      <c r="HU251" s="13"/>
      <c r="HV251" s="13"/>
      <c r="HW251" s="13"/>
      <c r="HX251" s="13"/>
      <c r="HY251" s="13"/>
      <c r="HZ251" s="13"/>
      <c r="IA251" s="13"/>
      <c r="IB251" s="13"/>
      <c r="IC251" s="13"/>
      <c r="ID251" s="13"/>
      <c r="IE251" s="13"/>
      <c r="IF251" s="13"/>
      <c r="IG251" s="13"/>
      <c r="IH251" s="13"/>
      <c r="II251" s="13"/>
      <c r="IJ251" s="13"/>
      <c r="IK251" s="13"/>
      <c r="IL251" s="13"/>
      <c r="IM251" s="13"/>
      <c r="IN251" s="13"/>
      <c r="IO251" s="13"/>
      <c r="IP251" s="13"/>
      <c r="IQ251" s="13"/>
      <c r="IR251" s="13"/>
    </row>
    <row r="252" spans="1:252" ht="95.25" customHeight="1" x14ac:dyDescent="0.2">
      <c r="A252" s="9" t="s">
        <v>18</v>
      </c>
      <c r="B252" s="8"/>
      <c r="C252" s="9" t="s">
        <v>249</v>
      </c>
      <c r="D252" s="9" t="s">
        <v>132</v>
      </c>
      <c r="E252" s="9" t="s">
        <v>12</v>
      </c>
      <c r="F252" s="14">
        <f>G252+H252</f>
        <v>4685</v>
      </c>
      <c r="G252" s="14">
        <v>4685</v>
      </c>
      <c r="H252" s="14">
        <v>0</v>
      </c>
      <c r="I252" s="14">
        <f>J252+K252</f>
        <v>4685</v>
      </c>
      <c r="J252" s="14">
        <v>4685</v>
      </c>
      <c r="K252" s="14">
        <v>0</v>
      </c>
      <c r="L252" s="16">
        <f t="shared" si="63"/>
        <v>0</v>
      </c>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3"/>
      <c r="AP252" s="13"/>
      <c r="AQ252" s="13"/>
      <c r="AR252" s="13"/>
      <c r="AS252" s="13"/>
      <c r="AT252" s="13"/>
      <c r="AU252" s="13"/>
      <c r="AV252" s="13"/>
      <c r="AW252" s="13"/>
      <c r="AX252" s="13"/>
      <c r="AY252" s="13"/>
      <c r="AZ252" s="13"/>
      <c r="BA252" s="13"/>
      <c r="BB252" s="13"/>
      <c r="BC252" s="13"/>
      <c r="BD252" s="13"/>
      <c r="BE252" s="13"/>
      <c r="BF252" s="13"/>
      <c r="BG252" s="13"/>
      <c r="BH252" s="13"/>
      <c r="BI252" s="13"/>
      <c r="BJ252" s="13"/>
      <c r="BK252" s="13"/>
      <c r="BL252" s="13"/>
      <c r="BM252" s="13"/>
      <c r="BN252" s="13"/>
      <c r="BO252" s="13"/>
      <c r="BP252" s="13"/>
      <c r="BQ252" s="13"/>
      <c r="BR252" s="13"/>
      <c r="BS252" s="13"/>
      <c r="BT252" s="13"/>
      <c r="BU252" s="13"/>
      <c r="BV252" s="13"/>
      <c r="BW252" s="13"/>
      <c r="BX252" s="13"/>
      <c r="BY252" s="13"/>
      <c r="BZ252" s="13"/>
      <c r="CA252" s="13"/>
      <c r="CB252" s="13"/>
      <c r="CC252" s="13"/>
      <c r="CD252" s="13"/>
      <c r="CE252" s="13"/>
      <c r="CF252" s="13"/>
      <c r="CG252" s="13"/>
      <c r="CH252" s="13"/>
      <c r="CI252" s="13"/>
      <c r="CJ252" s="13"/>
      <c r="CK252" s="13"/>
      <c r="CL252" s="13"/>
      <c r="CM252" s="13"/>
      <c r="CN252" s="13"/>
      <c r="CO252" s="13"/>
      <c r="CP252" s="13"/>
      <c r="CQ252" s="13"/>
      <c r="CR252" s="13"/>
      <c r="CS252" s="13"/>
      <c r="CT252" s="13"/>
      <c r="CU252" s="13"/>
      <c r="CV252" s="13"/>
      <c r="CW252" s="13"/>
      <c r="CX252" s="13"/>
      <c r="CY252" s="13"/>
      <c r="CZ252" s="13"/>
      <c r="DA252" s="13"/>
      <c r="DB252" s="13"/>
      <c r="DC252" s="13"/>
      <c r="DD252" s="13"/>
      <c r="DE252" s="13"/>
      <c r="DF252" s="13"/>
      <c r="DG252" s="13"/>
      <c r="DH252" s="13"/>
      <c r="DI252" s="13"/>
      <c r="DJ252" s="13"/>
      <c r="DK252" s="13"/>
      <c r="DL252" s="13"/>
      <c r="DM252" s="13"/>
      <c r="DN252" s="13"/>
      <c r="DO252" s="13"/>
      <c r="DP252" s="13"/>
      <c r="DQ252" s="13"/>
      <c r="DR252" s="13"/>
      <c r="DS252" s="13"/>
      <c r="DT252" s="13"/>
      <c r="DU252" s="13"/>
      <c r="DV252" s="13"/>
      <c r="DW252" s="13"/>
      <c r="DX252" s="13"/>
      <c r="DY252" s="13"/>
      <c r="DZ252" s="13"/>
      <c r="EA252" s="13"/>
      <c r="EB252" s="13"/>
      <c r="EC252" s="13"/>
      <c r="ED252" s="13"/>
      <c r="EE252" s="13"/>
      <c r="EF252" s="13"/>
      <c r="EG252" s="13"/>
      <c r="EH252" s="13"/>
      <c r="EI252" s="13"/>
      <c r="EJ252" s="13"/>
      <c r="EK252" s="13"/>
      <c r="EL252" s="13"/>
      <c r="EM252" s="13"/>
      <c r="EN252" s="13"/>
      <c r="EO252" s="13"/>
      <c r="EP252" s="13"/>
      <c r="EQ252" s="13"/>
      <c r="ER252" s="13"/>
      <c r="ES252" s="13"/>
      <c r="ET252" s="13"/>
      <c r="EU252" s="13"/>
      <c r="EV252" s="13"/>
      <c r="EW252" s="13"/>
      <c r="EX252" s="13"/>
      <c r="EY252" s="13"/>
      <c r="EZ252" s="13"/>
      <c r="FA252" s="13"/>
      <c r="FB252" s="13"/>
      <c r="FC252" s="13"/>
      <c r="FD252" s="13"/>
      <c r="FE252" s="13"/>
      <c r="FF252" s="13"/>
      <c r="FG252" s="13"/>
      <c r="FH252" s="13"/>
      <c r="FI252" s="13"/>
      <c r="FJ252" s="13"/>
      <c r="FK252" s="13"/>
      <c r="FL252" s="13"/>
      <c r="FM252" s="13"/>
      <c r="FN252" s="13"/>
      <c r="FO252" s="13"/>
      <c r="FP252" s="13"/>
      <c r="FQ252" s="13"/>
      <c r="FR252" s="13"/>
      <c r="FS252" s="13"/>
      <c r="FT252" s="13"/>
      <c r="FU252" s="13"/>
      <c r="FV252" s="13"/>
      <c r="FW252" s="13"/>
      <c r="FX252" s="13"/>
      <c r="FY252" s="13"/>
      <c r="FZ252" s="13"/>
      <c r="GA252" s="13"/>
      <c r="GB252" s="13"/>
      <c r="GC252" s="13"/>
      <c r="GD252" s="13"/>
      <c r="GE252" s="13"/>
      <c r="GF252" s="13"/>
      <c r="GG252" s="13"/>
      <c r="GH252" s="13"/>
      <c r="GI252" s="13"/>
      <c r="GJ252" s="13"/>
      <c r="GK252" s="13"/>
      <c r="GL252" s="13"/>
      <c r="GM252" s="13"/>
      <c r="GN252" s="13"/>
      <c r="GO252" s="13"/>
      <c r="GP252" s="13"/>
      <c r="GQ252" s="13"/>
      <c r="GR252" s="13"/>
      <c r="GS252" s="13"/>
      <c r="GT252" s="13"/>
      <c r="GU252" s="13"/>
      <c r="GV252" s="13"/>
      <c r="GW252" s="13"/>
      <c r="GX252" s="13"/>
      <c r="GY252" s="13"/>
      <c r="GZ252" s="13"/>
      <c r="HA252" s="13"/>
      <c r="HB252" s="13"/>
      <c r="HC252" s="13"/>
      <c r="HD252" s="13"/>
      <c r="HE252" s="13"/>
      <c r="HF252" s="13"/>
      <c r="HG252" s="13"/>
      <c r="HH252" s="13"/>
      <c r="HI252" s="13"/>
      <c r="HJ252" s="13"/>
      <c r="HK252" s="13"/>
      <c r="HL252" s="13"/>
      <c r="HM252" s="13"/>
      <c r="HN252" s="13"/>
      <c r="HO252" s="13"/>
      <c r="HP252" s="13"/>
      <c r="HQ252" s="13"/>
      <c r="HR252" s="13"/>
      <c r="HS252" s="13"/>
      <c r="HT252" s="13"/>
      <c r="HU252" s="13"/>
      <c r="HV252" s="13"/>
      <c r="HW252" s="13"/>
      <c r="HX252" s="13"/>
      <c r="HY252" s="13"/>
      <c r="HZ252" s="13"/>
      <c r="IA252" s="13"/>
      <c r="IB252" s="13"/>
      <c r="IC252" s="13"/>
      <c r="ID252" s="13"/>
      <c r="IE252" s="13"/>
      <c r="IF252" s="13"/>
      <c r="IG252" s="13"/>
      <c r="IH252" s="13"/>
      <c r="II252" s="13"/>
      <c r="IJ252" s="13"/>
      <c r="IK252" s="13"/>
      <c r="IL252" s="13"/>
      <c r="IM252" s="13"/>
      <c r="IN252" s="13"/>
      <c r="IO252" s="13"/>
      <c r="IP252" s="13"/>
      <c r="IQ252" s="13"/>
      <c r="IR252" s="13"/>
    </row>
    <row r="253" spans="1:252" ht="166.5" customHeight="1" x14ac:dyDescent="0.2">
      <c r="A253" s="8" t="s">
        <v>841</v>
      </c>
      <c r="B253" s="9"/>
      <c r="C253" s="8" t="s">
        <v>249</v>
      </c>
      <c r="D253" s="8" t="s">
        <v>764</v>
      </c>
      <c r="E253" s="8"/>
      <c r="F253" s="11">
        <f t="shared" ref="F253:K256" si="76">F254</f>
        <v>210773.4</v>
      </c>
      <c r="G253" s="11">
        <f t="shared" si="76"/>
        <v>36881</v>
      </c>
      <c r="H253" s="11">
        <f t="shared" si="76"/>
        <v>173892.4</v>
      </c>
      <c r="I253" s="11">
        <f t="shared" si="76"/>
        <v>86323.9</v>
      </c>
      <c r="J253" s="11">
        <f t="shared" si="76"/>
        <v>382</v>
      </c>
      <c r="K253" s="11">
        <f t="shared" si="76"/>
        <v>85941.9</v>
      </c>
      <c r="L253" s="16">
        <f t="shared" si="63"/>
        <v>36499</v>
      </c>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c r="AL253" s="13"/>
      <c r="AM253" s="13"/>
      <c r="AN253" s="13"/>
      <c r="AO253" s="13"/>
      <c r="AP253" s="13"/>
      <c r="AQ253" s="13"/>
      <c r="AR253" s="13"/>
      <c r="AS253" s="13"/>
      <c r="AT253" s="13"/>
      <c r="AU253" s="13"/>
      <c r="AV253" s="13"/>
      <c r="AW253" s="13"/>
      <c r="AX253" s="13"/>
      <c r="AY253" s="13"/>
      <c r="AZ253" s="13"/>
      <c r="BA253" s="13"/>
      <c r="BB253" s="13"/>
      <c r="BC253" s="13"/>
      <c r="BD253" s="13"/>
      <c r="BE253" s="13"/>
      <c r="BF253" s="13"/>
      <c r="BG253" s="13"/>
      <c r="BH253" s="13"/>
      <c r="BI253" s="13"/>
      <c r="BJ253" s="13"/>
      <c r="BK253" s="13"/>
      <c r="BL253" s="13"/>
      <c r="BM253" s="13"/>
      <c r="BN253" s="13"/>
      <c r="BO253" s="13"/>
      <c r="BP253" s="13"/>
      <c r="BQ253" s="13"/>
      <c r="BR253" s="13"/>
      <c r="BS253" s="13"/>
      <c r="BT253" s="13"/>
      <c r="BU253" s="13"/>
      <c r="BV253" s="13"/>
      <c r="BW253" s="13"/>
      <c r="BX253" s="13"/>
      <c r="BY253" s="13"/>
      <c r="BZ253" s="13"/>
      <c r="CA253" s="13"/>
      <c r="CB253" s="13"/>
      <c r="CC253" s="13"/>
      <c r="CD253" s="13"/>
      <c r="CE253" s="13"/>
      <c r="CF253" s="13"/>
      <c r="CG253" s="13"/>
      <c r="CH253" s="13"/>
      <c r="CI253" s="13"/>
      <c r="CJ253" s="13"/>
      <c r="CK253" s="13"/>
      <c r="CL253" s="13"/>
      <c r="CM253" s="13"/>
      <c r="CN253" s="13"/>
      <c r="CO253" s="13"/>
      <c r="CP253" s="13"/>
      <c r="CQ253" s="13"/>
      <c r="CR253" s="13"/>
      <c r="CS253" s="13"/>
      <c r="CT253" s="13"/>
      <c r="CU253" s="13"/>
      <c r="CV253" s="13"/>
      <c r="CW253" s="13"/>
      <c r="CX253" s="13"/>
      <c r="CY253" s="13"/>
      <c r="CZ253" s="13"/>
      <c r="DA253" s="13"/>
      <c r="DB253" s="13"/>
      <c r="DC253" s="13"/>
      <c r="DD253" s="13"/>
      <c r="DE253" s="13"/>
      <c r="DF253" s="13"/>
      <c r="DG253" s="13"/>
      <c r="DH253" s="13"/>
      <c r="DI253" s="13"/>
      <c r="DJ253" s="13"/>
      <c r="DK253" s="13"/>
      <c r="DL253" s="13"/>
      <c r="DM253" s="13"/>
      <c r="DN253" s="13"/>
      <c r="DO253" s="13"/>
      <c r="DP253" s="13"/>
      <c r="DQ253" s="13"/>
      <c r="DR253" s="13"/>
      <c r="DS253" s="13"/>
      <c r="DT253" s="13"/>
      <c r="DU253" s="13"/>
      <c r="DV253" s="13"/>
      <c r="DW253" s="13"/>
      <c r="DX253" s="13"/>
      <c r="DY253" s="13"/>
      <c r="DZ253" s="13"/>
      <c r="EA253" s="13"/>
      <c r="EB253" s="13"/>
      <c r="EC253" s="13"/>
      <c r="ED253" s="13"/>
      <c r="EE253" s="13"/>
      <c r="EF253" s="13"/>
      <c r="EG253" s="13"/>
      <c r="EH253" s="13"/>
      <c r="EI253" s="13"/>
      <c r="EJ253" s="13"/>
      <c r="EK253" s="13"/>
      <c r="EL253" s="13"/>
      <c r="EM253" s="13"/>
      <c r="EN253" s="13"/>
      <c r="EO253" s="13"/>
      <c r="EP253" s="13"/>
      <c r="EQ253" s="13"/>
      <c r="ER253" s="13"/>
      <c r="ES253" s="13"/>
      <c r="ET253" s="13"/>
      <c r="EU253" s="13"/>
      <c r="EV253" s="13"/>
      <c r="EW253" s="13"/>
      <c r="EX253" s="13"/>
      <c r="EY253" s="13"/>
      <c r="EZ253" s="13"/>
      <c r="FA253" s="13"/>
      <c r="FB253" s="13"/>
      <c r="FC253" s="13"/>
      <c r="FD253" s="13"/>
      <c r="FE253" s="13"/>
      <c r="FF253" s="13"/>
      <c r="FG253" s="13"/>
      <c r="FH253" s="13"/>
      <c r="FI253" s="13"/>
      <c r="FJ253" s="13"/>
      <c r="FK253" s="13"/>
      <c r="FL253" s="13"/>
      <c r="FM253" s="13"/>
      <c r="FN253" s="13"/>
      <c r="FO253" s="13"/>
      <c r="FP253" s="13"/>
      <c r="FQ253" s="13"/>
      <c r="FR253" s="13"/>
      <c r="FS253" s="13"/>
      <c r="FT253" s="13"/>
      <c r="FU253" s="13"/>
      <c r="FV253" s="13"/>
      <c r="FW253" s="13"/>
      <c r="FX253" s="13"/>
      <c r="FY253" s="13"/>
      <c r="FZ253" s="13"/>
      <c r="GA253" s="13"/>
      <c r="GB253" s="13"/>
      <c r="GC253" s="13"/>
      <c r="GD253" s="13"/>
      <c r="GE253" s="13"/>
      <c r="GF253" s="13"/>
      <c r="GG253" s="13"/>
      <c r="GH253" s="13"/>
      <c r="GI253" s="13"/>
      <c r="GJ253" s="13"/>
      <c r="GK253" s="13"/>
      <c r="GL253" s="13"/>
      <c r="GM253" s="13"/>
      <c r="GN253" s="13"/>
      <c r="GO253" s="13"/>
      <c r="GP253" s="13"/>
      <c r="GQ253" s="13"/>
      <c r="GR253" s="13"/>
      <c r="GS253" s="13"/>
      <c r="GT253" s="13"/>
      <c r="GU253" s="13"/>
      <c r="GV253" s="13"/>
      <c r="GW253" s="13"/>
      <c r="GX253" s="13"/>
      <c r="GY253" s="13"/>
      <c r="GZ253" s="13"/>
      <c r="HA253" s="13"/>
      <c r="HB253" s="13"/>
      <c r="HC253" s="13"/>
      <c r="HD253" s="13"/>
      <c r="HE253" s="13"/>
      <c r="HF253" s="13"/>
      <c r="HG253" s="13"/>
      <c r="HH253" s="13"/>
      <c r="HI253" s="13"/>
      <c r="HJ253" s="13"/>
      <c r="HK253" s="13"/>
      <c r="HL253" s="13"/>
      <c r="HM253" s="13"/>
      <c r="HN253" s="13"/>
      <c r="HO253" s="13"/>
      <c r="HP253" s="13"/>
      <c r="HQ253" s="13"/>
      <c r="HR253" s="13"/>
      <c r="HS253" s="13"/>
      <c r="HT253" s="13"/>
      <c r="HU253" s="13"/>
      <c r="HV253" s="13"/>
      <c r="HW253" s="13"/>
      <c r="HX253" s="13"/>
      <c r="HY253" s="13"/>
      <c r="HZ253" s="13"/>
      <c r="IA253" s="13"/>
      <c r="IB253" s="13"/>
      <c r="IC253" s="13"/>
      <c r="ID253" s="13"/>
      <c r="IE253" s="13"/>
      <c r="IF253" s="13"/>
      <c r="IG253" s="13"/>
      <c r="IH253" s="13"/>
      <c r="II253" s="13"/>
      <c r="IJ253" s="13"/>
      <c r="IK253" s="13"/>
      <c r="IL253" s="13"/>
      <c r="IM253" s="13"/>
      <c r="IN253" s="13"/>
      <c r="IO253" s="13"/>
      <c r="IP253" s="13"/>
      <c r="IQ253" s="13"/>
      <c r="IR253" s="13"/>
    </row>
    <row r="254" spans="1:252" ht="247.5" customHeight="1" x14ac:dyDescent="0.2">
      <c r="A254" s="8" t="s">
        <v>1018</v>
      </c>
      <c r="B254" s="9"/>
      <c r="C254" s="8" t="s">
        <v>249</v>
      </c>
      <c r="D254" s="8" t="s">
        <v>765</v>
      </c>
      <c r="E254" s="8"/>
      <c r="F254" s="11">
        <f t="shared" ref="F254" si="77">G254+H254</f>
        <v>210773.4</v>
      </c>
      <c r="G254" s="11">
        <f t="shared" si="76"/>
        <v>36881</v>
      </c>
      <c r="H254" s="11">
        <f t="shared" si="76"/>
        <v>173892.4</v>
      </c>
      <c r="I254" s="11">
        <f t="shared" ref="I254" si="78">J254+K254</f>
        <v>86323.9</v>
      </c>
      <c r="J254" s="11">
        <f t="shared" si="76"/>
        <v>382</v>
      </c>
      <c r="K254" s="11">
        <f t="shared" si="76"/>
        <v>85941.9</v>
      </c>
      <c r="L254" s="16">
        <f t="shared" si="63"/>
        <v>36499</v>
      </c>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c r="AR254" s="13"/>
      <c r="AS254" s="13"/>
      <c r="AT254" s="13"/>
      <c r="AU254" s="13"/>
      <c r="AV254" s="13"/>
      <c r="AW254" s="13"/>
      <c r="AX254" s="13"/>
      <c r="AY254" s="13"/>
      <c r="AZ254" s="13"/>
      <c r="BA254" s="13"/>
      <c r="BB254" s="13"/>
      <c r="BC254" s="13"/>
      <c r="BD254" s="13"/>
      <c r="BE254" s="13"/>
      <c r="BF254" s="13"/>
      <c r="BG254" s="13"/>
      <c r="BH254" s="13"/>
      <c r="BI254" s="13"/>
      <c r="BJ254" s="13"/>
      <c r="BK254" s="13"/>
      <c r="BL254" s="13"/>
      <c r="BM254" s="13"/>
      <c r="BN254" s="13"/>
      <c r="BO254" s="13"/>
      <c r="BP254" s="13"/>
      <c r="BQ254" s="13"/>
      <c r="BR254" s="13"/>
      <c r="BS254" s="13"/>
      <c r="BT254" s="13"/>
      <c r="BU254" s="13"/>
      <c r="BV254" s="13"/>
      <c r="BW254" s="13"/>
      <c r="BX254" s="13"/>
      <c r="BY254" s="13"/>
      <c r="BZ254" s="13"/>
      <c r="CA254" s="13"/>
      <c r="CB254" s="13"/>
      <c r="CC254" s="13"/>
      <c r="CD254" s="13"/>
      <c r="CE254" s="13"/>
      <c r="CF254" s="13"/>
      <c r="CG254" s="13"/>
      <c r="CH254" s="13"/>
      <c r="CI254" s="13"/>
      <c r="CJ254" s="13"/>
      <c r="CK254" s="13"/>
      <c r="CL254" s="13"/>
      <c r="CM254" s="13"/>
      <c r="CN254" s="13"/>
      <c r="CO254" s="13"/>
      <c r="CP254" s="13"/>
      <c r="CQ254" s="13"/>
      <c r="CR254" s="13"/>
      <c r="CS254" s="13"/>
      <c r="CT254" s="13"/>
      <c r="CU254" s="13"/>
      <c r="CV254" s="13"/>
      <c r="CW254" s="13"/>
      <c r="CX254" s="13"/>
      <c r="CY254" s="13"/>
      <c r="CZ254" s="13"/>
      <c r="DA254" s="13"/>
      <c r="DB254" s="13"/>
      <c r="DC254" s="13"/>
      <c r="DD254" s="13"/>
      <c r="DE254" s="13"/>
      <c r="DF254" s="13"/>
      <c r="DG254" s="13"/>
      <c r="DH254" s="13"/>
      <c r="DI254" s="13"/>
      <c r="DJ254" s="13"/>
      <c r="DK254" s="13"/>
      <c r="DL254" s="13"/>
      <c r="DM254" s="13"/>
      <c r="DN254" s="13"/>
      <c r="DO254" s="13"/>
      <c r="DP254" s="13"/>
      <c r="DQ254" s="13"/>
      <c r="DR254" s="13"/>
      <c r="DS254" s="13"/>
      <c r="DT254" s="13"/>
      <c r="DU254" s="13"/>
      <c r="DV254" s="13"/>
      <c r="DW254" s="13"/>
      <c r="DX254" s="13"/>
      <c r="DY254" s="13"/>
      <c r="DZ254" s="13"/>
      <c r="EA254" s="13"/>
      <c r="EB254" s="13"/>
      <c r="EC254" s="13"/>
      <c r="ED254" s="13"/>
      <c r="EE254" s="13"/>
      <c r="EF254" s="13"/>
      <c r="EG254" s="13"/>
      <c r="EH254" s="13"/>
      <c r="EI254" s="13"/>
      <c r="EJ254" s="13"/>
      <c r="EK254" s="13"/>
      <c r="EL254" s="13"/>
      <c r="EM254" s="13"/>
      <c r="EN254" s="13"/>
      <c r="EO254" s="13"/>
      <c r="EP254" s="13"/>
      <c r="EQ254" s="13"/>
      <c r="ER254" s="13"/>
      <c r="ES254" s="13"/>
      <c r="ET254" s="13"/>
      <c r="EU254" s="13"/>
      <c r="EV254" s="13"/>
      <c r="EW254" s="13"/>
      <c r="EX254" s="13"/>
      <c r="EY254" s="13"/>
      <c r="EZ254" s="13"/>
      <c r="FA254" s="13"/>
      <c r="FB254" s="13"/>
      <c r="FC254" s="13"/>
      <c r="FD254" s="13"/>
      <c r="FE254" s="13"/>
      <c r="FF254" s="13"/>
      <c r="FG254" s="13"/>
      <c r="FH254" s="13"/>
      <c r="FI254" s="13"/>
      <c r="FJ254" s="13"/>
      <c r="FK254" s="13"/>
      <c r="FL254" s="13"/>
      <c r="FM254" s="13"/>
      <c r="FN254" s="13"/>
      <c r="FO254" s="13"/>
      <c r="FP254" s="13"/>
      <c r="FQ254" s="13"/>
      <c r="FR254" s="13"/>
      <c r="FS254" s="13"/>
      <c r="FT254" s="13"/>
      <c r="FU254" s="13"/>
      <c r="FV254" s="13"/>
      <c r="FW254" s="13"/>
      <c r="FX254" s="13"/>
      <c r="FY254" s="13"/>
      <c r="FZ254" s="13"/>
      <c r="GA254" s="13"/>
      <c r="GB254" s="13"/>
      <c r="GC254" s="13"/>
      <c r="GD254" s="13"/>
      <c r="GE254" s="13"/>
      <c r="GF254" s="13"/>
      <c r="GG254" s="13"/>
      <c r="GH254" s="13"/>
      <c r="GI254" s="13"/>
      <c r="GJ254" s="13"/>
      <c r="GK254" s="13"/>
      <c r="GL254" s="13"/>
      <c r="GM254" s="13"/>
      <c r="GN254" s="13"/>
      <c r="GO254" s="13"/>
      <c r="GP254" s="13"/>
      <c r="GQ254" s="13"/>
      <c r="GR254" s="13"/>
      <c r="GS254" s="13"/>
      <c r="GT254" s="13"/>
      <c r="GU254" s="13"/>
      <c r="GV254" s="13"/>
      <c r="GW254" s="13"/>
      <c r="GX254" s="13"/>
      <c r="GY254" s="13"/>
      <c r="GZ254" s="13"/>
      <c r="HA254" s="13"/>
      <c r="HB254" s="13"/>
      <c r="HC254" s="13"/>
      <c r="HD254" s="13"/>
      <c r="HE254" s="13"/>
      <c r="HF254" s="13"/>
      <c r="HG254" s="13"/>
      <c r="HH254" s="13"/>
      <c r="HI254" s="13"/>
      <c r="HJ254" s="13"/>
      <c r="HK254" s="13"/>
      <c r="HL254" s="13"/>
      <c r="HM254" s="13"/>
      <c r="HN254" s="13"/>
      <c r="HO254" s="13"/>
      <c r="HP254" s="13"/>
      <c r="HQ254" s="13"/>
      <c r="HR254" s="13"/>
      <c r="HS254" s="13"/>
      <c r="HT254" s="13"/>
      <c r="HU254" s="13"/>
      <c r="HV254" s="13"/>
      <c r="HW254" s="13"/>
      <c r="HX254" s="13"/>
      <c r="HY254" s="13"/>
      <c r="HZ254" s="13"/>
      <c r="IA254" s="13"/>
      <c r="IB254" s="13"/>
      <c r="IC254" s="13"/>
      <c r="ID254" s="13"/>
      <c r="IE254" s="13"/>
      <c r="IF254" s="13"/>
      <c r="IG254" s="13"/>
      <c r="IH254" s="13"/>
      <c r="II254" s="13"/>
      <c r="IJ254" s="13"/>
      <c r="IK254" s="13"/>
      <c r="IL254" s="13"/>
      <c r="IM254" s="13"/>
      <c r="IN254" s="13"/>
      <c r="IO254" s="13"/>
      <c r="IP254" s="13"/>
      <c r="IQ254" s="13"/>
      <c r="IR254" s="13"/>
    </row>
    <row r="255" spans="1:252" ht="153" customHeight="1" x14ac:dyDescent="0.2">
      <c r="A255" s="8" t="s">
        <v>977</v>
      </c>
      <c r="B255" s="9"/>
      <c r="C255" s="8" t="s">
        <v>249</v>
      </c>
      <c r="D255" s="8" t="s">
        <v>975</v>
      </c>
      <c r="E255" s="8"/>
      <c r="F255" s="11">
        <f>F256</f>
        <v>210773.4</v>
      </c>
      <c r="G255" s="11">
        <f t="shared" si="76"/>
        <v>36881</v>
      </c>
      <c r="H255" s="11">
        <f t="shared" si="76"/>
        <v>173892.4</v>
      </c>
      <c r="I255" s="11">
        <f>I256</f>
        <v>86323.9</v>
      </c>
      <c r="J255" s="11">
        <f t="shared" si="76"/>
        <v>382</v>
      </c>
      <c r="K255" s="11">
        <f t="shared" si="76"/>
        <v>85941.9</v>
      </c>
      <c r="L255" s="16">
        <f t="shared" si="63"/>
        <v>36499</v>
      </c>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c r="AL255" s="13"/>
      <c r="AM255" s="13"/>
      <c r="AN255" s="13"/>
      <c r="AO255" s="13"/>
      <c r="AP255" s="13"/>
      <c r="AQ255" s="13"/>
      <c r="AR255" s="13"/>
      <c r="AS255" s="13"/>
      <c r="AT255" s="13"/>
      <c r="AU255" s="13"/>
      <c r="AV255" s="13"/>
      <c r="AW255" s="13"/>
      <c r="AX255" s="13"/>
      <c r="AY255" s="13"/>
      <c r="AZ255" s="13"/>
      <c r="BA255" s="13"/>
      <c r="BB255" s="13"/>
      <c r="BC255" s="13"/>
      <c r="BD255" s="13"/>
      <c r="BE255" s="13"/>
      <c r="BF255" s="13"/>
      <c r="BG255" s="13"/>
      <c r="BH255" s="13"/>
      <c r="BI255" s="13"/>
      <c r="BJ255" s="13"/>
      <c r="BK255" s="13"/>
      <c r="BL255" s="13"/>
      <c r="BM255" s="13"/>
      <c r="BN255" s="13"/>
      <c r="BO255" s="13"/>
      <c r="BP255" s="13"/>
      <c r="BQ255" s="13"/>
      <c r="BR255" s="13"/>
      <c r="BS255" s="13"/>
      <c r="BT255" s="13"/>
      <c r="BU255" s="13"/>
      <c r="BV255" s="13"/>
      <c r="BW255" s="13"/>
      <c r="BX255" s="13"/>
      <c r="BY255" s="13"/>
      <c r="BZ255" s="13"/>
      <c r="CA255" s="13"/>
      <c r="CB255" s="13"/>
      <c r="CC255" s="13"/>
      <c r="CD255" s="13"/>
      <c r="CE255" s="13"/>
      <c r="CF255" s="13"/>
      <c r="CG255" s="13"/>
      <c r="CH255" s="13"/>
      <c r="CI255" s="13"/>
      <c r="CJ255" s="13"/>
      <c r="CK255" s="13"/>
      <c r="CL255" s="13"/>
      <c r="CM255" s="13"/>
      <c r="CN255" s="13"/>
      <c r="CO255" s="13"/>
      <c r="CP255" s="13"/>
      <c r="CQ255" s="13"/>
      <c r="CR255" s="13"/>
      <c r="CS255" s="13"/>
      <c r="CT255" s="13"/>
      <c r="CU255" s="13"/>
      <c r="CV255" s="13"/>
      <c r="CW255" s="13"/>
      <c r="CX255" s="13"/>
      <c r="CY255" s="13"/>
      <c r="CZ255" s="13"/>
      <c r="DA255" s="13"/>
      <c r="DB255" s="13"/>
      <c r="DC255" s="13"/>
      <c r="DD255" s="13"/>
      <c r="DE255" s="13"/>
      <c r="DF255" s="13"/>
      <c r="DG255" s="13"/>
      <c r="DH255" s="13"/>
      <c r="DI255" s="13"/>
      <c r="DJ255" s="13"/>
      <c r="DK255" s="13"/>
      <c r="DL255" s="13"/>
      <c r="DM255" s="13"/>
      <c r="DN255" s="13"/>
      <c r="DO255" s="13"/>
      <c r="DP255" s="13"/>
      <c r="DQ255" s="13"/>
      <c r="DR255" s="13"/>
      <c r="DS255" s="13"/>
      <c r="DT255" s="13"/>
      <c r="DU255" s="13"/>
      <c r="DV255" s="13"/>
      <c r="DW255" s="13"/>
      <c r="DX255" s="13"/>
      <c r="DY255" s="13"/>
      <c r="DZ255" s="13"/>
      <c r="EA255" s="13"/>
      <c r="EB255" s="13"/>
      <c r="EC255" s="13"/>
      <c r="ED255" s="13"/>
      <c r="EE255" s="13"/>
      <c r="EF255" s="13"/>
      <c r="EG255" s="13"/>
      <c r="EH255" s="13"/>
      <c r="EI255" s="13"/>
      <c r="EJ255" s="13"/>
      <c r="EK255" s="13"/>
      <c r="EL255" s="13"/>
      <c r="EM255" s="13"/>
      <c r="EN255" s="13"/>
      <c r="EO255" s="13"/>
      <c r="EP255" s="13"/>
      <c r="EQ255" s="13"/>
      <c r="ER255" s="13"/>
      <c r="ES255" s="13"/>
      <c r="ET255" s="13"/>
      <c r="EU255" s="13"/>
      <c r="EV255" s="13"/>
      <c r="EW255" s="13"/>
      <c r="EX255" s="13"/>
      <c r="EY255" s="13"/>
      <c r="EZ255" s="13"/>
      <c r="FA255" s="13"/>
      <c r="FB255" s="13"/>
      <c r="FC255" s="13"/>
      <c r="FD255" s="13"/>
      <c r="FE255" s="13"/>
      <c r="FF255" s="13"/>
      <c r="FG255" s="13"/>
      <c r="FH255" s="13"/>
      <c r="FI255" s="13"/>
      <c r="FJ255" s="13"/>
      <c r="FK255" s="13"/>
      <c r="FL255" s="13"/>
      <c r="FM255" s="13"/>
      <c r="FN255" s="13"/>
      <c r="FO255" s="13"/>
      <c r="FP255" s="13"/>
      <c r="FQ255" s="13"/>
      <c r="FR255" s="13"/>
      <c r="FS255" s="13"/>
      <c r="FT255" s="13"/>
      <c r="FU255" s="13"/>
      <c r="FV255" s="13"/>
      <c r="FW255" s="13"/>
      <c r="FX255" s="13"/>
      <c r="FY255" s="13"/>
      <c r="FZ255" s="13"/>
      <c r="GA255" s="13"/>
      <c r="GB255" s="13"/>
      <c r="GC255" s="13"/>
      <c r="GD255" s="13"/>
      <c r="GE255" s="13"/>
      <c r="GF255" s="13"/>
      <c r="GG255" s="13"/>
      <c r="GH255" s="13"/>
      <c r="GI255" s="13"/>
      <c r="GJ255" s="13"/>
      <c r="GK255" s="13"/>
      <c r="GL255" s="13"/>
      <c r="GM255" s="13"/>
      <c r="GN255" s="13"/>
      <c r="GO255" s="13"/>
      <c r="GP255" s="13"/>
      <c r="GQ255" s="13"/>
      <c r="GR255" s="13"/>
      <c r="GS255" s="13"/>
      <c r="GT255" s="13"/>
      <c r="GU255" s="13"/>
      <c r="GV255" s="13"/>
      <c r="GW255" s="13"/>
      <c r="GX255" s="13"/>
      <c r="GY255" s="13"/>
      <c r="GZ255" s="13"/>
      <c r="HA255" s="13"/>
      <c r="HB255" s="13"/>
      <c r="HC255" s="13"/>
      <c r="HD255" s="13"/>
      <c r="HE255" s="13"/>
      <c r="HF255" s="13"/>
      <c r="HG255" s="13"/>
      <c r="HH255" s="13"/>
      <c r="HI255" s="13"/>
      <c r="HJ255" s="13"/>
      <c r="HK255" s="13"/>
      <c r="HL255" s="13"/>
      <c r="HM255" s="13"/>
      <c r="HN255" s="13"/>
      <c r="HO255" s="13"/>
      <c r="HP255" s="13"/>
      <c r="HQ255" s="13"/>
      <c r="HR255" s="13"/>
      <c r="HS255" s="13"/>
      <c r="HT255" s="13"/>
      <c r="HU255" s="13"/>
      <c r="HV255" s="13"/>
      <c r="HW255" s="13"/>
      <c r="HX255" s="13"/>
      <c r="HY255" s="13"/>
      <c r="HZ255" s="13"/>
      <c r="IA255" s="13"/>
      <c r="IB255" s="13"/>
      <c r="IC255" s="13"/>
      <c r="ID255" s="13"/>
      <c r="IE255" s="13"/>
      <c r="IF255" s="13"/>
      <c r="IG255" s="13"/>
      <c r="IH255" s="13"/>
      <c r="II255" s="13"/>
      <c r="IJ255" s="13"/>
      <c r="IK255" s="13"/>
      <c r="IL255" s="13"/>
      <c r="IM255" s="13"/>
      <c r="IN255" s="13"/>
      <c r="IO255" s="13"/>
      <c r="IP255" s="13"/>
      <c r="IQ255" s="13"/>
      <c r="IR255" s="13"/>
    </row>
    <row r="256" spans="1:252" ht="100.5" customHeight="1" x14ac:dyDescent="0.2">
      <c r="A256" s="9" t="s">
        <v>978</v>
      </c>
      <c r="B256" s="9"/>
      <c r="C256" s="9" t="s">
        <v>249</v>
      </c>
      <c r="D256" s="9" t="s">
        <v>976</v>
      </c>
      <c r="E256" s="9"/>
      <c r="F256" s="14">
        <f t="shared" ref="F256" si="79">G256+H256</f>
        <v>210773.4</v>
      </c>
      <c r="G256" s="14">
        <f t="shared" si="76"/>
        <v>36881</v>
      </c>
      <c r="H256" s="14">
        <f t="shared" si="76"/>
        <v>173892.4</v>
      </c>
      <c r="I256" s="14">
        <f t="shared" ref="I256" si="80">J256+K256</f>
        <v>86323.9</v>
      </c>
      <c r="J256" s="14">
        <f t="shared" si="76"/>
        <v>382</v>
      </c>
      <c r="K256" s="14">
        <f t="shared" si="76"/>
        <v>85941.9</v>
      </c>
      <c r="L256" s="16">
        <f t="shared" si="63"/>
        <v>36499</v>
      </c>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3"/>
      <c r="EV256" s="13"/>
      <c r="EW256" s="13"/>
      <c r="EX256" s="13"/>
      <c r="EY256" s="13"/>
      <c r="EZ256" s="13"/>
      <c r="FA256" s="13"/>
      <c r="FB256" s="13"/>
      <c r="FC256" s="13"/>
      <c r="FD256" s="13"/>
      <c r="FE256" s="13"/>
      <c r="FF256" s="13"/>
      <c r="FG256" s="13"/>
      <c r="FH256" s="13"/>
      <c r="FI256" s="13"/>
      <c r="FJ256" s="13"/>
      <c r="FK256" s="13"/>
      <c r="FL256" s="13"/>
      <c r="FM256" s="13"/>
      <c r="FN256" s="13"/>
      <c r="FO256" s="13"/>
      <c r="FP256" s="13"/>
      <c r="FQ256" s="13"/>
      <c r="FR256" s="13"/>
      <c r="FS256" s="13"/>
      <c r="FT256" s="13"/>
      <c r="FU256" s="13"/>
      <c r="FV256" s="13"/>
      <c r="FW256" s="13"/>
      <c r="FX256" s="13"/>
      <c r="FY256" s="13"/>
      <c r="FZ256" s="13"/>
      <c r="GA256" s="13"/>
      <c r="GB256" s="13"/>
      <c r="GC256" s="13"/>
      <c r="GD256" s="13"/>
      <c r="GE256" s="13"/>
      <c r="GF256" s="13"/>
      <c r="GG256" s="13"/>
      <c r="GH256" s="13"/>
      <c r="GI256" s="13"/>
      <c r="GJ256" s="13"/>
      <c r="GK256" s="13"/>
      <c r="GL256" s="13"/>
      <c r="GM256" s="13"/>
      <c r="GN256" s="13"/>
      <c r="GO256" s="13"/>
      <c r="GP256" s="13"/>
      <c r="GQ256" s="13"/>
      <c r="GR256" s="13"/>
      <c r="GS256" s="13"/>
      <c r="GT256" s="13"/>
      <c r="GU256" s="13"/>
      <c r="GV256" s="13"/>
      <c r="GW256" s="13"/>
      <c r="GX256" s="13"/>
      <c r="GY256" s="13"/>
      <c r="GZ256" s="13"/>
      <c r="HA256" s="13"/>
      <c r="HB256" s="13"/>
      <c r="HC256" s="13"/>
      <c r="HD256" s="13"/>
      <c r="HE256" s="13"/>
      <c r="HF256" s="13"/>
      <c r="HG256" s="13"/>
      <c r="HH256" s="13"/>
      <c r="HI256" s="13"/>
      <c r="HJ256" s="13"/>
      <c r="HK256" s="13"/>
      <c r="HL256" s="13"/>
      <c r="HM256" s="13"/>
      <c r="HN256" s="13"/>
      <c r="HO256" s="13"/>
      <c r="HP256" s="13"/>
      <c r="HQ256" s="13"/>
      <c r="HR256" s="13"/>
      <c r="HS256" s="13"/>
      <c r="HT256" s="13"/>
      <c r="HU256" s="13"/>
      <c r="HV256" s="13"/>
      <c r="HW256" s="13"/>
      <c r="HX256" s="13"/>
      <c r="HY256" s="13"/>
      <c r="HZ256" s="13"/>
      <c r="IA256" s="13"/>
      <c r="IB256" s="13"/>
      <c r="IC256" s="13"/>
      <c r="ID256" s="13"/>
      <c r="IE256" s="13"/>
      <c r="IF256" s="13"/>
      <c r="IG256" s="13"/>
      <c r="IH256" s="13"/>
      <c r="II256" s="13"/>
      <c r="IJ256" s="13"/>
      <c r="IK256" s="13"/>
      <c r="IL256" s="13"/>
      <c r="IM256" s="13"/>
      <c r="IN256" s="13"/>
      <c r="IO256" s="13"/>
      <c r="IP256" s="13"/>
      <c r="IQ256" s="13"/>
      <c r="IR256" s="13"/>
    </row>
    <row r="257" spans="1:252" ht="95.25" customHeight="1" x14ac:dyDescent="0.2">
      <c r="A257" s="9" t="s">
        <v>18</v>
      </c>
      <c r="B257" s="9"/>
      <c r="C257" s="9" t="s">
        <v>249</v>
      </c>
      <c r="D257" s="9" t="s">
        <v>976</v>
      </c>
      <c r="E257" s="9" t="s">
        <v>12</v>
      </c>
      <c r="F257" s="14">
        <f>G257+H257</f>
        <v>210773.4</v>
      </c>
      <c r="G257" s="14">
        <v>36881</v>
      </c>
      <c r="H257" s="58">
        <f>6955.7+166936.7</f>
        <v>173892.4</v>
      </c>
      <c r="I257" s="14">
        <f>J257+K257</f>
        <v>86323.9</v>
      </c>
      <c r="J257" s="14">
        <v>382</v>
      </c>
      <c r="K257" s="58">
        <f>3437.7+82504.2</f>
        <v>85941.9</v>
      </c>
      <c r="L257" s="16">
        <f t="shared" si="63"/>
        <v>36499</v>
      </c>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c r="AL257" s="13"/>
      <c r="AM257" s="13"/>
      <c r="AN257" s="13"/>
      <c r="AO257" s="13"/>
      <c r="AP257" s="13"/>
      <c r="AQ257" s="13"/>
      <c r="AR257" s="13"/>
      <c r="AS257" s="13"/>
      <c r="AT257" s="13"/>
      <c r="AU257" s="13"/>
      <c r="AV257" s="13"/>
      <c r="AW257" s="13"/>
      <c r="AX257" s="13"/>
      <c r="AY257" s="13"/>
      <c r="AZ257" s="13"/>
      <c r="BA257" s="13"/>
      <c r="BB257" s="13"/>
      <c r="BC257" s="13"/>
      <c r="BD257" s="13"/>
      <c r="BE257" s="13"/>
      <c r="BF257" s="13"/>
      <c r="BG257" s="13"/>
      <c r="BH257" s="13"/>
      <c r="BI257" s="13"/>
      <c r="BJ257" s="13"/>
      <c r="BK257" s="13"/>
      <c r="BL257" s="13"/>
      <c r="BM257" s="13"/>
      <c r="BN257" s="13"/>
      <c r="BO257" s="13"/>
      <c r="BP257" s="13"/>
      <c r="BQ257" s="13"/>
      <c r="BR257" s="13"/>
      <c r="BS257" s="13"/>
      <c r="BT257" s="13"/>
      <c r="BU257" s="13"/>
      <c r="BV257" s="13"/>
      <c r="BW257" s="13"/>
      <c r="BX257" s="13"/>
      <c r="BY257" s="13"/>
      <c r="BZ257" s="13"/>
      <c r="CA257" s="13"/>
      <c r="CB257" s="13"/>
      <c r="CC257" s="13"/>
      <c r="CD257" s="13"/>
      <c r="CE257" s="13"/>
      <c r="CF257" s="13"/>
      <c r="CG257" s="13"/>
      <c r="CH257" s="13"/>
      <c r="CI257" s="13"/>
      <c r="CJ257" s="13"/>
      <c r="CK257" s="13"/>
      <c r="CL257" s="13"/>
      <c r="CM257" s="13"/>
      <c r="CN257" s="13"/>
      <c r="CO257" s="13"/>
      <c r="CP257" s="13"/>
      <c r="CQ257" s="13"/>
      <c r="CR257" s="13"/>
      <c r="CS257" s="13"/>
      <c r="CT257" s="13"/>
      <c r="CU257" s="13"/>
      <c r="CV257" s="13"/>
      <c r="CW257" s="13"/>
      <c r="CX257" s="13"/>
      <c r="CY257" s="13"/>
      <c r="CZ257" s="13"/>
      <c r="DA257" s="13"/>
      <c r="DB257" s="13"/>
      <c r="DC257" s="13"/>
      <c r="DD257" s="13"/>
      <c r="DE257" s="13"/>
      <c r="DF257" s="13"/>
      <c r="DG257" s="13"/>
      <c r="DH257" s="13"/>
      <c r="DI257" s="13"/>
      <c r="DJ257" s="13"/>
      <c r="DK257" s="13"/>
      <c r="DL257" s="13"/>
      <c r="DM257" s="13"/>
      <c r="DN257" s="13"/>
      <c r="DO257" s="13"/>
      <c r="DP257" s="13"/>
      <c r="DQ257" s="13"/>
      <c r="DR257" s="13"/>
      <c r="DS257" s="13"/>
      <c r="DT257" s="13"/>
      <c r="DU257" s="13"/>
      <c r="DV257" s="13"/>
      <c r="DW257" s="13"/>
      <c r="DX257" s="13"/>
      <c r="DY257" s="13"/>
      <c r="DZ257" s="13"/>
      <c r="EA257" s="13"/>
      <c r="EB257" s="13"/>
      <c r="EC257" s="13"/>
      <c r="ED257" s="13"/>
      <c r="EE257" s="13"/>
      <c r="EF257" s="13"/>
      <c r="EG257" s="13"/>
      <c r="EH257" s="13"/>
      <c r="EI257" s="13"/>
      <c r="EJ257" s="13"/>
      <c r="EK257" s="13"/>
      <c r="EL257" s="13"/>
      <c r="EM257" s="13"/>
      <c r="EN257" s="13"/>
      <c r="EO257" s="13"/>
      <c r="EP257" s="13"/>
      <c r="EQ257" s="13"/>
      <c r="ER257" s="13"/>
      <c r="ES257" s="13"/>
      <c r="ET257" s="13"/>
      <c r="EU257" s="13"/>
      <c r="EV257" s="13"/>
      <c r="EW257" s="13"/>
      <c r="EX257" s="13"/>
      <c r="EY257" s="13"/>
      <c r="EZ257" s="13"/>
      <c r="FA257" s="13"/>
      <c r="FB257" s="13"/>
      <c r="FC257" s="13"/>
      <c r="FD257" s="13"/>
      <c r="FE257" s="13"/>
      <c r="FF257" s="13"/>
      <c r="FG257" s="13"/>
      <c r="FH257" s="13"/>
      <c r="FI257" s="13"/>
      <c r="FJ257" s="13"/>
      <c r="FK257" s="13"/>
      <c r="FL257" s="13"/>
      <c r="FM257" s="13"/>
      <c r="FN257" s="13"/>
      <c r="FO257" s="13"/>
      <c r="FP257" s="13"/>
      <c r="FQ257" s="13"/>
      <c r="FR257" s="13"/>
      <c r="FS257" s="13"/>
      <c r="FT257" s="13"/>
      <c r="FU257" s="13"/>
      <c r="FV257" s="13"/>
      <c r="FW257" s="13"/>
      <c r="FX257" s="13"/>
      <c r="FY257" s="13"/>
      <c r="FZ257" s="13"/>
      <c r="GA257" s="13"/>
      <c r="GB257" s="13"/>
      <c r="GC257" s="13"/>
      <c r="GD257" s="13"/>
      <c r="GE257" s="13"/>
      <c r="GF257" s="13"/>
      <c r="GG257" s="13"/>
      <c r="GH257" s="13"/>
      <c r="GI257" s="13"/>
      <c r="GJ257" s="13"/>
      <c r="GK257" s="13"/>
      <c r="GL257" s="13"/>
      <c r="GM257" s="13"/>
      <c r="GN257" s="13"/>
      <c r="GO257" s="13"/>
      <c r="GP257" s="13"/>
      <c r="GQ257" s="13"/>
      <c r="GR257" s="13"/>
      <c r="GS257" s="13"/>
      <c r="GT257" s="13"/>
      <c r="GU257" s="13"/>
      <c r="GV257" s="13"/>
      <c r="GW257" s="13"/>
      <c r="GX257" s="13"/>
      <c r="GY257" s="13"/>
      <c r="GZ257" s="13"/>
      <c r="HA257" s="13"/>
      <c r="HB257" s="13"/>
      <c r="HC257" s="13"/>
      <c r="HD257" s="13"/>
      <c r="HE257" s="13"/>
      <c r="HF257" s="13"/>
      <c r="HG257" s="13"/>
      <c r="HH257" s="13"/>
      <c r="HI257" s="13"/>
      <c r="HJ257" s="13"/>
      <c r="HK257" s="13"/>
      <c r="HL257" s="13"/>
      <c r="HM257" s="13"/>
      <c r="HN257" s="13"/>
      <c r="HO257" s="13"/>
      <c r="HP257" s="13"/>
      <c r="HQ257" s="13"/>
      <c r="HR257" s="13"/>
      <c r="HS257" s="13"/>
      <c r="HT257" s="13"/>
      <c r="HU257" s="13"/>
      <c r="HV257" s="13"/>
      <c r="HW257" s="13"/>
      <c r="HX257" s="13"/>
      <c r="HY257" s="13"/>
      <c r="HZ257" s="13"/>
      <c r="IA257" s="13"/>
      <c r="IB257" s="13"/>
      <c r="IC257" s="13"/>
      <c r="ID257" s="13"/>
      <c r="IE257" s="13"/>
      <c r="IF257" s="13"/>
      <c r="IG257" s="13"/>
      <c r="IH257" s="13"/>
      <c r="II257" s="13"/>
      <c r="IJ257" s="13"/>
      <c r="IK257" s="13"/>
      <c r="IL257" s="13"/>
      <c r="IM257" s="13"/>
      <c r="IN257" s="13"/>
      <c r="IO257" s="13"/>
      <c r="IP257" s="13"/>
      <c r="IQ257" s="13"/>
      <c r="IR257" s="13"/>
    </row>
    <row r="258" spans="1:252" ht="95.25" customHeight="1" x14ac:dyDescent="0.2">
      <c r="A258" s="8" t="s">
        <v>312</v>
      </c>
      <c r="B258" s="8"/>
      <c r="C258" s="8" t="s">
        <v>313</v>
      </c>
      <c r="D258" s="8"/>
      <c r="E258" s="8"/>
      <c r="F258" s="11">
        <f t="shared" ref="F258:F263" si="81">G258+H258</f>
        <v>25546.5</v>
      </c>
      <c r="G258" s="11">
        <f t="shared" ref="G258:H261" si="82">G259</f>
        <v>25546.5</v>
      </c>
      <c r="H258" s="11">
        <f t="shared" si="82"/>
        <v>0</v>
      </c>
      <c r="I258" s="11">
        <f>J258+K258</f>
        <v>25528.5</v>
      </c>
      <c r="J258" s="11">
        <f t="shared" ref="J258:K261" si="83">J259</f>
        <v>25528.5</v>
      </c>
      <c r="K258" s="11">
        <f t="shared" si="83"/>
        <v>0</v>
      </c>
      <c r="L258" s="16">
        <f t="shared" si="63"/>
        <v>18</v>
      </c>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c r="AL258" s="13"/>
      <c r="AM258" s="13"/>
      <c r="AN258" s="13"/>
      <c r="AO258" s="13"/>
      <c r="AP258" s="13"/>
      <c r="AQ258" s="13"/>
      <c r="AR258" s="13"/>
      <c r="AS258" s="13"/>
      <c r="AT258" s="13"/>
      <c r="AU258" s="13"/>
      <c r="AV258" s="13"/>
      <c r="AW258" s="13"/>
      <c r="AX258" s="13"/>
      <c r="AY258" s="13"/>
      <c r="AZ258" s="13"/>
      <c r="BA258" s="13"/>
      <c r="BB258" s="13"/>
      <c r="BC258" s="13"/>
      <c r="BD258" s="13"/>
      <c r="BE258" s="13"/>
      <c r="BF258" s="13"/>
      <c r="BG258" s="13"/>
      <c r="BH258" s="13"/>
      <c r="BI258" s="13"/>
      <c r="BJ258" s="13"/>
      <c r="BK258" s="13"/>
      <c r="BL258" s="13"/>
      <c r="BM258" s="13"/>
      <c r="BN258" s="13"/>
      <c r="BO258" s="13"/>
      <c r="BP258" s="13"/>
      <c r="BQ258" s="13"/>
      <c r="BR258" s="13"/>
      <c r="BS258" s="13"/>
      <c r="BT258" s="13"/>
      <c r="BU258" s="13"/>
      <c r="BV258" s="13"/>
      <c r="BW258" s="13"/>
      <c r="BX258" s="13"/>
      <c r="BY258" s="13"/>
      <c r="BZ258" s="13"/>
      <c r="CA258" s="13"/>
      <c r="CB258" s="13"/>
      <c r="CC258" s="13"/>
      <c r="CD258" s="13"/>
      <c r="CE258" s="13"/>
      <c r="CF258" s="13"/>
      <c r="CG258" s="13"/>
      <c r="CH258" s="13"/>
      <c r="CI258" s="13"/>
      <c r="CJ258" s="13"/>
      <c r="CK258" s="13"/>
      <c r="CL258" s="13"/>
      <c r="CM258" s="13"/>
      <c r="CN258" s="13"/>
      <c r="CO258" s="13"/>
      <c r="CP258" s="13"/>
      <c r="CQ258" s="13"/>
      <c r="CR258" s="13"/>
      <c r="CS258" s="13"/>
      <c r="CT258" s="13"/>
      <c r="CU258" s="13"/>
      <c r="CV258" s="13"/>
      <c r="CW258" s="13"/>
      <c r="CX258" s="13"/>
      <c r="CY258" s="13"/>
      <c r="CZ258" s="13"/>
      <c r="DA258" s="13"/>
      <c r="DB258" s="13"/>
      <c r="DC258" s="13"/>
      <c r="DD258" s="13"/>
      <c r="DE258" s="13"/>
      <c r="DF258" s="13"/>
      <c r="DG258" s="13"/>
      <c r="DH258" s="13"/>
      <c r="DI258" s="13"/>
      <c r="DJ258" s="13"/>
      <c r="DK258" s="13"/>
      <c r="DL258" s="13"/>
      <c r="DM258" s="13"/>
      <c r="DN258" s="13"/>
      <c r="DO258" s="13"/>
      <c r="DP258" s="13"/>
      <c r="DQ258" s="13"/>
      <c r="DR258" s="13"/>
      <c r="DS258" s="13"/>
      <c r="DT258" s="13"/>
      <c r="DU258" s="13"/>
      <c r="DV258" s="13"/>
      <c r="DW258" s="13"/>
      <c r="DX258" s="13"/>
      <c r="DY258" s="13"/>
      <c r="DZ258" s="13"/>
      <c r="EA258" s="13"/>
      <c r="EB258" s="13"/>
      <c r="EC258" s="13"/>
      <c r="ED258" s="13"/>
      <c r="EE258" s="13"/>
      <c r="EF258" s="13"/>
      <c r="EG258" s="13"/>
      <c r="EH258" s="13"/>
      <c r="EI258" s="13"/>
      <c r="EJ258" s="13"/>
      <c r="EK258" s="13"/>
      <c r="EL258" s="13"/>
      <c r="EM258" s="13"/>
      <c r="EN258" s="13"/>
      <c r="EO258" s="13"/>
      <c r="EP258" s="13"/>
      <c r="EQ258" s="13"/>
      <c r="ER258" s="13"/>
      <c r="ES258" s="13"/>
      <c r="ET258" s="13"/>
      <c r="EU258" s="13"/>
      <c r="EV258" s="13"/>
      <c r="EW258" s="13"/>
      <c r="EX258" s="13"/>
      <c r="EY258" s="13"/>
      <c r="EZ258" s="13"/>
      <c r="FA258" s="13"/>
      <c r="FB258" s="13"/>
      <c r="FC258" s="13"/>
      <c r="FD258" s="13"/>
      <c r="FE258" s="13"/>
      <c r="FF258" s="13"/>
      <c r="FG258" s="13"/>
      <c r="FH258" s="13"/>
      <c r="FI258" s="13"/>
      <c r="FJ258" s="13"/>
      <c r="FK258" s="13"/>
      <c r="FL258" s="13"/>
      <c r="FM258" s="13"/>
      <c r="FN258" s="13"/>
      <c r="FO258" s="13"/>
      <c r="FP258" s="13"/>
      <c r="FQ258" s="13"/>
      <c r="FR258" s="13"/>
      <c r="FS258" s="13"/>
      <c r="FT258" s="13"/>
      <c r="FU258" s="13"/>
      <c r="FV258" s="13"/>
      <c r="FW258" s="13"/>
      <c r="FX258" s="13"/>
      <c r="FY258" s="13"/>
      <c r="FZ258" s="13"/>
      <c r="GA258" s="13"/>
      <c r="GB258" s="13"/>
      <c r="GC258" s="13"/>
      <c r="GD258" s="13"/>
      <c r="GE258" s="13"/>
      <c r="GF258" s="13"/>
      <c r="GG258" s="13"/>
      <c r="GH258" s="13"/>
      <c r="GI258" s="13"/>
      <c r="GJ258" s="13"/>
      <c r="GK258" s="13"/>
      <c r="GL258" s="13"/>
      <c r="GM258" s="13"/>
      <c r="GN258" s="13"/>
      <c r="GO258" s="13"/>
      <c r="GP258" s="13"/>
      <c r="GQ258" s="13"/>
      <c r="GR258" s="13"/>
      <c r="GS258" s="13"/>
      <c r="GT258" s="13"/>
      <c r="GU258" s="13"/>
      <c r="GV258" s="13"/>
      <c r="GW258" s="13"/>
      <c r="GX258" s="13"/>
      <c r="GY258" s="13"/>
      <c r="GZ258" s="13"/>
      <c r="HA258" s="13"/>
      <c r="HB258" s="13"/>
      <c r="HC258" s="13"/>
      <c r="HD258" s="13"/>
      <c r="HE258" s="13"/>
      <c r="HF258" s="13"/>
      <c r="HG258" s="13"/>
      <c r="HH258" s="13"/>
      <c r="HI258" s="13"/>
      <c r="HJ258" s="13"/>
      <c r="HK258" s="13"/>
      <c r="HL258" s="13"/>
      <c r="HM258" s="13"/>
      <c r="HN258" s="13"/>
      <c r="HO258" s="13"/>
      <c r="HP258" s="13"/>
      <c r="HQ258" s="13"/>
      <c r="HR258" s="13"/>
      <c r="HS258" s="13"/>
      <c r="HT258" s="13"/>
      <c r="HU258" s="13"/>
      <c r="HV258" s="13"/>
      <c r="HW258" s="13"/>
      <c r="HX258" s="13"/>
      <c r="HY258" s="13"/>
      <c r="HZ258" s="13"/>
      <c r="IA258" s="13"/>
      <c r="IB258" s="13"/>
      <c r="IC258" s="13"/>
      <c r="ID258" s="13"/>
      <c r="IE258" s="13"/>
      <c r="IF258" s="13"/>
      <c r="IG258" s="13"/>
      <c r="IH258" s="13"/>
      <c r="II258" s="13"/>
      <c r="IJ258" s="13"/>
      <c r="IK258" s="13"/>
      <c r="IL258" s="13"/>
      <c r="IM258" s="13"/>
      <c r="IN258" s="13"/>
      <c r="IO258" s="13"/>
      <c r="IP258" s="13"/>
      <c r="IQ258" s="13"/>
      <c r="IR258" s="13"/>
    </row>
    <row r="259" spans="1:252" ht="132.75" customHeight="1" x14ac:dyDescent="0.2">
      <c r="A259" s="8" t="s">
        <v>854</v>
      </c>
      <c r="B259" s="8"/>
      <c r="C259" s="8" t="s">
        <v>313</v>
      </c>
      <c r="D259" s="8" t="s">
        <v>242</v>
      </c>
      <c r="E259" s="8"/>
      <c r="F259" s="11">
        <f t="shared" si="81"/>
        <v>25546.5</v>
      </c>
      <c r="G259" s="11">
        <f t="shared" si="82"/>
        <v>25546.5</v>
      </c>
      <c r="H259" s="33">
        <f t="shared" si="82"/>
        <v>0</v>
      </c>
      <c r="I259" s="11">
        <f t="shared" ref="I259:I263" si="84">J259+K259</f>
        <v>25528.5</v>
      </c>
      <c r="J259" s="11">
        <f t="shared" si="83"/>
        <v>25528.5</v>
      </c>
      <c r="K259" s="33">
        <f t="shared" si="83"/>
        <v>0</v>
      </c>
      <c r="L259" s="16">
        <f t="shared" si="63"/>
        <v>18</v>
      </c>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c r="AL259" s="13"/>
      <c r="AM259" s="13"/>
      <c r="AN259" s="13"/>
      <c r="AO259" s="13"/>
      <c r="AP259" s="13"/>
      <c r="AQ259" s="13"/>
      <c r="AR259" s="13"/>
      <c r="AS259" s="13"/>
      <c r="AT259" s="13"/>
      <c r="AU259" s="13"/>
      <c r="AV259" s="13"/>
      <c r="AW259" s="13"/>
      <c r="AX259" s="13"/>
      <c r="AY259" s="13"/>
      <c r="AZ259" s="13"/>
      <c r="BA259" s="13"/>
      <c r="BB259" s="13"/>
      <c r="BC259" s="13"/>
      <c r="BD259" s="13"/>
      <c r="BE259" s="13"/>
      <c r="BF259" s="13"/>
      <c r="BG259" s="13"/>
      <c r="BH259" s="13"/>
      <c r="BI259" s="13"/>
      <c r="BJ259" s="13"/>
      <c r="BK259" s="13"/>
      <c r="BL259" s="13"/>
      <c r="BM259" s="13"/>
      <c r="BN259" s="13"/>
      <c r="BO259" s="13"/>
      <c r="BP259" s="13"/>
      <c r="BQ259" s="13"/>
      <c r="BR259" s="13"/>
      <c r="BS259" s="13"/>
      <c r="BT259" s="13"/>
      <c r="BU259" s="13"/>
      <c r="BV259" s="13"/>
      <c r="BW259" s="13"/>
      <c r="BX259" s="13"/>
      <c r="BY259" s="13"/>
      <c r="BZ259" s="13"/>
      <c r="CA259" s="13"/>
      <c r="CB259" s="13"/>
      <c r="CC259" s="13"/>
      <c r="CD259" s="13"/>
      <c r="CE259" s="13"/>
      <c r="CF259" s="13"/>
      <c r="CG259" s="13"/>
      <c r="CH259" s="13"/>
      <c r="CI259" s="13"/>
      <c r="CJ259" s="13"/>
      <c r="CK259" s="13"/>
      <c r="CL259" s="13"/>
      <c r="CM259" s="13"/>
      <c r="CN259" s="13"/>
      <c r="CO259" s="13"/>
      <c r="CP259" s="13"/>
      <c r="CQ259" s="13"/>
      <c r="CR259" s="13"/>
      <c r="CS259" s="13"/>
      <c r="CT259" s="13"/>
      <c r="CU259" s="13"/>
      <c r="CV259" s="13"/>
      <c r="CW259" s="13"/>
      <c r="CX259" s="13"/>
      <c r="CY259" s="13"/>
      <c r="CZ259" s="13"/>
      <c r="DA259" s="13"/>
      <c r="DB259" s="13"/>
      <c r="DC259" s="13"/>
      <c r="DD259" s="13"/>
      <c r="DE259" s="13"/>
      <c r="DF259" s="13"/>
      <c r="DG259" s="13"/>
      <c r="DH259" s="13"/>
      <c r="DI259" s="13"/>
      <c r="DJ259" s="13"/>
      <c r="DK259" s="13"/>
      <c r="DL259" s="13"/>
      <c r="DM259" s="13"/>
      <c r="DN259" s="13"/>
      <c r="DO259" s="13"/>
      <c r="DP259" s="13"/>
      <c r="DQ259" s="13"/>
      <c r="DR259" s="13"/>
      <c r="DS259" s="13"/>
      <c r="DT259" s="13"/>
      <c r="DU259" s="13"/>
      <c r="DV259" s="13"/>
      <c r="DW259" s="13"/>
      <c r="DX259" s="13"/>
      <c r="DY259" s="13"/>
      <c r="DZ259" s="13"/>
      <c r="EA259" s="13"/>
      <c r="EB259" s="13"/>
      <c r="EC259" s="13"/>
      <c r="ED259" s="13"/>
      <c r="EE259" s="13"/>
      <c r="EF259" s="13"/>
      <c r="EG259" s="13"/>
      <c r="EH259" s="13"/>
      <c r="EI259" s="13"/>
      <c r="EJ259" s="13"/>
      <c r="EK259" s="13"/>
      <c r="EL259" s="13"/>
      <c r="EM259" s="13"/>
      <c r="EN259" s="13"/>
      <c r="EO259" s="13"/>
      <c r="EP259" s="13"/>
      <c r="EQ259" s="13"/>
      <c r="ER259" s="13"/>
      <c r="ES259" s="13"/>
      <c r="ET259" s="13"/>
      <c r="EU259" s="13"/>
      <c r="EV259" s="13"/>
      <c r="EW259" s="13"/>
      <c r="EX259" s="13"/>
      <c r="EY259" s="13"/>
      <c r="EZ259" s="13"/>
      <c r="FA259" s="13"/>
      <c r="FB259" s="13"/>
      <c r="FC259" s="13"/>
      <c r="FD259" s="13"/>
      <c r="FE259" s="13"/>
      <c r="FF259" s="13"/>
      <c r="FG259" s="13"/>
      <c r="FH259" s="13"/>
      <c r="FI259" s="13"/>
      <c r="FJ259" s="13"/>
      <c r="FK259" s="13"/>
      <c r="FL259" s="13"/>
      <c r="FM259" s="13"/>
      <c r="FN259" s="13"/>
      <c r="FO259" s="13"/>
      <c r="FP259" s="13"/>
      <c r="FQ259" s="13"/>
      <c r="FR259" s="13"/>
      <c r="FS259" s="13"/>
      <c r="FT259" s="13"/>
      <c r="FU259" s="13"/>
      <c r="FV259" s="13"/>
      <c r="FW259" s="13"/>
      <c r="FX259" s="13"/>
      <c r="FY259" s="13"/>
      <c r="FZ259" s="13"/>
      <c r="GA259" s="13"/>
      <c r="GB259" s="13"/>
      <c r="GC259" s="13"/>
      <c r="GD259" s="13"/>
      <c r="GE259" s="13"/>
      <c r="GF259" s="13"/>
      <c r="GG259" s="13"/>
      <c r="GH259" s="13"/>
      <c r="GI259" s="13"/>
      <c r="GJ259" s="13"/>
      <c r="GK259" s="13"/>
      <c r="GL259" s="13"/>
      <c r="GM259" s="13"/>
      <c r="GN259" s="13"/>
      <c r="GO259" s="13"/>
      <c r="GP259" s="13"/>
      <c r="GQ259" s="13"/>
      <c r="GR259" s="13"/>
      <c r="GS259" s="13"/>
      <c r="GT259" s="13"/>
      <c r="GU259" s="13"/>
      <c r="GV259" s="13"/>
      <c r="GW259" s="13"/>
      <c r="GX259" s="13"/>
      <c r="GY259" s="13"/>
      <c r="GZ259" s="13"/>
      <c r="HA259" s="13"/>
      <c r="HB259" s="13"/>
      <c r="HC259" s="13"/>
      <c r="HD259" s="13"/>
      <c r="HE259" s="13"/>
      <c r="HF259" s="13"/>
      <c r="HG259" s="13"/>
      <c r="HH259" s="13"/>
      <c r="HI259" s="13"/>
      <c r="HJ259" s="13"/>
      <c r="HK259" s="13"/>
      <c r="HL259" s="13"/>
      <c r="HM259" s="13"/>
      <c r="HN259" s="13"/>
      <c r="HO259" s="13"/>
      <c r="HP259" s="13"/>
      <c r="HQ259" s="13"/>
      <c r="HR259" s="13"/>
      <c r="HS259" s="13"/>
      <c r="HT259" s="13"/>
      <c r="HU259" s="13"/>
      <c r="HV259" s="13"/>
      <c r="HW259" s="13"/>
      <c r="HX259" s="13"/>
      <c r="HY259" s="13"/>
      <c r="HZ259" s="13"/>
      <c r="IA259" s="13"/>
      <c r="IB259" s="13"/>
      <c r="IC259" s="13"/>
      <c r="ID259" s="13"/>
      <c r="IE259" s="13"/>
      <c r="IF259" s="13"/>
      <c r="IG259" s="13"/>
      <c r="IH259" s="13"/>
      <c r="II259" s="13"/>
      <c r="IJ259" s="13"/>
      <c r="IK259" s="13"/>
      <c r="IL259" s="13"/>
      <c r="IM259" s="13"/>
      <c r="IN259" s="13"/>
      <c r="IO259" s="13"/>
      <c r="IP259" s="13"/>
      <c r="IQ259" s="13"/>
      <c r="IR259" s="13"/>
    </row>
    <row r="260" spans="1:252" ht="190.5" customHeight="1" x14ac:dyDescent="0.2">
      <c r="A260" s="8" t="s">
        <v>884</v>
      </c>
      <c r="B260" s="8"/>
      <c r="C260" s="8" t="s">
        <v>313</v>
      </c>
      <c r="D260" s="8" t="s">
        <v>314</v>
      </c>
      <c r="E260" s="8"/>
      <c r="F260" s="11">
        <f t="shared" si="81"/>
        <v>25546.5</v>
      </c>
      <c r="G260" s="11">
        <f t="shared" si="82"/>
        <v>25546.5</v>
      </c>
      <c r="H260" s="33">
        <f t="shared" si="82"/>
        <v>0</v>
      </c>
      <c r="I260" s="11">
        <f t="shared" si="84"/>
        <v>25528.5</v>
      </c>
      <c r="J260" s="11">
        <f t="shared" si="83"/>
        <v>25528.5</v>
      </c>
      <c r="K260" s="33">
        <f t="shared" si="83"/>
        <v>0</v>
      </c>
      <c r="L260" s="16">
        <f t="shared" si="63"/>
        <v>18</v>
      </c>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c r="AL260" s="13"/>
      <c r="AM260" s="13"/>
      <c r="AN260" s="13"/>
      <c r="AO260" s="13"/>
      <c r="AP260" s="13"/>
      <c r="AQ260" s="13"/>
      <c r="AR260" s="13"/>
      <c r="AS260" s="13"/>
      <c r="AT260" s="13"/>
      <c r="AU260" s="13"/>
      <c r="AV260" s="13"/>
      <c r="AW260" s="13"/>
      <c r="AX260" s="13"/>
      <c r="AY260" s="13"/>
      <c r="AZ260" s="13"/>
      <c r="BA260" s="13"/>
      <c r="BB260" s="13"/>
      <c r="BC260" s="13"/>
      <c r="BD260" s="13"/>
      <c r="BE260" s="13"/>
      <c r="BF260" s="13"/>
      <c r="BG260" s="13"/>
      <c r="BH260" s="13"/>
      <c r="BI260" s="13"/>
      <c r="BJ260" s="13"/>
      <c r="BK260" s="13"/>
      <c r="BL260" s="13"/>
      <c r="BM260" s="13"/>
      <c r="BN260" s="13"/>
      <c r="BO260" s="13"/>
      <c r="BP260" s="13"/>
      <c r="BQ260" s="13"/>
      <c r="BR260" s="13"/>
      <c r="BS260" s="13"/>
      <c r="BT260" s="13"/>
      <c r="BU260" s="13"/>
      <c r="BV260" s="13"/>
      <c r="BW260" s="13"/>
      <c r="BX260" s="13"/>
      <c r="BY260" s="13"/>
      <c r="BZ260" s="13"/>
      <c r="CA260" s="13"/>
      <c r="CB260" s="13"/>
      <c r="CC260" s="13"/>
      <c r="CD260" s="13"/>
      <c r="CE260" s="13"/>
      <c r="CF260" s="13"/>
      <c r="CG260" s="13"/>
      <c r="CH260" s="13"/>
      <c r="CI260" s="13"/>
      <c r="CJ260" s="13"/>
      <c r="CK260" s="13"/>
      <c r="CL260" s="13"/>
      <c r="CM260" s="13"/>
      <c r="CN260" s="13"/>
      <c r="CO260" s="13"/>
      <c r="CP260" s="13"/>
      <c r="CQ260" s="13"/>
      <c r="CR260" s="13"/>
      <c r="CS260" s="13"/>
      <c r="CT260" s="13"/>
      <c r="CU260" s="13"/>
      <c r="CV260" s="13"/>
      <c r="CW260" s="13"/>
      <c r="CX260" s="13"/>
      <c r="CY260" s="13"/>
      <c r="CZ260" s="13"/>
      <c r="DA260" s="13"/>
      <c r="DB260" s="13"/>
      <c r="DC260" s="13"/>
      <c r="DD260" s="13"/>
      <c r="DE260" s="13"/>
      <c r="DF260" s="13"/>
      <c r="DG260" s="13"/>
      <c r="DH260" s="13"/>
      <c r="DI260" s="13"/>
      <c r="DJ260" s="13"/>
      <c r="DK260" s="13"/>
      <c r="DL260" s="13"/>
      <c r="DM260" s="13"/>
      <c r="DN260" s="13"/>
      <c r="DO260" s="13"/>
      <c r="DP260" s="13"/>
      <c r="DQ260" s="13"/>
      <c r="DR260" s="13"/>
      <c r="DS260" s="13"/>
      <c r="DT260" s="13"/>
      <c r="DU260" s="13"/>
      <c r="DV260" s="13"/>
      <c r="DW260" s="13"/>
      <c r="DX260" s="13"/>
      <c r="DY260" s="13"/>
      <c r="DZ260" s="13"/>
      <c r="EA260" s="13"/>
      <c r="EB260" s="13"/>
      <c r="EC260" s="13"/>
      <c r="ED260" s="13"/>
      <c r="EE260" s="13"/>
      <c r="EF260" s="13"/>
      <c r="EG260" s="13"/>
      <c r="EH260" s="13"/>
      <c r="EI260" s="13"/>
      <c r="EJ260" s="13"/>
      <c r="EK260" s="13"/>
      <c r="EL260" s="13"/>
      <c r="EM260" s="13"/>
      <c r="EN260" s="13"/>
      <c r="EO260" s="13"/>
      <c r="EP260" s="13"/>
      <c r="EQ260" s="13"/>
      <c r="ER260" s="13"/>
      <c r="ES260" s="13"/>
      <c r="ET260" s="13"/>
      <c r="EU260" s="13"/>
      <c r="EV260" s="13"/>
      <c r="EW260" s="13"/>
      <c r="EX260" s="13"/>
      <c r="EY260" s="13"/>
      <c r="EZ260" s="13"/>
      <c r="FA260" s="13"/>
      <c r="FB260" s="13"/>
      <c r="FC260" s="13"/>
      <c r="FD260" s="13"/>
      <c r="FE260" s="13"/>
      <c r="FF260" s="13"/>
      <c r="FG260" s="13"/>
      <c r="FH260" s="13"/>
      <c r="FI260" s="13"/>
      <c r="FJ260" s="13"/>
      <c r="FK260" s="13"/>
      <c r="FL260" s="13"/>
      <c r="FM260" s="13"/>
      <c r="FN260" s="13"/>
      <c r="FO260" s="13"/>
      <c r="FP260" s="13"/>
      <c r="FQ260" s="13"/>
      <c r="FR260" s="13"/>
      <c r="FS260" s="13"/>
      <c r="FT260" s="13"/>
      <c r="FU260" s="13"/>
      <c r="FV260" s="13"/>
      <c r="FW260" s="13"/>
      <c r="FX260" s="13"/>
      <c r="FY260" s="13"/>
      <c r="FZ260" s="13"/>
      <c r="GA260" s="13"/>
      <c r="GB260" s="13"/>
      <c r="GC260" s="13"/>
      <c r="GD260" s="13"/>
      <c r="GE260" s="13"/>
      <c r="GF260" s="13"/>
      <c r="GG260" s="13"/>
      <c r="GH260" s="13"/>
      <c r="GI260" s="13"/>
      <c r="GJ260" s="13"/>
      <c r="GK260" s="13"/>
      <c r="GL260" s="13"/>
      <c r="GM260" s="13"/>
      <c r="GN260" s="13"/>
      <c r="GO260" s="13"/>
      <c r="GP260" s="13"/>
      <c r="GQ260" s="13"/>
      <c r="GR260" s="13"/>
      <c r="GS260" s="13"/>
      <c r="GT260" s="13"/>
      <c r="GU260" s="13"/>
      <c r="GV260" s="13"/>
      <c r="GW260" s="13"/>
      <c r="GX260" s="13"/>
      <c r="GY260" s="13"/>
      <c r="GZ260" s="13"/>
      <c r="HA260" s="13"/>
      <c r="HB260" s="13"/>
      <c r="HC260" s="13"/>
      <c r="HD260" s="13"/>
      <c r="HE260" s="13"/>
      <c r="HF260" s="13"/>
      <c r="HG260" s="13"/>
      <c r="HH260" s="13"/>
      <c r="HI260" s="13"/>
      <c r="HJ260" s="13"/>
      <c r="HK260" s="13"/>
      <c r="HL260" s="13"/>
      <c r="HM260" s="13"/>
      <c r="HN260" s="13"/>
      <c r="HO260" s="13"/>
      <c r="HP260" s="13"/>
      <c r="HQ260" s="13"/>
      <c r="HR260" s="13"/>
      <c r="HS260" s="13"/>
      <c r="HT260" s="13"/>
      <c r="HU260" s="13"/>
      <c r="HV260" s="13"/>
      <c r="HW260" s="13"/>
      <c r="HX260" s="13"/>
      <c r="HY260" s="13"/>
      <c r="HZ260" s="13"/>
      <c r="IA260" s="13"/>
      <c r="IB260" s="13"/>
      <c r="IC260" s="13"/>
      <c r="ID260" s="13"/>
      <c r="IE260" s="13"/>
      <c r="IF260" s="13"/>
      <c r="IG260" s="13"/>
      <c r="IH260" s="13"/>
      <c r="II260" s="13"/>
      <c r="IJ260" s="13"/>
      <c r="IK260" s="13"/>
      <c r="IL260" s="13"/>
      <c r="IM260" s="13"/>
      <c r="IN260" s="13"/>
      <c r="IO260" s="13"/>
      <c r="IP260" s="13"/>
      <c r="IQ260" s="13"/>
      <c r="IR260" s="13"/>
    </row>
    <row r="261" spans="1:252" ht="111.75" customHeight="1" x14ac:dyDescent="0.2">
      <c r="A261" s="8" t="s">
        <v>315</v>
      </c>
      <c r="B261" s="8"/>
      <c r="C261" s="8" t="s">
        <v>313</v>
      </c>
      <c r="D261" s="8" t="s">
        <v>316</v>
      </c>
      <c r="E261" s="8"/>
      <c r="F261" s="11">
        <f t="shared" si="81"/>
        <v>25546.5</v>
      </c>
      <c r="G261" s="11">
        <f t="shared" si="82"/>
        <v>25546.5</v>
      </c>
      <c r="H261" s="11">
        <f t="shared" si="82"/>
        <v>0</v>
      </c>
      <c r="I261" s="11">
        <f t="shared" si="84"/>
        <v>25528.5</v>
      </c>
      <c r="J261" s="11">
        <f t="shared" si="83"/>
        <v>25528.5</v>
      </c>
      <c r="K261" s="33">
        <f t="shared" si="83"/>
        <v>0</v>
      </c>
      <c r="L261" s="16">
        <f t="shared" si="63"/>
        <v>18</v>
      </c>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AQ261" s="13"/>
      <c r="AR261" s="13"/>
      <c r="AS261" s="13"/>
      <c r="AT261" s="13"/>
      <c r="AU261" s="13"/>
      <c r="AV261" s="13"/>
      <c r="AW261" s="13"/>
      <c r="AX261" s="13"/>
      <c r="AY261" s="13"/>
      <c r="AZ261" s="13"/>
      <c r="BA261" s="13"/>
      <c r="BB261" s="13"/>
      <c r="BC261" s="13"/>
      <c r="BD261" s="13"/>
      <c r="BE261" s="13"/>
      <c r="BF261" s="13"/>
      <c r="BG261" s="13"/>
      <c r="BH261" s="13"/>
      <c r="BI261" s="13"/>
      <c r="BJ261" s="13"/>
      <c r="BK261" s="13"/>
      <c r="BL261" s="13"/>
      <c r="BM261" s="13"/>
      <c r="BN261" s="13"/>
      <c r="BO261" s="13"/>
      <c r="BP261" s="13"/>
      <c r="BQ261" s="13"/>
      <c r="BR261" s="13"/>
      <c r="BS261" s="13"/>
      <c r="BT261" s="13"/>
      <c r="BU261" s="13"/>
      <c r="BV261" s="13"/>
      <c r="BW261" s="13"/>
      <c r="BX261" s="13"/>
      <c r="BY261" s="13"/>
      <c r="BZ261" s="13"/>
      <c r="CA261" s="13"/>
      <c r="CB261" s="13"/>
      <c r="CC261" s="13"/>
      <c r="CD261" s="13"/>
      <c r="CE261" s="13"/>
      <c r="CF261" s="13"/>
      <c r="CG261" s="13"/>
      <c r="CH261" s="13"/>
      <c r="CI261" s="13"/>
      <c r="CJ261" s="13"/>
      <c r="CK261" s="13"/>
      <c r="CL261" s="13"/>
      <c r="CM261" s="13"/>
      <c r="CN261" s="13"/>
      <c r="CO261" s="13"/>
      <c r="CP261" s="13"/>
      <c r="CQ261" s="13"/>
      <c r="CR261" s="13"/>
      <c r="CS261" s="13"/>
      <c r="CT261" s="13"/>
      <c r="CU261" s="13"/>
      <c r="CV261" s="13"/>
      <c r="CW261" s="13"/>
      <c r="CX261" s="13"/>
      <c r="CY261" s="13"/>
      <c r="CZ261" s="13"/>
      <c r="DA261" s="13"/>
      <c r="DB261" s="13"/>
      <c r="DC261" s="13"/>
      <c r="DD261" s="13"/>
      <c r="DE261" s="13"/>
      <c r="DF261" s="13"/>
      <c r="DG261" s="13"/>
      <c r="DH261" s="13"/>
      <c r="DI261" s="13"/>
      <c r="DJ261" s="13"/>
      <c r="DK261" s="13"/>
      <c r="DL261" s="13"/>
      <c r="DM261" s="13"/>
      <c r="DN261" s="13"/>
      <c r="DO261" s="13"/>
      <c r="DP261" s="13"/>
      <c r="DQ261" s="13"/>
      <c r="DR261" s="13"/>
      <c r="DS261" s="13"/>
      <c r="DT261" s="13"/>
      <c r="DU261" s="13"/>
      <c r="DV261" s="13"/>
      <c r="DW261" s="13"/>
      <c r="DX261" s="13"/>
      <c r="DY261" s="13"/>
      <c r="DZ261" s="13"/>
      <c r="EA261" s="13"/>
      <c r="EB261" s="13"/>
      <c r="EC261" s="13"/>
      <c r="ED261" s="13"/>
      <c r="EE261" s="13"/>
      <c r="EF261" s="13"/>
      <c r="EG261" s="13"/>
      <c r="EH261" s="13"/>
      <c r="EI261" s="13"/>
      <c r="EJ261" s="13"/>
      <c r="EK261" s="13"/>
      <c r="EL261" s="13"/>
      <c r="EM261" s="13"/>
      <c r="EN261" s="13"/>
      <c r="EO261" s="13"/>
      <c r="EP261" s="13"/>
      <c r="EQ261" s="13"/>
      <c r="ER261" s="13"/>
      <c r="ES261" s="13"/>
      <c r="ET261" s="13"/>
      <c r="EU261" s="13"/>
      <c r="EV261" s="13"/>
      <c r="EW261" s="13"/>
      <c r="EX261" s="13"/>
      <c r="EY261" s="13"/>
      <c r="EZ261" s="13"/>
      <c r="FA261" s="13"/>
      <c r="FB261" s="13"/>
      <c r="FC261" s="13"/>
      <c r="FD261" s="13"/>
      <c r="FE261" s="13"/>
      <c r="FF261" s="13"/>
      <c r="FG261" s="13"/>
      <c r="FH261" s="13"/>
      <c r="FI261" s="13"/>
      <c r="FJ261" s="13"/>
      <c r="FK261" s="13"/>
      <c r="FL261" s="13"/>
      <c r="FM261" s="13"/>
      <c r="FN261" s="13"/>
      <c r="FO261" s="13"/>
      <c r="FP261" s="13"/>
      <c r="FQ261" s="13"/>
      <c r="FR261" s="13"/>
      <c r="FS261" s="13"/>
      <c r="FT261" s="13"/>
      <c r="FU261" s="13"/>
      <c r="FV261" s="13"/>
      <c r="FW261" s="13"/>
      <c r="FX261" s="13"/>
      <c r="FY261" s="13"/>
      <c r="FZ261" s="13"/>
      <c r="GA261" s="13"/>
      <c r="GB261" s="13"/>
      <c r="GC261" s="13"/>
      <c r="GD261" s="13"/>
      <c r="GE261" s="13"/>
      <c r="GF261" s="13"/>
      <c r="GG261" s="13"/>
      <c r="GH261" s="13"/>
      <c r="GI261" s="13"/>
      <c r="GJ261" s="13"/>
      <c r="GK261" s="13"/>
      <c r="GL261" s="13"/>
      <c r="GM261" s="13"/>
      <c r="GN261" s="13"/>
      <c r="GO261" s="13"/>
      <c r="GP261" s="13"/>
      <c r="GQ261" s="13"/>
      <c r="GR261" s="13"/>
      <c r="GS261" s="13"/>
      <c r="GT261" s="13"/>
      <c r="GU261" s="13"/>
      <c r="GV261" s="13"/>
      <c r="GW261" s="13"/>
      <c r="GX261" s="13"/>
      <c r="GY261" s="13"/>
      <c r="GZ261" s="13"/>
      <c r="HA261" s="13"/>
      <c r="HB261" s="13"/>
      <c r="HC261" s="13"/>
      <c r="HD261" s="13"/>
      <c r="HE261" s="13"/>
      <c r="HF261" s="13"/>
      <c r="HG261" s="13"/>
      <c r="HH261" s="13"/>
      <c r="HI261" s="13"/>
      <c r="HJ261" s="13"/>
      <c r="HK261" s="13"/>
      <c r="HL261" s="13"/>
      <c r="HM261" s="13"/>
      <c r="HN261" s="13"/>
      <c r="HO261" s="13"/>
      <c r="HP261" s="13"/>
      <c r="HQ261" s="13"/>
      <c r="HR261" s="13"/>
      <c r="HS261" s="13"/>
      <c r="HT261" s="13"/>
      <c r="HU261" s="13"/>
      <c r="HV261" s="13"/>
      <c r="HW261" s="13"/>
      <c r="HX261" s="13"/>
      <c r="HY261" s="13"/>
      <c r="HZ261" s="13"/>
      <c r="IA261" s="13"/>
      <c r="IB261" s="13"/>
      <c r="IC261" s="13"/>
      <c r="ID261" s="13"/>
      <c r="IE261" s="13"/>
      <c r="IF261" s="13"/>
      <c r="IG261" s="13"/>
      <c r="IH261" s="13"/>
      <c r="II261" s="13"/>
      <c r="IJ261" s="13"/>
      <c r="IK261" s="13"/>
      <c r="IL261" s="13"/>
      <c r="IM261" s="13"/>
      <c r="IN261" s="13"/>
      <c r="IO261" s="13"/>
      <c r="IP261" s="13"/>
      <c r="IQ261" s="13"/>
      <c r="IR261" s="13"/>
    </row>
    <row r="262" spans="1:252" ht="151.5" customHeight="1" x14ac:dyDescent="0.2">
      <c r="A262" s="19" t="s">
        <v>34</v>
      </c>
      <c r="B262" s="9"/>
      <c r="C262" s="9" t="s">
        <v>313</v>
      </c>
      <c r="D262" s="9" t="s">
        <v>317</v>
      </c>
      <c r="E262" s="9"/>
      <c r="F262" s="14">
        <f t="shared" si="81"/>
        <v>25546.5</v>
      </c>
      <c r="G262" s="14">
        <f>G263+G264</f>
        <v>25546.5</v>
      </c>
      <c r="H262" s="14">
        <f>H263+H264</f>
        <v>0</v>
      </c>
      <c r="I262" s="14">
        <f t="shared" si="84"/>
        <v>25528.5</v>
      </c>
      <c r="J262" s="14">
        <f>J263+J264</f>
        <v>25528.5</v>
      </c>
      <c r="K262" s="14">
        <f>K263+K264</f>
        <v>0</v>
      </c>
      <c r="L262" s="16">
        <f t="shared" si="63"/>
        <v>18</v>
      </c>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c r="AR262" s="13"/>
      <c r="AS262" s="13"/>
      <c r="AT262" s="13"/>
      <c r="AU262" s="13"/>
      <c r="AV262" s="13"/>
      <c r="AW262" s="13"/>
      <c r="AX262" s="13"/>
      <c r="AY262" s="13"/>
      <c r="AZ262" s="13"/>
      <c r="BA262" s="13"/>
      <c r="BB262" s="13"/>
      <c r="BC262" s="13"/>
      <c r="BD262" s="13"/>
      <c r="BE262" s="13"/>
      <c r="BF262" s="13"/>
      <c r="BG262" s="13"/>
      <c r="BH262" s="13"/>
      <c r="BI262" s="13"/>
      <c r="BJ262" s="13"/>
      <c r="BK262" s="13"/>
      <c r="BL262" s="13"/>
      <c r="BM262" s="13"/>
      <c r="BN262" s="13"/>
      <c r="BO262" s="13"/>
      <c r="BP262" s="13"/>
      <c r="BQ262" s="13"/>
      <c r="BR262" s="13"/>
      <c r="BS262" s="13"/>
      <c r="BT262" s="13"/>
      <c r="BU262" s="13"/>
      <c r="BV262" s="13"/>
      <c r="BW262" s="13"/>
      <c r="BX262" s="13"/>
      <c r="BY262" s="13"/>
      <c r="BZ262" s="13"/>
      <c r="CA262" s="13"/>
      <c r="CB262" s="13"/>
      <c r="CC262" s="13"/>
      <c r="CD262" s="13"/>
      <c r="CE262" s="13"/>
      <c r="CF262" s="13"/>
      <c r="CG262" s="13"/>
      <c r="CH262" s="13"/>
      <c r="CI262" s="13"/>
      <c r="CJ262" s="13"/>
      <c r="CK262" s="13"/>
      <c r="CL262" s="13"/>
      <c r="CM262" s="13"/>
      <c r="CN262" s="13"/>
      <c r="CO262" s="13"/>
      <c r="CP262" s="13"/>
      <c r="CQ262" s="13"/>
      <c r="CR262" s="13"/>
      <c r="CS262" s="13"/>
      <c r="CT262" s="13"/>
      <c r="CU262" s="13"/>
      <c r="CV262" s="13"/>
      <c r="CW262" s="13"/>
      <c r="CX262" s="13"/>
      <c r="CY262" s="13"/>
      <c r="CZ262" s="13"/>
      <c r="DA262" s="13"/>
      <c r="DB262" s="13"/>
      <c r="DC262" s="13"/>
      <c r="DD262" s="13"/>
      <c r="DE262" s="13"/>
      <c r="DF262" s="13"/>
      <c r="DG262" s="13"/>
      <c r="DH262" s="13"/>
      <c r="DI262" s="13"/>
      <c r="DJ262" s="13"/>
      <c r="DK262" s="13"/>
      <c r="DL262" s="13"/>
      <c r="DM262" s="13"/>
      <c r="DN262" s="13"/>
      <c r="DO262" s="13"/>
      <c r="DP262" s="13"/>
      <c r="DQ262" s="13"/>
      <c r="DR262" s="13"/>
      <c r="DS262" s="13"/>
      <c r="DT262" s="13"/>
      <c r="DU262" s="13"/>
      <c r="DV262" s="13"/>
      <c r="DW262" s="13"/>
      <c r="DX262" s="13"/>
      <c r="DY262" s="13"/>
      <c r="DZ262" s="13"/>
      <c r="EA262" s="13"/>
      <c r="EB262" s="13"/>
      <c r="EC262" s="13"/>
      <c r="ED262" s="13"/>
      <c r="EE262" s="13"/>
      <c r="EF262" s="13"/>
      <c r="EG262" s="13"/>
      <c r="EH262" s="13"/>
      <c r="EI262" s="13"/>
      <c r="EJ262" s="13"/>
      <c r="EK262" s="13"/>
      <c r="EL262" s="13"/>
      <c r="EM262" s="13"/>
      <c r="EN262" s="13"/>
      <c r="EO262" s="13"/>
      <c r="EP262" s="13"/>
      <c r="EQ262" s="13"/>
      <c r="ER262" s="13"/>
      <c r="ES262" s="13"/>
      <c r="ET262" s="13"/>
      <c r="EU262" s="13"/>
      <c r="EV262" s="13"/>
      <c r="EW262" s="13"/>
      <c r="EX262" s="13"/>
      <c r="EY262" s="13"/>
      <c r="EZ262" s="13"/>
      <c r="FA262" s="13"/>
      <c r="FB262" s="13"/>
      <c r="FC262" s="13"/>
      <c r="FD262" s="13"/>
      <c r="FE262" s="13"/>
      <c r="FF262" s="13"/>
      <c r="FG262" s="13"/>
      <c r="FH262" s="13"/>
      <c r="FI262" s="13"/>
      <c r="FJ262" s="13"/>
      <c r="FK262" s="13"/>
      <c r="FL262" s="13"/>
      <c r="FM262" s="13"/>
      <c r="FN262" s="13"/>
      <c r="FO262" s="13"/>
      <c r="FP262" s="13"/>
      <c r="FQ262" s="13"/>
      <c r="FR262" s="13"/>
      <c r="FS262" s="13"/>
      <c r="FT262" s="13"/>
      <c r="FU262" s="13"/>
      <c r="FV262" s="13"/>
      <c r="FW262" s="13"/>
      <c r="FX262" s="13"/>
      <c r="FY262" s="13"/>
      <c r="FZ262" s="13"/>
      <c r="GA262" s="13"/>
      <c r="GB262" s="13"/>
      <c r="GC262" s="13"/>
      <c r="GD262" s="13"/>
      <c r="GE262" s="13"/>
      <c r="GF262" s="13"/>
      <c r="GG262" s="13"/>
      <c r="GH262" s="13"/>
      <c r="GI262" s="13"/>
      <c r="GJ262" s="13"/>
      <c r="GK262" s="13"/>
      <c r="GL262" s="13"/>
      <c r="GM262" s="13"/>
      <c r="GN262" s="13"/>
      <c r="GO262" s="13"/>
      <c r="GP262" s="13"/>
      <c r="GQ262" s="13"/>
      <c r="GR262" s="13"/>
      <c r="GS262" s="13"/>
      <c r="GT262" s="13"/>
      <c r="GU262" s="13"/>
      <c r="GV262" s="13"/>
      <c r="GW262" s="13"/>
      <c r="GX262" s="13"/>
      <c r="GY262" s="13"/>
      <c r="GZ262" s="13"/>
      <c r="HA262" s="13"/>
      <c r="HB262" s="13"/>
      <c r="HC262" s="13"/>
      <c r="HD262" s="13"/>
      <c r="HE262" s="13"/>
      <c r="HF262" s="13"/>
      <c r="HG262" s="13"/>
      <c r="HH262" s="13"/>
      <c r="HI262" s="13"/>
      <c r="HJ262" s="13"/>
      <c r="HK262" s="13"/>
      <c r="HL262" s="13"/>
      <c r="HM262" s="13"/>
      <c r="HN262" s="13"/>
      <c r="HO262" s="13"/>
      <c r="HP262" s="13"/>
      <c r="HQ262" s="13"/>
      <c r="HR262" s="13"/>
      <c r="HS262" s="13"/>
      <c r="HT262" s="13"/>
      <c r="HU262" s="13"/>
      <c r="HV262" s="13"/>
      <c r="HW262" s="13"/>
      <c r="HX262" s="13"/>
      <c r="HY262" s="13"/>
      <c r="HZ262" s="13"/>
      <c r="IA262" s="13"/>
      <c r="IB262" s="13"/>
      <c r="IC262" s="13"/>
      <c r="ID262" s="13"/>
      <c r="IE262" s="13"/>
      <c r="IF262" s="13"/>
      <c r="IG262" s="13"/>
      <c r="IH262" s="13"/>
      <c r="II262" s="13"/>
      <c r="IJ262" s="13"/>
      <c r="IK262" s="13"/>
      <c r="IL262" s="13"/>
      <c r="IM262" s="13"/>
      <c r="IN262" s="13"/>
      <c r="IO262" s="13"/>
      <c r="IP262" s="13"/>
      <c r="IQ262" s="13"/>
      <c r="IR262" s="13"/>
    </row>
    <row r="263" spans="1:252" ht="228.75" customHeight="1" x14ac:dyDescent="0.2">
      <c r="A263" s="15" t="s">
        <v>17</v>
      </c>
      <c r="B263" s="9"/>
      <c r="C263" s="9" t="s">
        <v>313</v>
      </c>
      <c r="D263" s="9" t="s">
        <v>317</v>
      </c>
      <c r="E263" s="9" t="s">
        <v>11</v>
      </c>
      <c r="F263" s="14">
        <f t="shared" si="81"/>
        <v>23774</v>
      </c>
      <c r="G263" s="14">
        <v>23774</v>
      </c>
      <c r="H263" s="32">
        <v>0</v>
      </c>
      <c r="I263" s="14">
        <f t="shared" si="84"/>
        <v>23774</v>
      </c>
      <c r="J263" s="14">
        <v>23774</v>
      </c>
      <c r="K263" s="32">
        <v>0</v>
      </c>
      <c r="L263" s="16">
        <f t="shared" si="63"/>
        <v>0</v>
      </c>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c r="AL263" s="13"/>
      <c r="AM263" s="13"/>
      <c r="AN263" s="13"/>
      <c r="AO263" s="13"/>
      <c r="AP263" s="13"/>
      <c r="AQ263" s="13"/>
      <c r="AR263" s="13"/>
      <c r="AS263" s="13"/>
      <c r="AT263" s="13"/>
      <c r="AU263" s="13"/>
      <c r="AV263" s="13"/>
      <c r="AW263" s="13"/>
      <c r="AX263" s="13"/>
      <c r="AY263" s="13"/>
      <c r="AZ263" s="13"/>
      <c r="BA263" s="13"/>
      <c r="BB263" s="13"/>
      <c r="BC263" s="13"/>
      <c r="BD263" s="13"/>
      <c r="BE263" s="13"/>
      <c r="BF263" s="13"/>
      <c r="BG263" s="13"/>
      <c r="BH263" s="13"/>
      <c r="BI263" s="13"/>
      <c r="BJ263" s="13"/>
      <c r="BK263" s="13"/>
      <c r="BL263" s="13"/>
      <c r="BM263" s="13"/>
      <c r="BN263" s="13"/>
      <c r="BO263" s="13"/>
      <c r="BP263" s="13"/>
      <c r="BQ263" s="13"/>
      <c r="BR263" s="13"/>
      <c r="BS263" s="13"/>
      <c r="BT263" s="13"/>
      <c r="BU263" s="13"/>
      <c r="BV263" s="13"/>
      <c r="BW263" s="13"/>
      <c r="BX263" s="13"/>
      <c r="BY263" s="13"/>
      <c r="BZ263" s="13"/>
      <c r="CA263" s="13"/>
      <c r="CB263" s="13"/>
      <c r="CC263" s="13"/>
      <c r="CD263" s="13"/>
      <c r="CE263" s="13"/>
      <c r="CF263" s="13"/>
      <c r="CG263" s="13"/>
      <c r="CH263" s="13"/>
      <c r="CI263" s="13"/>
      <c r="CJ263" s="13"/>
      <c r="CK263" s="13"/>
      <c r="CL263" s="13"/>
      <c r="CM263" s="13"/>
      <c r="CN263" s="13"/>
      <c r="CO263" s="13"/>
      <c r="CP263" s="13"/>
      <c r="CQ263" s="13"/>
      <c r="CR263" s="13"/>
      <c r="CS263" s="13"/>
      <c r="CT263" s="13"/>
      <c r="CU263" s="13"/>
      <c r="CV263" s="13"/>
      <c r="CW263" s="13"/>
      <c r="CX263" s="13"/>
      <c r="CY263" s="13"/>
      <c r="CZ263" s="13"/>
      <c r="DA263" s="13"/>
      <c r="DB263" s="13"/>
      <c r="DC263" s="13"/>
      <c r="DD263" s="13"/>
      <c r="DE263" s="13"/>
      <c r="DF263" s="13"/>
      <c r="DG263" s="13"/>
      <c r="DH263" s="13"/>
      <c r="DI263" s="13"/>
      <c r="DJ263" s="13"/>
      <c r="DK263" s="13"/>
      <c r="DL263" s="13"/>
      <c r="DM263" s="13"/>
      <c r="DN263" s="13"/>
      <c r="DO263" s="13"/>
      <c r="DP263" s="13"/>
      <c r="DQ263" s="13"/>
      <c r="DR263" s="13"/>
      <c r="DS263" s="13"/>
      <c r="DT263" s="13"/>
      <c r="DU263" s="13"/>
      <c r="DV263" s="13"/>
      <c r="DW263" s="13"/>
      <c r="DX263" s="13"/>
      <c r="DY263" s="13"/>
      <c r="DZ263" s="13"/>
      <c r="EA263" s="13"/>
      <c r="EB263" s="13"/>
      <c r="EC263" s="13"/>
      <c r="ED263" s="13"/>
      <c r="EE263" s="13"/>
      <c r="EF263" s="13"/>
      <c r="EG263" s="13"/>
      <c r="EH263" s="13"/>
      <c r="EI263" s="13"/>
      <c r="EJ263" s="13"/>
      <c r="EK263" s="13"/>
      <c r="EL263" s="13"/>
      <c r="EM263" s="13"/>
      <c r="EN263" s="13"/>
      <c r="EO263" s="13"/>
      <c r="EP263" s="13"/>
      <c r="EQ263" s="13"/>
      <c r="ER263" s="13"/>
      <c r="ES263" s="13"/>
      <c r="ET263" s="13"/>
      <c r="EU263" s="13"/>
      <c r="EV263" s="13"/>
      <c r="EW263" s="13"/>
      <c r="EX263" s="13"/>
      <c r="EY263" s="13"/>
      <c r="EZ263" s="13"/>
      <c r="FA263" s="13"/>
      <c r="FB263" s="13"/>
      <c r="FC263" s="13"/>
      <c r="FD263" s="13"/>
      <c r="FE263" s="13"/>
      <c r="FF263" s="13"/>
      <c r="FG263" s="13"/>
      <c r="FH263" s="13"/>
      <c r="FI263" s="13"/>
      <c r="FJ263" s="13"/>
      <c r="FK263" s="13"/>
      <c r="FL263" s="13"/>
      <c r="FM263" s="13"/>
      <c r="FN263" s="13"/>
      <c r="FO263" s="13"/>
      <c r="FP263" s="13"/>
      <c r="FQ263" s="13"/>
      <c r="FR263" s="13"/>
      <c r="FS263" s="13"/>
      <c r="FT263" s="13"/>
      <c r="FU263" s="13"/>
      <c r="FV263" s="13"/>
      <c r="FW263" s="13"/>
      <c r="FX263" s="13"/>
      <c r="FY263" s="13"/>
      <c r="FZ263" s="13"/>
      <c r="GA263" s="13"/>
      <c r="GB263" s="13"/>
      <c r="GC263" s="13"/>
      <c r="GD263" s="13"/>
      <c r="GE263" s="13"/>
      <c r="GF263" s="13"/>
      <c r="GG263" s="13"/>
      <c r="GH263" s="13"/>
      <c r="GI263" s="13"/>
      <c r="GJ263" s="13"/>
      <c r="GK263" s="13"/>
      <c r="GL263" s="13"/>
      <c r="GM263" s="13"/>
      <c r="GN263" s="13"/>
      <c r="GO263" s="13"/>
      <c r="GP263" s="13"/>
      <c r="GQ263" s="13"/>
      <c r="GR263" s="13"/>
      <c r="GS263" s="13"/>
      <c r="GT263" s="13"/>
      <c r="GU263" s="13"/>
      <c r="GV263" s="13"/>
      <c r="GW263" s="13"/>
      <c r="GX263" s="13"/>
      <c r="GY263" s="13"/>
      <c r="GZ263" s="13"/>
      <c r="HA263" s="13"/>
      <c r="HB263" s="13"/>
      <c r="HC263" s="13"/>
      <c r="HD263" s="13"/>
      <c r="HE263" s="13"/>
      <c r="HF263" s="13"/>
      <c r="HG263" s="13"/>
      <c r="HH263" s="13"/>
      <c r="HI263" s="13"/>
      <c r="HJ263" s="13"/>
      <c r="HK263" s="13"/>
      <c r="HL263" s="13"/>
      <c r="HM263" s="13"/>
      <c r="HN263" s="13"/>
      <c r="HO263" s="13"/>
      <c r="HP263" s="13"/>
      <c r="HQ263" s="13"/>
      <c r="HR263" s="13"/>
      <c r="HS263" s="13"/>
      <c r="HT263" s="13"/>
      <c r="HU263" s="13"/>
      <c r="HV263" s="13"/>
      <c r="HW263" s="13"/>
      <c r="HX263" s="13"/>
      <c r="HY263" s="13"/>
      <c r="HZ263" s="13"/>
      <c r="IA263" s="13"/>
      <c r="IB263" s="13"/>
      <c r="IC263" s="13"/>
      <c r="ID263" s="13"/>
      <c r="IE263" s="13"/>
      <c r="IF263" s="13"/>
      <c r="IG263" s="13"/>
      <c r="IH263" s="13"/>
      <c r="II263" s="13"/>
      <c r="IJ263" s="13"/>
      <c r="IK263" s="13"/>
      <c r="IL263" s="13"/>
      <c r="IM263" s="13"/>
      <c r="IN263" s="13"/>
      <c r="IO263" s="13"/>
      <c r="IP263" s="13"/>
      <c r="IQ263" s="13"/>
      <c r="IR263" s="13"/>
    </row>
    <row r="264" spans="1:252" ht="95.25" customHeight="1" x14ac:dyDescent="0.2">
      <c r="A264" s="9" t="s">
        <v>18</v>
      </c>
      <c r="B264" s="9"/>
      <c r="C264" s="9" t="s">
        <v>313</v>
      </c>
      <c r="D264" s="9" t="s">
        <v>317</v>
      </c>
      <c r="E264" s="9" t="s">
        <v>12</v>
      </c>
      <c r="F264" s="14">
        <f>G264+H264</f>
        <v>1772.5</v>
      </c>
      <c r="G264" s="14">
        <v>1772.5</v>
      </c>
      <c r="H264" s="32">
        <v>0</v>
      </c>
      <c r="I264" s="14">
        <f>J264+K264</f>
        <v>1754.5</v>
      </c>
      <c r="J264" s="14">
        <v>1754.5</v>
      </c>
      <c r="K264" s="32">
        <v>0</v>
      </c>
      <c r="L264" s="16">
        <f t="shared" si="63"/>
        <v>18</v>
      </c>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c r="AL264" s="13"/>
      <c r="AM264" s="13"/>
      <c r="AN264" s="13"/>
      <c r="AO264" s="13"/>
      <c r="AP264" s="13"/>
      <c r="AQ264" s="13"/>
      <c r="AR264" s="13"/>
      <c r="AS264" s="13"/>
      <c r="AT264" s="13"/>
      <c r="AU264" s="13"/>
      <c r="AV264" s="13"/>
      <c r="AW264" s="13"/>
      <c r="AX264" s="13"/>
      <c r="AY264" s="13"/>
      <c r="AZ264" s="13"/>
      <c r="BA264" s="13"/>
      <c r="BB264" s="13"/>
      <c r="BC264" s="13"/>
      <c r="BD264" s="13"/>
      <c r="BE264" s="13"/>
      <c r="BF264" s="13"/>
      <c r="BG264" s="13"/>
      <c r="BH264" s="13"/>
      <c r="BI264" s="13"/>
      <c r="BJ264" s="13"/>
      <c r="BK264" s="13"/>
      <c r="BL264" s="13"/>
      <c r="BM264" s="13"/>
      <c r="BN264" s="13"/>
      <c r="BO264" s="13"/>
      <c r="BP264" s="13"/>
      <c r="BQ264" s="13"/>
      <c r="BR264" s="13"/>
      <c r="BS264" s="13"/>
      <c r="BT264" s="13"/>
      <c r="BU264" s="13"/>
      <c r="BV264" s="13"/>
      <c r="BW264" s="13"/>
      <c r="BX264" s="13"/>
      <c r="BY264" s="13"/>
      <c r="BZ264" s="13"/>
      <c r="CA264" s="13"/>
      <c r="CB264" s="13"/>
      <c r="CC264" s="13"/>
      <c r="CD264" s="13"/>
      <c r="CE264" s="13"/>
      <c r="CF264" s="13"/>
      <c r="CG264" s="13"/>
      <c r="CH264" s="13"/>
      <c r="CI264" s="13"/>
      <c r="CJ264" s="13"/>
      <c r="CK264" s="13"/>
      <c r="CL264" s="13"/>
      <c r="CM264" s="13"/>
      <c r="CN264" s="13"/>
      <c r="CO264" s="13"/>
      <c r="CP264" s="13"/>
      <c r="CQ264" s="13"/>
      <c r="CR264" s="13"/>
      <c r="CS264" s="13"/>
      <c r="CT264" s="13"/>
      <c r="CU264" s="13"/>
      <c r="CV264" s="13"/>
      <c r="CW264" s="13"/>
      <c r="CX264" s="13"/>
      <c r="CY264" s="13"/>
      <c r="CZ264" s="13"/>
      <c r="DA264" s="13"/>
      <c r="DB264" s="13"/>
      <c r="DC264" s="13"/>
      <c r="DD264" s="13"/>
      <c r="DE264" s="13"/>
      <c r="DF264" s="13"/>
      <c r="DG264" s="13"/>
      <c r="DH264" s="13"/>
      <c r="DI264" s="13"/>
      <c r="DJ264" s="13"/>
      <c r="DK264" s="13"/>
      <c r="DL264" s="13"/>
      <c r="DM264" s="13"/>
      <c r="DN264" s="13"/>
      <c r="DO264" s="13"/>
      <c r="DP264" s="13"/>
      <c r="DQ264" s="13"/>
      <c r="DR264" s="13"/>
      <c r="DS264" s="13"/>
      <c r="DT264" s="13"/>
      <c r="DU264" s="13"/>
      <c r="DV264" s="13"/>
      <c r="DW264" s="13"/>
      <c r="DX264" s="13"/>
      <c r="DY264" s="13"/>
      <c r="DZ264" s="13"/>
      <c r="EA264" s="13"/>
      <c r="EB264" s="13"/>
      <c r="EC264" s="13"/>
      <c r="ED264" s="13"/>
      <c r="EE264" s="13"/>
      <c r="EF264" s="13"/>
      <c r="EG264" s="13"/>
      <c r="EH264" s="13"/>
      <c r="EI264" s="13"/>
      <c r="EJ264" s="13"/>
      <c r="EK264" s="13"/>
      <c r="EL264" s="13"/>
      <c r="EM264" s="13"/>
      <c r="EN264" s="13"/>
      <c r="EO264" s="13"/>
      <c r="EP264" s="13"/>
      <c r="EQ264" s="13"/>
      <c r="ER264" s="13"/>
      <c r="ES264" s="13"/>
      <c r="ET264" s="13"/>
      <c r="EU264" s="13"/>
      <c r="EV264" s="13"/>
      <c r="EW264" s="13"/>
      <c r="EX264" s="13"/>
      <c r="EY264" s="13"/>
      <c r="EZ264" s="13"/>
      <c r="FA264" s="13"/>
      <c r="FB264" s="13"/>
      <c r="FC264" s="13"/>
      <c r="FD264" s="13"/>
      <c r="FE264" s="13"/>
      <c r="FF264" s="13"/>
      <c r="FG264" s="13"/>
      <c r="FH264" s="13"/>
      <c r="FI264" s="13"/>
      <c r="FJ264" s="13"/>
      <c r="FK264" s="13"/>
      <c r="FL264" s="13"/>
      <c r="FM264" s="13"/>
      <c r="FN264" s="13"/>
      <c r="FO264" s="13"/>
      <c r="FP264" s="13"/>
      <c r="FQ264" s="13"/>
      <c r="FR264" s="13"/>
      <c r="FS264" s="13"/>
      <c r="FT264" s="13"/>
      <c r="FU264" s="13"/>
      <c r="FV264" s="13"/>
      <c r="FW264" s="13"/>
      <c r="FX264" s="13"/>
      <c r="FY264" s="13"/>
      <c r="FZ264" s="13"/>
      <c r="GA264" s="13"/>
      <c r="GB264" s="13"/>
      <c r="GC264" s="13"/>
      <c r="GD264" s="13"/>
      <c r="GE264" s="13"/>
      <c r="GF264" s="13"/>
      <c r="GG264" s="13"/>
      <c r="GH264" s="13"/>
      <c r="GI264" s="13"/>
      <c r="GJ264" s="13"/>
      <c r="GK264" s="13"/>
      <c r="GL264" s="13"/>
      <c r="GM264" s="13"/>
      <c r="GN264" s="13"/>
      <c r="GO264" s="13"/>
      <c r="GP264" s="13"/>
      <c r="GQ264" s="13"/>
      <c r="GR264" s="13"/>
      <c r="GS264" s="13"/>
      <c r="GT264" s="13"/>
      <c r="GU264" s="13"/>
      <c r="GV264" s="13"/>
      <c r="GW264" s="13"/>
      <c r="GX264" s="13"/>
      <c r="GY264" s="13"/>
      <c r="GZ264" s="13"/>
      <c r="HA264" s="13"/>
      <c r="HB264" s="13"/>
      <c r="HC264" s="13"/>
      <c r="HD264" s="13"/>
      <c r="HE264" s="13"/>
      <c r="HF264" s="13"/>
      <c r="HG264" s="13"/>
      <c r="HH264" s="13"/>
      <c r="HI264" s="13"/>
      <c r="HJ264" s="13"/>
      <c r="HK264" s="13"/>
      <c r="HL264" s="13"/>
      <c r="HM264" s="13"/>
      <c r="HN264" s="13"/>
      <c r="HO264" s="13"/>
      <c r="HP264" s="13"/>
      <c r="HQ264" s="13"/>
      <c r="HR264" s="13"/>
      <c r="HS264" s="13"/>
      <c r="HT264" s="13"/>
      <c r="HU264" s="13"/>
      <c r="HV264" s="13"/>
      <c r="HW264" s="13"/>
      <c r="HX264" s="13"/>
      <c r="HY264" s="13"/>
      <c r="HZ264" s="13"/>
      <c r="IA264" s="13"/>
      <c r="IB264" s="13"/>
      <c r="IC264" s="13"/>
      <c r="ID264" s="13"/>
      <c r="IE264" s="13"/>
      <c r="IF264" s="13"/>
      <c r="IG264" s="13"/>
      <c r="IH264" s="13"/>
      <c r="II264" s="13"/>
      <c r="IJ264" s="13"/>
      <c r="IK264" s="13"/>
      <c r="IL264" s="13"/>
      <c r="IM264" s="13"/>
      <c r="IN264" s="13"/>
      <c r="IO264" s="13"/>
      <c r="IP264" s="13"/>
      <c r="IQ264" s="13"/>
      <c r="IR264" s="13"/>
    </row>
    <row r="265" spans="1:252" ht="51.75" customHeight="1" x14ac:dyDescent="0.2">
      <c r="A265" s="8" t="s">
        <v>20</v>
      </c>
      <c r="B265" s="8"/>
      <c r="C265" s="8" t="s">
        <v>21</v>
      </c>
      <c r="D265" s="8"/>
      <c r="E265" s="8"/>
      <c r="F265" s="11">
        <f>G265+H265</f>
        <v>520233.7</v>
      </c>
      <c r="G265" s="11">
        <f>G266+G274+G285</f>
        <v>60999.7</v>
      </c>
      <c r="H265" s="11">
        <f>H266+H274+H285</f>
        <v>459234</v>
      </c>
      <c r="I265" s="11">
        <f>I266+I274</f>
        <v>510533</v>
      </c>
      <c r="J265" s="11">
        <f>J266+J274+J285</f>
        <v>73107</v>
      </c>
      <c r="K265" s="11">
        <f>K266+K274+K288</f>
        <v>437426</v>
      </c>
      <c r="L265" s="16">
        <f t="shared" si="63"/>
        <v>-12107.3</v>
      </c>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c r="AL265" s="13"/>
      <c r="AM265" s="13"/>
      <c r="AN265" s="13"/>
      <c r="AO265" s="13"/>
      <c r="AP265" s="13"/>
      <c r="AQ265" s="13"/>
      <c r="AR265" s="13"/>
      <c r="AS265" s="13"/>
      <c r="AT265" s="13"/>
      <c r="AU265" s="13"/>
      <c r="AV265" s="13"/>
      <c r="AW265" s="13"/>
      <c r="AX265" s="13"/>
      <c r="AY265" s="13"/>
      <c r="AZ265" s="13"/>
      <c r="BA265" s="13"/>
      <c r="BB265" s="13"/>
      <c r="BC265" s="13"/>
      <c r="BD265" s="13"/>
      <c r="BE265" s="13"/>
      <c r="BF265" s="13"/>
      <c r="BG265" s="13"/>
      <c r="BH265" s="13"/>
      <c r="BI265" s="13"/>
      <c r="BJ265" s="13"/>
      <c r="BK265" s="13"/>
      <c r="BL265" s="13"/>
      <c r="BM265" s="13"/>
      <c r="BN265" s="13"/>
      <c r="BO265" s="13"/>
      <c r="BP265" s="13"/>
      <c r="BQ265" s="13"/>
      <c r="BR265" s="13"/>
      <c r="BS265" s="13"/>
      <c r="BT265" s="13"/>
      <c r="BU265" s="13"/>
      <c r="BV265" s="13"/>
      <c r="BW265" s="13"/>
      <c r="BX265" s="13"/>
      <c r="BY265" s="13"/>
      <c r="BZ265" s="13"/>
      <c r="CA265" s="13"/>
      <c r="CB265" s="13"/>
      <c r="CC265" s="13"/>
      <c r="CD265" s="13"/>
      <c r="CE265" s="13"/>
      <c r="CF265" s="13"/>
      <c r="CG265" s="13"/>
      <c r="CH265" s="13"/>
      <c r="CI265" s="13"/>
      <c r="CJ265" s="13"/>
      <c r="CK265" s="13"/>
      <c r="CL265" s="13"/>
      <c r="CM265" s="13"/>
      <c r="CN265" s="13"/>
      <c r="CO265" s="13"/>
      <c r="CP265" s="13"/>
      <c r="CQ265" s="13"/>
      <c r="CR265" s="13"/>
      <c r="CS265" s="13"/>
      <c r="CT265" s="13"/>
      <c r="CU265" s="13"/>
      <c r="CV265" s="13"/>
      <c r="CW265" s="13"/>
      <c r="CX265" s="13"/>
      <c r="CY265" s="13"/>
      <c r="CZ265" s="13"/>
      <c r="DA265" s="13"/>
      <c r="DB265" s="13"/>
      <c r="DC265" s="13"/>
      <c r="DD265" s="13"/>
      <c r="DE265" s="13"/>
      <c r="DF265" s="13"/>
      <c r="DG265" s="13"/>
      <c r="DH265" s="13"/>
      <c r="DI265" s="13"/>
      <c r="DJ265" s="13"/>
      <c r="DK265" s="13"/>
      <c r="DL265" s="13"/>
      <c r="DM265" s="13"/>
      <c r="DN265" s="13"/>
      <c r="DO265" s="13"/>
      <c r="DP265" s="13"/>
      <c r="DQ265" s="13"/>
      <c r="DR265" s="13"/>
      <c r="DS265" s="13"/>
      <c r="DT265" s="13"/>
      <c r="DU265" s="13"/>
      <c r="DV265" s="13"/>
      <c r="DW265" s="13"/>
      <c r="DX265" s="13"/>
      <c r="DY265" s="13"/>
      <c r="DZ265" s="13"/>
      <c r="EA265" s="13"/>
      <c r="EB265" s="13"/>
      <c r="EC265" s="13"/>
      <c r="ED265" s="13"/>
      <c r="EE265" s="13"/>
      <c r="EF265" s="13"/>
      <c r="EG265" s="13"/>
      <c r="EH265" s="13"/>
      <c r="EI265" s="13"/>
      <c r="EJ265" s="13"/>
      <c r="EK265" s="13"/>
      <c r="EL265" s="13"/>
      <c r="EM265" s="13"/>
      <c r="EN265" s="13"/>
      <c r="EO265" s="13"/>
      <c r="EP265" s="13"/>
      <c r="EQ265" s="13"/>
      <c r="ER265" s="13"/>
      <c r="ES265" s="13"/>
      <c r="ET265" s="13"/>
      <c r="EU265" s="13"/>
      <c r="EV265" s="13"/>
      <c r="EW265" s="13"/>
      <c r="EX265" s="13"/>
      <c r="EY265" s="13"/>
      <c r="EZ265" s="13"/>
      <c r="FA265" s="13"/>
      <c r="FB265" s="13"/>
      <c r="FC265" s="13"/>
      <c r="FD265" s="13"/>
      <c r="FE265" s="13"/>
      <c r="FF265" s="13"/>
      <c r="FG265" s="13"/>
      <c r="FH265" s="13"/>
      <c r="FI265" s="13"/>
      <c r="FJ265" s="13"/>
      <c r="FK265" s="13"/>
      <c r="FL265" s="13"/>
      <c r="FM265" s="13"/>
      <c r="FN265" s="13"/>
      <c r="FO265" s="13"/>
      <c r="FP265" s="13"/>
      <c r="FQ265" s="13"/>
      <c r="FR265" s="13"/>
      <c r="FS265" s="13"/>
      <c r="FT265" s="13"/>
      <c r="FU265" s="13"/>
      <c r="FV265" s="13"/>
      <c r="FW265" s="13"/>
      <c r="FX265" s="13"/>
      <c r="FY265" s="13"/>
      <c r="FZ265" s="13"/>
      <c r="GA265" s="13"/>
      <c r="GB265" s="13"/>
      <c r="GC265" s="13"/>
      <c r="GD265" s="13"/>
      <c r="GE265" s="13"/>
      <c r="GF265" s="13"/>
      <c r="GG265" s="13"/>
      <c r="GH265" s="13"/>
      <c r="GI265" s="13"/>
      <c r="GJ265" s="13"/>
      <c r="GK265" s="13"/>
      <c r="GL265" s="13"/>
      <c r="GM265" s="13"/>
      <c r="GN265" s="13"/>
      <c r="GO265" s="13"/>
      <c r="GP265" s="13"/>
      <c r="GQ265" s="13"/>
      <c r="GR265" s="13"/>
      <c r="GS265" s="13"/>
      <c r="GT265" s="13"/>
      <c r="GU265" s="13"/>
      <c r="GV265" s="13"/>
      <c r="GW265" s="13"/>
      <c r="GX265" s="13"/>
      <c r="GY265" s="13"/>
      <c r="GZ265" s="13"/>
      <c r="HA265" s="13"/>
      <c r="HB265" s="13"/>
      <c r="HC265" s="13"/>
      <c r="HD265" s="13"/>
      <c r="HE265" s="13"/>
      <c r="HF265" s="13"/>
      <c r="HG265" s="13"/>
      <c r="HH265" s="13"/>
      <c r="HI265" s="13"/>
      <c r="HJ265" s="13"/>
      <c r="HK265" s="13"/>
      <c r="HL265" s="13"/>
      <c r="HM265" s="13"/>
      <c r="HN265" s="13"/>
      <c r="HO265" s="13"/>
      <c r="HP265" s="13"/>
      <c r="HQ265" s="13"/>
      <c r="HR265" s="13"/>
      <c r="HS265" s="13"/>
      <c r="HT265" s="13"/>
      <c r="HU265" s="13"/>
      <c r="HV265" s="13"/>
      <c r="HW265" s="13"/>
      <c r="HX265" s="13"/>
      <c r="HY265" s="13"/>
      <c r="HZ265" s="13"/>
      <c r="IA265" s="13"/>
      <c r="IB265" s="13"/>
      <c r="IC265" s="13"/>
      <c r="ID265" s="13"/>
      <c r="IE265" s="13"/>
      <c r="IF265" s="13"/>
      <c r="IG265" s="13"/>
      <c r="IH265" s="13"/>
      <c r="II265" s="13"/>
      <c r="IJ265" s="13"/>
      <c r="IK265" s="13"/>
      <c r="IL265" s="13"/>
      <c r="IM265" s="13"/>
      <c r="IN265" s="13"/>
      <c r="IO265" s="13"/>
      <c r="IP265" s="13"/>
      <c r="IQ265" s="13"/>
      <c r="IR265" s="13"/>
    </row>
    <row r="266" spans="1:252" ht="51.75" customHeight="1" x14ac:dyDescent="0.2">
      <c r="A266" s="8" t="s">
        <v>333</v>
      </c>
      <c r="B266" s="8"/>
      <c r="C266" s="8" t="s">
        <v>334</v>
      </c>
      <c r="D266" s="8"/>
      <c r="E266" s="8"/>
      <c r="F266" s="11">
        <f>G266+H266</f>
        <v>292449.7</v>
      </c>
      <c r="G266" s="11">
        <f>G267</f>
        <v>38220.699999999997</v>
      </c>
      <c r="H266" s="11">
        <f t="shared" ref="G266:K268" si="85">H267</f>
        <v>254229</v>
      </c>
      <c r="I266" s="11">
        <f>J266+K266</f>
        <v>223258</v>
      </c>
      <c r="J266" s="11">
        <f t="shared" si="85"/>
        <v>22326</v>
      </c>
      <c r="K266" s="11">
        <f t="shared" si="85"/>
        <v>200932</v>
      </c>
      <c r="L266" s="16">
        <f t="shared" si="63"/>
        <v>15894.7</v>
      </c>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3"/>
      <c r="EV266" s="13"/>
      <c r="EW266" s="13"/>
      <c r="EX266" s="13"/>
      <c r="EY266" s="13"/>
      <c r="EZ266" s="13"/>
      <c r="FA266" s="13"/>
      <c r="FB266" s="13"/>
      <c r="FC266" s="13"/>
      <c r="FD266" s="13"/>
      <c r="FE266" s="13"/>
      <c r="FF266" s="13"/>
      <c r="FG266" s="13"/>
      <c r="FH266" s="13"/>
      <c r="FI266" s="13"/>
      <c r="FJ266" s="13"/>
      <c r="FK266" s="13"/>
      <c r="FL266" s="13"/>
      <c r="FM266" s="13"/>
      <c r="FN266" s="13"/>
      <c r="FO266" s="13"/>
      <c r="FP266" s="13"/>
      <c r="FQ266" s="13"/>
      <c r="FR266" s="13"/>
      <c r="FS266" s="13"/>
      <c r="FT266" s="13"/>
      <c r="FU266" s="13"/>
      <c r="FV266" s="13"/>
      <c r="FW266" s="13"/>
      <c r="FX266" s="13"/>
      <c r="FY266" s="13"/>
      <c r="FZ266" s="13"/>
      <c r="GA266" s="13"/>
      <c r="GB266" s="13"/>
      <c r="GC266" s="13"/>
      <c r="GD266" s="13"/>
      <c r="GE266" s="13"/>
      <c r="GF266" s="13"/>
      <c r="GG266" s="13"/>
      <c r="GH266" s="13"/>
      <c r="GI266" s="13"/>
      <c r="GJ266" s="13"/>
      <c r="GK266" s="13"/>
      <c r="GL266" s="13"/>
      <c r="GM266" s="13"/>
      <c r="GN266" s="13"/>
      <c r="GO266" s="13"/>
      <c r="GP266" s="13"/>
      <c r="GQ266" s="13"/>
      <c r="GR266" s="13"/>
      <c r="GS266" s="13"/>
      <c r="GT266" s="13"/>
      <c r="GU266" s="13"/>
      <c r="GV266" s="13"/>
      <c r="GW266" s="13"/>
      <c r="GX266" s="13"/>
      <c r="GY266" s="13"/>
      <c r="GZ266" s="13"/>
      <c r="HA266" s="13"/>
      <c r="HB266" s="13"/>
      <c r="HC266" s="13"/>
      <c r="HD266" s="13"/>
      <c r="HE266" s="13"/>
      <c r="HF266" s="13"/>
      <c r="HG266" s="13"/>
      <c r="HH266" s="13"/>
      <c r="HI266" s="13"/>
      <c r="HJ266" s="13"/>
      <c r="HK266" s="13"/>
      <c r="HL266" s="13"/>
      <c r="HM266" s="13"/>
      <c r="HN266" s="13"/>
      <c r="HO266" s="13"/>
      <c r="HP266" s="13"/>
      <c r="HQ266" s="13"/>
      <c r="HR266" s="13"/>
      <c r="HS266" s="13"/>
      <c r="HT266" s="13"/>
      <c r="HU266" s="13"/>
      <c r="HV266" s="13"/>
      <c r="HW266" s="13"/>
      <c r="HX266" s="13"/>
      <c r="HY266" s="13"/>
      <c r="HZ266" s="13"/>
      <c r="IA266" s="13"/>
      <c r="IB266" s="13"/>
      <c r="IC266" s="13"/>
      <c r="ID266" s="13"/>
      <c r="IE266" s="13"/>
      <c r="IF266" s="13"/>
      <c r="IG266" s="13"/>
      <c r="IH266" s="13"/>
      <c r="II266" s="13"/>
      <c r="IJ266" s="13"/>
      <c r="IK266" s="13"/>
      <c r="IL266" s="13"/>
      <c r="IM266" s="13"/>
      <c r="IN266" s="13"/>
      <c r="IO266" s="13"/>
      <c r="IP266" s="13"/>
      <c r="IQ266" s="13"/>
      <c r="IR266" s="13"/>
    </row>
    <row r="267" spans="1:252" ht="132.75" customHeight="1" x14ac:dyDescent="0.2">
      <c r="A267" s="20" t="s">
        <v>842</v>
      </c>
      <c r="B267" s="8"/>
      <c r="C267" s="8" t="s">
        <v>334</v>
      </c>
      <c r="D267" s="8" t="s">
        <v>31</v>
      </c>
      <c r="E267" s="8"/>
      <c r="F267" s="11">
        <f t="shared" ref="F267:F269" si="86">G267+H267</f>
        <v>292449.7</v>
      </c>
      <c r="G267" s="11">
        <f t="shared" si="85"/>
        <v>38220.699999999997</v>
      </c>
      <c r="H267" s="11">
        <f t="shared" si="85"/>
        <v>254229</v>
      </c>
      <c r="I267" s="11">
        <f t="shared" ref="I267:I269" si="87">J267+K267</f>
        <v>223258</v>
      </c>
      <c r="J267" s="11">
        <f t="shared" si="85"/>
        <v>22326</v>
      </c>
      <c r="K267" s="11">
        <f t="shared" si="85"/>
        <v>200932</v>
      </c>
      <c r="L267" s="16">
        <f t="shared" si="63"/>
        <v>15894.7</v>
      </c>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c r="AL267" s="13"/>
      <c r="AM267" s="13"/>
      <c r="AN267" s="13"/>
      <c r="AO267" s="13"/>
      <c r="AP267" s="13"/>
      <c r="AQ267" s="13"/>
      <c r="AR267" s="13"/>
      <c r="AS267" s="13"/>
      <c r="AT267" s="13"/>
      <c r="AU267" s="13"/>
      <c r="AV267" s="13"/>
      <c r="AW267" s="13"/>
      <c r="AX267" s="13"/>
      <c r="AY267" s="13"/>
      <c r="AZ267" s="13"/>
      <c r="BA267" s="13"/>
      <c r="BB267" s="13"/>
      <c r="BC267" s="13"/>
      <c r="BD267" s="13"/>
      <c r="BE267" s="13"/>
      <c r="BF267" s="13"/>
      <c r="BG267" s="13"/>
      <c r="BH267" s="13"/>
      <c r="BI267" s="13"/>
      <c r="BJ267" s="13"/>
      <c r="BK267" s="13"/>
      <c r="BL267" s="13"/>
      <c r="BM267" s="13"/>
      <c r="BN267" s="13"/>
      <c r="BO267" s="13"/>
      <c r="BP267" s="13"/>
      <c r="BQ267" s="13"/>
      <c r="BR267" s="13"/>
      <c r="BS267" s="13"/>
      <c r="BT267" s="13"/>
      <c r="BU267" s="13"/>
      <c r="BV267" s="13"/>
      <c r="BW267" s="13"/>
      <c r="BX267" s="13"/>
      <c r="BY267" s="13"/>
      <c r="BZ267" s="13"/>
      <c r="CA267" s="13"/>
      <c r="CB267" s="13"/>
      <c r="CC267" s="13"/>
      <c r="CD267" s="13"/>
      <c r="CE267" s="13"/>
      <c r="CF267" s="13"/>
      <c r="CG267" s="13"/>
      <c r="CH267" s="13"/>
      <c r="CI267" s="13"/>
      <c r="CJ267" s="13"/>
      <c r="CK267" s="13"/>
      <c r="CL267" s="13"/>
      <c r="CM267" s="13"/>
      <c r="CN267" s="13"/>
      <c r="CO267" s="13"/>
      <c r="CP267" s="13"/>
      <c r="CQ267" s="13"/>
      <c r="CR267" s="13"/>
      <c r="CS267" s="13"/>
      <c r="CT267" s="13"/>
      <c r="CU267" s="13"/>
      <c r="CV267" s="13"/>
      <c r="CW267" s="13"/>
      <c r="CX267" s="13"/>
      <c r="CY267" s="13"/>
      <c r="CZ267" s="13"/>
      <c r="DA267" s="13"/>
      <c r="DB267" s="13"/>
      <c r="DC267" s="13"/>
      <c r="DD267" s="13"/>
      <c r="DE267" s="13"/>
      <c r="DF267" s="13"/>
      <c r="DG267" s="13"/>
      <c r="DH267" s="13"/>
      <c r="DI267" s="13"/>
      <c r="DJ267" s="13"/>
      <c r="DK267" s="13"/>
      <c r="DL267" s="13"/>
      <c r="DM267" s="13"/>
      <c r="DN267" s="13"/>
      <c r="DO267" s="13"/>
      <c r="DP267" s="13"/>
      <c r="DQ267" s="13"/>
      <c r="DR267" s="13"/>
      <c r="DS267" s="13"/>
      <c r="DT267" s="13"/>
      <c r="DU267" s="13"/>
      <c r="DV267" s="13"/>
      <c r="DW267" s="13"/>
      <c r="DX267" s="13"/>
      <c r="DY267" s="13"/>
      <c r="DZ267" s="13"/>
      <c r="EA267" s="13"/>
      <c r="EB267" s="13"/>
      <c r="EC267" s="13"/>
      <c r="ED267" s="13"/>
      <c r="EE267" s="13"/>
      <c r="EF267" s="13"/>
      <c r="EG267" s="13"/>
      <c r="EH267" s="13"/>
      <c r="EI267" s="13"/>
      <c r="EJ267" s="13"/>
      <c r="EK267" s="13"/>
      <c r="EL267" s="13"/>
      <c r="EM267" s="13"/>
      <c r="EN267" s="13"/>
      <c r="EO267" s="13"/>
      <c r="EP267" s="13"/>
      <c r="EQ267" s="13"/>
      <c r="ER267" s="13"/>
      <c r="ES267" s="13"/>
      <c r="ET267" s="13"/>
      <c r="EU267" s="13"/>
      <c r="EV267" s="13"/>
      <c r="EW267" s="13"/>
      <c r="EX267" s="13"/>
      <c r="EY267" s="13"/>
      <c r="EZ267" s="13"/>
      <c r="FA267" s="13"/>
      <c r="FB267" s="13"/>
      <c r="FC267" s="13"/>
      <c r="FD267" s="13"/>
      <c r="FE267" s="13"/>
      <c r="FF267" s="13"/>
      <c r="FG267" s="13"/>
      <c r="FH267" s="13"/>
      <c r="FI267" s="13"/>
      <c r="FJ267" s="13"/>
      <c r="FK267" s="13"/>
      <c r="FL267" s="13"/>
      <c r="FM267" s="13"/>
      <c r="FN267" s="13"/>
      <c r="FO267" s="13"/>
      <c r="FP267" s="13"/>
      <c r="FQ267" s="13"/>
      <c r="FR267" s="13"/>
      <c r="FS267" s="13"/>
      <c r="FT267" s="13"/>
      <c r="FU267" s="13"/>
      <c r="FV267" s="13"/>
      <c r="FW267" s="13"/>
      <c r="FX267" s="13"/>
      <c r="FY267" s="13"/>
      <c r="FZ267" s="13"/>
      <c r="GA267" s="13"/>
      <c r="GB267" s="13"/>
      <c r="GC267" s="13"/>
      <c r="GD267" s="13"/>
      <c r="GE267" s="13"/>
      <c r="GF267" s="13"/>
      <c r="GG267" s="13"/>
      <c r="GH267" s="13"/>
      <c r="GI267" s="13"/>
      <c r="GJ267" s="13"/>
      <c r="GK267" s="13"/>
      <c r="GL267" s="13"/>
      <c r="GM267" s="13"/>
      <c r="GN267" s="13"/>
      <c r="GO267" s="13"/>
      <c r="GP267" s="13"/>
      <c r="GQ267" s="13"/>
      <c r="GR267" s="13"/>
      <c r="GS267" s="13"/>
      <c r="GT267" s="13"/>
      <c r="GU267" s="13"/>
      <c r="GV267" s="13"/>
      <c r="GW267" s="13"/>
      <c r="GX267" s="13"/>
      <c r="GY267" s="13"/>
      <c r="GZ267" s="13"/>
      <c r="HA267" s="13"/>
      <c r="HB267" s="13"/>
      <c r="HC267" s="13"/>
      <c r="HD267" s="13"/>
      <c r="HE267" s="13"/>
      <c r="HF267" s="13"/>
      <c r="HG267" s="13"/>
      <c r="HH267" s="13"/>
      <c r="HI267" s="13"/>
      <c r="HJ267" s="13"/>
      <c r="HK267" s="13"/>
      <c r="HL267" s="13"/>
      <c r="HM267" s="13"/>
      <c r="HN267" s="13"/>
      <c r="HO267" s="13"/>
      <c r="HP267" s="13"/>
      <c r="HQ267" s="13"/>
      <c r="HR267" s="13"/>
      <c r="HS267" s="13"/>
      <c r="HT267" s="13"/>
      <c r="HU267" s="13"/>
      <c r="HV267" s="13"/>
      <c r="HW267" s="13"/>
      <c r="HX267" s="13"/>
      <c r="HY267" s="13"/>
      <c r="HZ267" s="13"/>
      <c r="IA267" s="13"/>
      <c r="IB267" s="13"/>
      <c r="IC267" s="13"/>
      <c r="ID267" s="13"/>
      <c r="IE267" s="13"/>
      <c r="IF267" s="13"/>
      <c r="IG267" s="13"/>
      <c r="IH267" s="13"/>
      <c r="II267" s="13"/>
      <c r="IJ267" s="13"/>
      <c r="IK267" s="13"/>
      <c r="IL267" s="13"/>
      <c r="IM267" s="13"/>
      <c r="IN267" s="13"/>
      <c r="IO267" s="13"/>
      <c r="IP267" s="13"/>
      <c r="IQ267" s="13"/>
      <c r="IR267" s="13"/>
    </row>
    <row r="268" spans="1:252" ht="94.5" customHeight="1" x14ac:dyDescent="0.2">
      <c r="A268" s="20" t="s">
        <v>335</v>
      </c>
      <c r="B268" s="8"/>
      <c r="C268" s="8" t="s">
        <v>334</v>
      </c>
      <c r="D268" s="8" t="s">
        <v>336</v>
      </c>
      <c r="E268" s="8"/>
      <c r="F268" s="11">
        <f t="shared" si="86"/>
        <v>292449.7</v>
      </c>
      <c r="G268" s="11">
        <f t="shared" si="85"/>
        <v>38220.699999999997</v>
      </c>
      <c r="H268" s="11">
        <f t="shared" si="85"/>
        <v>254229</v>
      </c>
      <c r="I268" s="11">
        <f t="shared" si="87"/>
        <v>223258</v>
      </c>
      <c r="J268" s="11">
        <f t="shared" si="85"/>
        <v>22326</v>
      </c>
      <c r="K268" s="11">
        <f t="shared" si="85"/>
        <v>200932</v>
      </c>
      <c r="L268" s="16">
        <f t="shared" si="63"/>
        <v>15894.7</v>
      </c>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c r="AL268" s="13"/>
      <c r="AM268" s="13"/>
      <c r="AN268" s="13"/>
      <c r="AO268" s="13"/>
      <c r="AP268" s="13"/>
      <c r="AQ268" s="13"/>
      <c r="AR268" s="13"/>
      <c r="AS268" s="13"/>
      <c r="AT268" s="13"/>
      <c r="AU268" s="13"/>
      <c r="AV268" s="13"/>
      <c r="AW268" s="13"/>
      <c r="AX268" s="13"/>
      <c r="AY268" s="13"/>
      <c r="AZ268" s="13"/>
      <c r="BA268" s="13"/>
      <c r="BB268" s="13"/>
      <c r="BC268" s="13"/>
      <c r="BD268" s="13"/>
      <c r="BE268" s="13"/>
      <c r="BF268" s="13"/>
      <c r="BG268" s="13"/>
      <c r="BH268" s="13"/>
      <c r="BI268" s="13"/>
      <c r="BJ268" s="13"/>
      <c r="BK268" s="13"/>
      <c r="BL268" s="13"/>
      <c r="BM268" s="13"/>
      <c r="BN268" s="13"/>
      <c r="BO268" s="13"/>
      <c r="BP268" s="13"/>
      <c r="BQ268" s="13"/>
      <c r="BR268" s="13"/>
      <c r="BS268" s="13"/>
      <c r="BT268" s="13"/>
      <c r="BU268" s="13"/>
      <c r="BV268" s="13"/>
      <c r="BW268" s="13"/>
      <c r="BX268" s="13"/>
      <c r="BY268" s="13"/>
      <c r="BZ268" s="13"/>
      <c r="CA268" s="13"/>
      <c r="CB268" s="13"/>
      <c r="CC268" s="13"/>
      <c r="CD268" s="13"/>
      <c r="CE268" s="13"/>
      <c r="CF268" s="13"/>
      <c r="CG268" s="13"/>
      <c r="CH268" s="13"/>
      <c r="CI268" s="13"/>
      <c r="CJ268" s="13"/>
      <c r="CK268" s="13"/>
      <c r="CL268" s="13"/>
      <c r="CM268" s="13"/>
      <c r="CN268" s="13"/>
      <c r="CO268" s="13"/>
      <c r="CP268" s="13"/>
      <c r="CQ268" s="13"/>
      <c r="CR268" s="13"/>
      <c r="CS268" s="13"/>
      <c r="CT268" s="13"/>
      <c r="CU268" s="13"/>
      <c r="CV268" s="13"/>
      <c r="CW268" s="13"/>
      <c r="CX268" s="13"/>
      <c r="CY268" s="13"/>
      <c r="CZ268" s="13"/>
      <c r="DA268" s="13"/>
      <c r="DB268" s="13"/>
      <c r="DC268" s="13"/>
      <c r="DD268" s="13"/>
      <c r="DE268" s="13"/>
      <c r="DF268" s="13"/>
      <c r="DG268" s="13"/>
      <c r="DH268" s="13"/>
      <c r="DI268" s="13"/>
      <c r="DJ268" s="13"/>
      <c r="DK268" s="13"/>
      <c r="DL268" s="13"/>
      <c r="DM268" s="13"/>
      <c r="DN268" s="13"/>
      <c r="DO268" s="13"/>
      <c r="DP268" s="13"/>
      <c r="DQ268" s="13"/>
      <c r="DR268" s="13"/>
      <c r="DS268" s="13"/>
      <c r="DT268" s="13"/>
      <c r="DU268" s="13"/>
      <c r="DV268" s="13"/>
      <c r="DW268" s="13"/>
      <c r="DX268" s="13"/>
      <c r="DY268" s="13"/>
      <c r="DZ268" s="13"/>
      <c r="EA268" s="13"/>
      <c r="EB268" s="13"/>
      <c r="EC268" s="13"/>
      <c r="ED268" s="13"/>
      <c r="EE268" s="13"/>
      <c r="EF268" s="13"/>
      <c r="EG268" s="13"/>
      <c r="EH268" s="13"/>
      <c r="EI268" s="13"/>
      <c r="EJ268" s="13"/>
      <c r="EK268" s="13"/>
      <c r="EL268" s="13"/>
      <c r="EM268" s="13"/>
      <c r="EN268" s="13"/>
      <c r="EO268" s="13"/>
      <c r="EP268" s="13"/>
      <c r="EQ268" s="13"/>
      <c r="ER268" s="13"/>
      <c r="ES268" s="13"/>
      <c r="ET268" s="13"/>
      <c r="EU268" s="13"/>
      <c r="EV268" s="13"/>
      <c r="EW268" s="13"/>
      <c r="EX268" s="13"/>
      <c r="EY268" s="13"/>
      <c r="EZ268" s="13"/>
      <c r="FA268" s="13"/>
      <c r="FB268" s="13"/>
      <c r="FC268" s="13"/>
      <c r="FD268" s="13"/>
      <c r="FE268" s="13"/>
      <c r="FF268" s="13"/>
      <c r="FG268" s="13"/>
      <c r="FH268" s="13"/>
      <c r="FI268" s="13"/>
      <c r="FJ268" s="13"/>
      <c r="FK268" s="13"/>
      <c r="FL268" s="13"/>
      <c r="FM268" s="13"/>
      <c r="FN268" s="13"/>
      <c r="FO268" s="13"/>
      <c r="FP268" s="13"/>
      <c r="FQ268" s="13"/>
      <c r="FR268" s="13"/>
      <c r="FS268" s="13"/>
      <c r="FT268" s="13"/>
      <c r="FU268" s="13"/>
      <c r="FV268" s="13"/>
      <c r="FW268" s="13"/>
      <c r="FX268" s="13"/>
      <c r="FY268" s="13"/>
      <c r="FZ268" s="13"/>
      <c r="GA268" s="13"/>
      <c r="GB268" s="13"/>
      <c r="GC268" s="13"/>
      <c r="GD268" s="13"/>
      <c r="GE268" s="13"/>
      <c r="GF268" s="13"/>
      <c r="GG268" s="13"/>
      <c r="GH268" s="13"/>
      <c r="GI268" s="13"/>
      <c r="GJ268" s="13"/>
      <c r="GK268" s="13"/>
      <c r="GL268" s="13"/>
      <c r="GM268" s="13"/>
      <c r="GN268" s="13"/>
      <c r="GO268" s="13"/>
      <c r="GP268" s="13"/>
      <c r="GQ268" s="13"/>
      <c r="GR268" s="13"/>
      <c r="GS268" s="13"/>
      <c r="GT268" s="13"/>
      <c r="GU268" s="13"/>
      <c r="GV268" s="13"/>
      <c r="GW268" s="13"/>
      <c r="GX268" s="13"/>
      <c r="GY268" s="13"/>
      <c r="GZ268" s="13"/>
      <c r="HA268" s="13"/>
      <c r="HB268" s="13"/>
      <c r="HC268" s="13"/>
      <c r="HD268" s="13"/>
      <c r="HE268" s="13"/>
      <c r="HF268" s="13"/>
      <c r="HG268" s="13"/>
      <c r="HH268" s="13"/>
      <c r="HI268" s="13"/>
      <c r="HJ268" s="13"/>
      <c r="HK268" s="13"/>
      <c r="HL268" s="13"/>
      <c r="HM268" s="13"/>
      <c r="HN268" s="13"/>
      <c r="HO268" s="13"/>
      <c r="HP268" s="13"/>
      <c r="HQ268" s="13"/>
      <c r="HR268" s="13"/>
      <c r="HS268" s="13"/>
      <c r="HT268" s="13"/>
      <c r="HU268" s="13"/>
      <c r="HV268" s="13"/>
      <c r="HW268" s="13"/>
      <c r="HX268" s="13"/>
      <c r="HY268" s="13"/>
      <c r="HZ268" s="13"/>
      <c r="IA268" s="13"/>
      <c r="IB268" s="13"/>
      <c r="IC268" s="13"/>
      <c r="ID268" s="13"/>
      <c r="IE268" s="13"/>
      <c r="IF268" s="13"/>
      <c r="IG268" s="13"/>
      <c r="IH268" s="13"/>
      <c r="II268" s="13"/>
      <c r="IJ268" s="13"/>
      <c r="IK268" s="13"/>
      <c r="IL268" s="13"/>
      <c r="IM268" s="13"/>
      <c r="IN268" s="13"/>
      <c r="IO268" s="13"/>
      <c r="IP268" s="13"/>
      <c r="IQ268" s="13"/>
      <c r="IR268" s="13"/>
    </row>
    <row r="269" spans="1:252" ht="173.25" customHeight="1" x14ac:dyDescent="0.2">
      <c r="A269" s="20" t="s">
        <v>812</v>
      </c>
      <c r="B269" s="8"/>
      <c r="C269" s="8" t="s">
        <v>334</v>
      </c>
      <c r="D269" s="8" t="s">
        <v>337</v>
      </c>
      <c r="E269" s="8"/>
      <c r="F269" s="11">
        <f t="shared" si="86"/>
        <v>292449.7</v>
      </c>
      <c r="G269" s="11">
        <f>G270+G272</f>
        <v>38220.699999999997</v>
      </c>
      <c r="H269" s="11">
        <f>H270+H272</f>
        <v>254229</v>
      </c>
      <c r="I269" s="11">
        <f t="shared" si="87"/>
        <v>223258</v>
      </c>
      <c r="J269" s="11">
        <f>J270+J272</f>
        <v>22326</v>
      </c>
      <c r="K269" s="11">
        <f>K270+K272</f>
        <v>200932</v>
      </c>
      <c r="L269" s="16">
        <f t="shared" si="63"/>
        <v>15894.7</v>
      </c>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c r="AL269" s="13"/>
      <c r="AM269" s="13"/>
      <c r="AN269" s="13"/>
      <c r="AO269" s="13"/>
      <c r="AP269" s="13"/>
      <c r="AQ269" s="13"/>
      <c r="AR269" s="13"/>
      <c r="AS269" s="13"/>
      <c r="AT269" s="13"/>
      <c r="AU269" s="13"/>
      <c r="AV269" s="13"/>
      <c r="AW269" s="13"/>
      <c r="AX269" s="13"/>
      <c r="AY269" s="13"/>
      <c r="AZ269" s="13"/>
      <c r="BA269" s="13"/>
      <c r="BB269" s="13"/>
      <c r="BC269" s="13"/>
      <c r="BD269" s="13"/>
      <c r="BE269" s="13"/>
      <c r="BF269" s="13"/>
      <c r="BG269" s="13"/>
      <c r="BH269" s="13"/>
      <c r="BI269" s="13"/>
      <c r="BJ269" s="13"/>
      <c r="BK269" s="13"/>
      <c r="BL269" s="13"/>
      <c r="BM269" s="13"/>
      <c r="BN269" s="13"/>
      <c r="BO269" s="13"/>
      <c r="BP269" s="13"/>
      <c r="BQ269" s="13"/>
      <c r="BR269" s="13"/>
      <c r="BS269" s="13"/>
      <c r="BT269" s="13"/>
      <c r="BU269" s="13"/>
      <c r="BV269" s="13"/>
      <c r="BW269" s="13"/>
      <c r="BX269" s="13"/>
      <c r="BY269" s="13"/>
      <c r="BZ269" s="13"/>
      <c r="CA269" s="13"/>
      <c r="CB269" s="13"/>
      <c r="CC269" s="13"/>
      <c r="CD269" s="13"/>
      <c r="CE269" s="13"/>
      <c r="CF269" s="13"/>
      <c r="CG269" s="13"/>
      <c r="CH269" s="13"/>
      <c r="CI269" s="13"/>
      <c r="CJ269" s="13"/>
      <c r="CK269" s="13"/>
      <c r="CL269" s="13"/>
      <c r="CM269" s="13"/>
      <c r="CN269" s="13"/>
      <c r="CO269" s="13"/>
      <c r="CP269" s="13"/>
      <c r="CQ269" s="13"/>
      <c r="CR269" s="13"/>
      <c r="CS269" s="13"/>
      <c r="CT269" s="13"/>
      <c r="CU269" s="13"/>
      <c r="CV269" s="13"/>
      <c r="CW269" s="13"/>
      <c r="CX269" s="13"/>
      <c r="CY269" s="13"/>
      <c r="CZ269" s="13"/>
      <c r="DA269" s="13"/>
      <c r="DB269" s="13"/>
      <c r="DC269" s="13"/>
      <c r="DD269" s="13"/>
      <c r="DE269" s="13"/>
      <c r="DF269" s="13"/>
      <c r="DG269" s="13"/>
      <c r="DH269" s="13"/>
      <c r="DI269" s="13"/>
      <c r="DJ269" s="13"/>
      <c r="DK269" s="13"/>
      <c r="DL269" s="13"/>
      <c r="DM269" s="13"/>
      <c r="DN269" s="13"/>
      <c r="DO269" s="13"/>
      <c r="DP269" s="13"/>
      <c r="DQ269" s="13"/>
      <c r="DR269" s="13"/>
      <c r="DS269" s="13"/>
      <c r="DT269" s="13"/>
      <c r="DU269" s="13"/>
      <c r="DV269" s="13"/>
      <c r="DW269" s="13"/>
      <c r="DX269" s="13"/>
      <c r="DY269" s="13"/>
      <c r="DZ269" s="13"/>
      <c r="EA269" s="13"/>
      <c r="EB269" s="13"/>
      <c r="EC269" s="13"/>
      <c r="ED269" s="13"/>
      <c r="EE269" s="13"/>
      <c r="EF269" s="13"/>
      <c r="EG269" s="13"/>
      <c r="EH269" s="13"/>
      <c r="EI269" s="13"/>
      <c r="EJ269" s="13"/>
      <c r="EK269" s="13"/>
      <c r="EL269" s="13"/>
      <c r="EM269" s="13"/>
      <c r="EN269" s="13"/>
      <c r="EO269" s="13"/>
      <c r="EP269" s="13"/>
      <c r="EQ269" s="13"/>
      <c r="ER269" s="13"/>
      <c r="ES269" s="13"/>
      <c r="ET269" s="13"/>
      <c r="EU269" s="13"/>
      <c r="EV269" s="13"/>
      <c r="EW269" s="13"/>
      <c r="EX269" s="13"/>
      <c r="EY269" s="13"/>
      <c r="EZ269" s="13"/>
      <c r="FA269" s="13"/>
      <c r="FB269" s="13"/>
      <c r="FC269" s="13"/>
      <c r="FD269" s="13"/>
      <c r="FE269" s="13"/>
      <c r="FF269" s="13"/>
      <c r="FG269" s="13"/>
      <c r="FH269" s="13"/>
      <c r="FI269" s="13"/>
      <c r="FJ269" s="13"/>
      <c r="FK269" s="13"/>
      <c r="FL269" s="13"/>
      <c r="FM269" s="13"/>
      <c r="FN269" s="13"/>
      <c r="FO269" s="13"/>
      <c r="FP269" s="13"/>
      <c r="FQ269" s="13"/>
      <c r="FR269" s="13"/>
      <c r="FS269" s="13"/>
      <c r="FT269" s="13"/>
      <c r="FU269" s="13"/>
      <c r="FV269" s="13"/>
      <c r="FW269" s="13"/>
      <c r="FX269" s="13"/>
      <c r="FY269" s="13"/>
      <c r="FZ269" s="13"/>
      <c r="GA269" s="13"/>
      <c r="GB269" s="13"/>
      <c r="GC269" s="13"/>
      <c r="GD269" s="13"/>
      <c r="GE269" s="13"/>
      <c r="GF269" s="13"/>
      <c r="GG269" s="13"/>
      <c r="GH269" s="13"/>
      <c r="GI269" s="13"/>
      <c r="GJ269" s="13"/>
      <c r="GK269" s="13"/>
      <c r="GL269" s="13"/>
      <c r="GM269" s="13"/>
      <c r="GN269" s="13"/>
      <c r="GO269" s="13"/>
      <c r="GP269" s="13"/>
      <c r="GQ269" s="13"/>
      <c r="GR269" s="13"/>
      <c r="GS269" s="13"/>
      <c r="GT269" s="13"/>
      <c r="GU269" s="13"/>
      <c r="GV269" s="13"/>
      <c r="GW269" s="13"/>
      <c r="GX269" s="13"/>
      <c r="GY269" s="13"/>
      <c r="GZ269" s="13"/>
      <c r="HA269" s="13"/>
      <c r="HB269" s="13"/>
      <c r="HC269" s="13"/>
      <c r="HD269" s="13"/>
      <c r="HE269" s="13"/>
      <c r="HF269" s="13"/>
      <c r="HG269" s="13"/>
      <c r="HH269" s="13"/>
      <c r="HI269" s="13"/>
      <c r="HJ269" s="13"/>
      <c r="HK269" s="13"/>
      <c r="HL269" s="13"/>
      <c r="HM269" s="13"/>
      <c r="HN269" s="13"/>
      <c r="HO269" s="13"/>
      <c r="HP269" s="13"/>
      <c r="HQ269" s="13"/>
      <c r="HR269" s="13"/>
      <c r="HS269" s="13"/>
      <c r="HT269" s="13"/>
      <c r="HU269" s="13"/>
      <c r="HV269" s="13"/>
      <c r="HW269" s="13"/>
      <c r="HX269" s="13"/>
      <c r="HY269" s="13"/>
      <c r="HZ269" s="13"/>
      <c r="IA269" s="13"/>
      <c r="IB269" s="13"/>
      <c r="IC269" s="13"/>
      <c r="ID269" s="13"/>
      <c r="IE269" s="13"/>
      <c r="IF269" s="13"/>
      <c r="IG269" s="13"/>
      <c r="IH269" s="13"/>
      <c r="II269" s="13"/>
      <c r="IJ269" s="13"/>
      <c r="IK269" s="13"/>
      <c r="IL269" s="13"/>
      <c r="IM269" s="13"/>
      <c r="IN269" s="13"/>
      <c r="IO269" s="13"/>
      <c r="IP269" s="13"/>
      <c r="IQ269" s="13"/>
      <c r="IR269" s="13"/>
    </row>
    <row r="270" spans="1:252" ht="237.75" customHeight="1" x14ac:dyDescent="0.2">
      <c r="A270" s="9" t="s">
        <v>951</v>
      </c>
      <c r="B270" s="9"/>
      <c r="C270" s="9" t="s">
        <v>334</v>
      </c>
      <c r="D270" s="9" t="s">
        <v>1056</v>
      </c>
      <c r="E270" s="9"/>
      <c r="F270" s="14">
        <f t="shared" ref="F270:F277" si="88">G270+H270</f>
        <v>254229</v>
      </c>
      <c r="G270" s="14">
        <f>G271</f>
        <v>0</v>
      </c>
      <c r="H270" s="14">
        <f>H271</f>
        <v>254229</v>
      </c>
      <c r="I270" s="14">
        <f t="shared" ref="I270:I277" si="89">J270+K270</f>
        <v>200932</v>
      </c>
      <c r="J270" s="14">
        <f>J271</f>
        <v>0</v>
      </c>
      <c r="K270" s="14">
        <f>K271</f>
        <v>200932</v>
      </c>
      <c r="L270" s="16">
        <f t="shared" si="63"/>
        <v>0</v>
      </c>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c r="BS270" s="13"/>
      <c r="BT270" s="13"/>
      <c r="BU270" s="13"/>
      <c r="BV270" s="13"/>
      <c r="BW270" s="13"/>
      <c r="BX270" s="13"/>
      <c r="BY270" s="13"/>
      <c r="BZ270" s="13"/>
      <c r="CA270" s="13"/>
      <c r="CB270" s="13"/>
      <c r="CC270" s="13"/>
      <c r="CD270" s="13"/>
      <c r="CE270" s="13"/>
      <c r="CF270" s="13"/>
      <c r="CG270" s="13"/>
      <c r="CH270" s="13"/>
      <c r="CI270" s="13"/>
      <c r="CJ270" s="13"/>
      <c r="CK270" s="13"/>
      <c r="CL270" s="13"/>
      <c r="CM270" s="13"/>
      <c r="CN270" s="13"/>
      <c r="CO270" s="13"/>
      <c r="CP270" s="13"/>
      <c r="CQ270" s="13"/>
      <c r="CR270" s="13"/>
      <c r="CS270" s="13"/>
      <c r="CT270" s="13"/>
      <c r="CU270" s="13"/>
      <c r="CV270" s="13"/>
      <c r="CW270" s="13"/>
      <c r="CX270" s="13"/>
      <c r="CY270" s="13"/>
      <c r="CZ270" s="13"/>
      <c r="DA270" s="13"/>
      <c r="DB270" s="13"/>
      <c r="DC270" s="13"/>
      <c r="DD270" s="13"/>
      <c r="DE270" s="13"/>
      <c r="DF270" s="13"/>
      <c r="DG270" s="13"/>
      <c r="DH270" s="13"/>
      <c r="DI270" s="13"/>
      <c r="DJ270" s="13"/>
      <c r="DK270" s="13"/>
      <c r="DL270" s="13"/>
      <c r="DM270" s="13"/>
      <c r="DN270" s="13"/>
      <c r="DO270" s="13"/>
      <c r="DP270" s="13"/>
      <c r="DQ270" s="13"/>
      <c r="DR270" s="13"/>
      <c r="DS270" s="13"/>
      <c r="DT270" s="13"/>
      <c r="DU270" s="13"/>
      <c r="DV270" s="13"/>
      <c r="DW270" s="13"/>
      <c r="DX270" s="13"/>
      <c r="DY270" s="13"/>
      <c r="DZ270" s="13"/>
      <c r="EA270" s="13"/>
      <c r="EB270" s="13"/>
      <c r="EC270" s="13"/>
      <c r="ED270" s="13"/>
      <c r="EE270" s="13"/>
      <c r="EF270" s="13"/>
      <c r="EG270" s="13"/>
      <c r="EH270" s="13"/>
      <c r="EI270" s="13"/>
      <c r="EJ270" s="13"/>
      <c r="EK270" s="13"/>
      <c r="EL270" s="13"/>
      <c r="EM270" s="13"/>
      <c r="EN270" s="13"/>
      <c r="EO270" s="13"/>
      <c r="EP270" s="13"/>
      <c r="EQ270" s="13"/>
      <c r="ER270" s="13"/>
      <c r="ES270" s="13"/>
      <c r="ET270" s="13"/>
      <c r="EU270" s="13"/>
      <c r="EV270" s="13"/>
      <c r="EW270" s="13"/>
      <c r="EX270" s="13"/>
      <c r="EY270" s="13"/>
      <c r="EZ270" s="13"/>
      <c r="FA270" s="13"/>
      <c r="FB270" s="13"/>
      <c r="FC270" s="13"/>
      <c r="FD270" s="13"/>
      <c r="FE270" s="13"/>
      <c r="FF270" s="13"/>
      <c r="FG270" s="13"/>
      <c r="FH270" s="13"/>
      <c r="FI270" s="13"/>
      <c r="FJ270" s="13"/>
      <c r="FK270" s="13"/>
      <c r="FL270" s="13"/>
      <c r="FM270" s="13"/>
      <c r="FN270" s="13"/>
      <c r="FO270" s="13"/>
      <c r="FP270" s="13"/>
      <c r="FQ270" s="13"/>
      <c r="FR270" s="13"/>
      <c r="FS270" s="13"/>
      <c r="FT270" s="13"/>
      <c r="FU270" s="13"/>
      <c r="FV270" s="13"/>
      <c r="FW270" s="13"/>
      <c r="FX270" s="13"/>
      <c r="FY270" s="13"/>
      <c r="FZ270" s="13"/>
      <c r="GA270" s="13"/>
      <c r="GB270" s="13"/>
      <c r="GC270" s="13"/>
      <c r="GD270" s="13"/>
      <c r="GE270" s="13"/>
      <c r="GF270" s="13"/>
      <c r="GG270" s="13"/>
      <c r="GH270" s="13"/>
      <c r="GI270" s="13"/>
      <c r="GJ270" s="13"/>
      <c r="GK270" s="13"/>
      <c r="GL270" s="13"/>
      <c r="GM270" s="13"/>
      <c r="GN270" s="13"/>
      <c r="GO270" s="13"/>
      <c r="GP270" s="13"/>
      <c r="GQ270" s="13"/>
      <c r="GR270" s="13"/>
      <c r="GS270" s="13"/>
      <c r="GT270" s="13"/>
      <c r="GU270" s="13"/>
      <c r="GV270" s="13"/>
      <c r="GW270" s="13"/>
      <c r="GX270" s="13"/>
      <c r="GY270" s="13"/>
      <c r="GZ270" s="13"/>
      <c r="HA270" s="13"/>
      <c r="HB270" s="13"/>
      <c r="HC270" s="13"/>
      <c r="HD270" s="13"/>
      <c r="HE270" s="13"/>
      <c r="HF270" s="13"/>
      <c r="HG270" s="13"/>
      <c r="HH270" s="13"/>
      <c r="HI270" s="13"/>
      <c r="HJ270" s="13"/>
      <c r="HK270" s="13"/>
      <c r="HL270" s="13"/>
      <c r="HM270" s="13"/>
      <c r="HN270" s="13"/>
      <c r="HO270" s="13"/>
      <c r="HP270" s="13"/>
      <c r="HQ270" s="13"/>
      <c r="HR270" s="13"/>
      <c r="HS270" s="13"/>
      <c r="HT270" s="13"/>
      <c r="HU270" s="13"/>
      <c r="HV270" s="13"/>
      <c r="HW270" s="13"/>
      <c r="HX270" s="13"/>
      <c r="HY270" s="13"/>
      <c r="HZ270" s="13"/>
      <c r="IA270" s="13"/>
      <c r="IB270" s="13"/>
      <c r="IC270" s="13"/>
      <c r="ID270" s="13"/>
      <c r="IE270" s="13"/>
      <c r="IF270" s="13"/>
      <c r="IG270" s="13"/>
      <c r="IH270" s="13"/>
      <c r="II270" s="13"/>
      <c r="IJ270" s="13"/>
      <c r="IK270" s="13"/>
      <c r="IL270" s="13"/>
      <c r="IM270" s="13"/>
      <c r="IN270" s="13"/>
      <c r="IO270" s="13"/>
      <c r="IP270" s="13"/>
      <c r="IQ270" s="13"/>
      <c r="IR270" s="13"/>
    </row>
    <row r="271" spans="1:252" ht="95.25" customHeight="1" x14ac:dyDescent="0.2">
      <c r="A271" s="9" t="s">
        <v>18</v>
      </c>
      <c r="B271" s="9"/>
      <c r="C271" s="9" t="s">
        <v>334</v>
      </c>
      <c r="D271" s="9" t="s">
        <v>1056</v>
      </c>
      <c r="E271" s="9" t="s">
        <v>12</v>
      </c>
      <c r="F271" s="14">
        <f t="shared" si="88"/>
        <v>254229</v>
      </c>
      <c r="G271" s="14"/>
      <c r="H271" s="14">
        <v>254229</v>
      </c>
      <c r="I271" s="14">
        <f t="shared" si="89"/>
        <v>200932</v>
      </c>
      <c r="J271" s="14"/>
      <c r="K271" s="14">
        <v>200932</v>
      </c>
      <c r="L271" s="16">
        <f t="shared" si="63"/>
        <v>0</v>
      </c>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c r="AL271" s="13"/>
      <c r="AM271" s="13"/>
      <c r="AN271" s="13"/>
      <c r="AO271" s="13"/>
      <c r="AP271" s="13"/>
      <c r="AQ271" s="13"/>
      <c r="AR271" s="13"/>
      <c r="AS271" s="13"/>
      <c r="AT271" s="13"/>
      <c r="AU271" s="13"/>
      <c r="AV271" s="13"/>
      <c r="AW271" s="13"/>
      <c r="AX271" s="13"/>
      <c r="AY271" s="13"/>
      <c r="AZ271" s="13"/>
      <c r="BA271" s="13"/>
      <c r="BB271" s="13"/>
      <c r="BC271" s="13"/>
      <c r="BD271" s="13"/>
      <c r="BE271" s="13"/>
      <c r="BF271" s="13"/>
      <c r="BG271" s="13"/>
      <c r="BH271" s="13"/>
      <c r="BI271" s="13"/>
      <c r="BJ271" s="13"/>
      <c r="BK271" s="13"/>
      <c r="BL271" s="13"/>
      <c r="BM271" s="13"/>
      <c r="BN271" s="13"/>
      <c r="BO271" s="13"/>
      <c r="BP271" s="13"/>
      <c r="BQ271" s="13"/>
      <c r="BR271" s="13"/>
      <c r="BS271" s="13"/>
      <c r="BT271" s="13"/>
      <c r="BU271" s="13"/>
      <c r="BV271" s="13"/>
      <c r="BW271" s="13"/>
      <c r="BX271" s="13"/>
      <c r="BY271" s="13"/>
      <c r="BZ271" s="13"/>
      <c r="CA271" s="13"/>
      <c r="CB271" s="13"/>
      <c r="CC271" s="13"/>
      <c r="CD271" s="13"/>
      <c r="CE271" s="13"/>
      <c r="CF271" s="13"/>
      <c r="CG271" s="13"/>
      <c r="CH271" s="13"/>
      <c r="CI271" s="13"/>
      <c r="CJ271" s="13"/>
      <c r="CK271" s="13"/>
      <c r="CL271" s="13"/>
      <c r="CM271" s="13"/>
      <c r="CN271" s="13"/>
      <c r="CO271" s="13"/>
      <c r="CP271" s="13"/>
      <c r="CQ271" s="13"/>
      <c r="CR271" s="13"/>
      <c r="CS271" s="13"/>
      <c r="CT271" s="13"/>
      <c r="CU271" s="13"/>
      <c r="CV271" s="13"/>
      <c r="CW271" s="13"/>
      <c r="CX271" s="13"/>
      <c r="CY271" s="13"/>
      <c r="CZ271" s="13"/>
      <c r="DA271" s="13"/>
      <c r="DB271" s="13"/>
      <c r="DC271" s="13"/>
      <c r="DD271" s="13"/>
      <c r="DE271" s="13"/>
      <c r="DF271" s="13"/>
      <c r="DG271" s="13"/>
      <c r="DH271" s="13"/>
      <c r="DI271" s="13"/>
      <c r="DJ271" s="13"/>
      <c r="DK271" s="13"/>
      <c r="DL271" s="13"/>
      <c r="DM271" s="13"/>
      <c r="DN271" s="13"/>
      <c r="DO271" s="13"/>
      <c r="DP271" s="13"/>
      <c r="DQ271" s="13"/>
      <c r="DR271" s="13"/>
      <c r="DS271" s="13"/>
      <c r="DT271" s="13"/>
      <c r="DU271" s="13"/>
      <c r="DV271" s="13"/>
      <c r="DW271" s="13"/>
      <c r="DX271" s="13"/>
      <c r="DY271" s="13"/>
      <c r="DZ271" s="13"/>
      <c r="EA271" s="13"/>
      <c r="EB271" s="13"/>
      <c r="EC271" s="13"/>
      <c r="ED271" s="13"/>
      <c r="EE271" s="13"/>
      <c r="EF271" s="13"/>
      <c r="EG271" s="13"/>
      <c r="EH271" s="13"/>
      <c r="EI271" s="13"/>
      <c r="EJ271" s="13"/>
      <c r="EK271" s="13"/>
      <c r="EL271" s="13"/>
      <c r="EM271" s="13"/>
      <c r="EN271" s="13"/>
      <c r="EO271" s="13"/>
      <c r="EP271" s="13"/>
      <c r="EQ271" s="13"/>
      <c r="ER271" s="13"/>
      <c r="ES271" s="13"/>
      <c r="ET271" s="13"/>
      <c r="EU271" s="13"/>
      <c r="EV271" s="13"/>
      <c r="EW271" s="13"/>
      <c r="EX271" s="13"/>
      <c r="EY271" s="13"/>
      <c r="EZ271" s="13"/>
      <c r="FA271" s="13"/>
      <c r="FB271" s="13"/>
      <c r="FC271" s="13"/>
      <c r="FD271" s="13"/>
      <c r="FE271" s="13"/>
      <c r="FF271" s="13"/>
      <c r="FG271" s="13"/>
      <c r="FH271" s="13"/>
      <c r="FI271" s="13"/>
      <c r="FJ271" s="13"/>
      <c r="FK271" s="13"/>
      <c r="FL271" s="13"/>
      <c r="FM271" s="13"/>
      <c r="FN271" s="13"/>
      <c r="FO271" s="13"/>
      <c r="FP271" s="13"/>
      <c r="FQ271" s="13"/>
      <c r="FR271" s="13"/>
      <c r="FS271" s="13"/>
      <c r="FT271" s="13"/>
      <c r="FU271" s="13"/>
      <c r="FV271" s="13"/>
      <c r="FW271" s="13"/>
      <c r="FX271" s="13"/>
      <c r="FY271" s="13"/>
      <c r="FZ271" s="13"/>
      <c r="GA271" s="13"/>
      <c r="GB271" s="13"/>
      <c r="GC271" s="13"/>
      <c r="GD271" s="13"/>
      <c r="GE271" s="13"/>
      <c r="GF271" s="13"/>
      <c r="GG271" s="13"/>
      <c r="GH271" s="13"/>
      <c r="GI271" s="13"/>
      <c r="GJ271" s="13"/>
      <c r="GK271" s="13"/>
      <c r="GL271" s="13"/>
      <c r="GM271" s="13"/>
      <c r="GN271" s="13"/>
      <c r="GO271" s="13"/>
      <c r="GP271" s="13"/>
      <c r="GQ271" s="13"/>
      <c r="GR271" s="13"/>
      <c r="GS271" s="13"/>
      <c r="GT271" s="13"/>
      <c r="GU271" s="13"/>
      <c r="GV271" s="13"/>
      <c r="GW271" s="13"/>
      <c r="GX271" s="13"/>
      <c r="GY271" s="13"/>
      <c r="GZ271" s="13"/>
      <c r="HA271" s="13"/>
      <c r="HB271" s="13"/>
      <c r="HC271" s="13"/>
      <c r="HD271" s="13"/>
      <c r="HE271" s="13"/>
      <c r="HF271" s="13"/>
      <c r="HG271" s="13"/>
      <c r="HH271" s="13"/>
      <c r="HI271" s="13"/>
      <c r="HJ271" s="13"/>
      <c r="HK271" s="13"/>
      <c r="HL271" s="13"/>
      <c r="HM271" s="13"/>
      <c r="HN271" s="13"/>
      <c r="HO271" s="13"/>
      <c r="HP271" s="13"/>
      <c r="HQ271" s="13"/>
      <c r="HR271" s="13"/>
      <c r="HS271" s="13"/>
      <c r="HT271" s="13"/>
      <c r="HU271" s="13"/>
      <c r="HV271" s="13"/>
      <c r="HW271" s="13"/>
      <c r="HX271" s="13"/>
      <c r="HY271" s="13"/>
      <c r="HZ271" s="13"/>
      <c r="IA271" s="13"/>
      <c r="IB271" s="13"/>
      <c r="IC271" s="13"/>
      <c r="ID271" s="13"/>
      <c r="IE271" s="13"/>
      <c r="IF271" s="13"/>
      <c r="IG271" s="13"/>
      <c r="IH271" s="13"/>
      <c r="II271" s="13"/>
      <c r="IJ271" s="13"/>
      <c r="IK271" s="13"/>
      <c r="IL271" s="13"/>
      <c r="IM271" s="13"/>
      <c r="IN271" s="13"/>
      <c r="IO271" s="13"/>
      <c r="IP271" s="13"/>
      <c r="IQ271" s="13"/>
      <c r="IR271" s="13"/>
    </row>
    <row r="272" spans="1:252" ht="249" customHeight="1" x14ac:dyDescent="0.2">
      <c r="A272" s="9" t="s">
        <v>951</v>
      </c>
      <c r="B272" s="9"/>
      <c r="C272" s="9" t="s">
        <v>334</v>
      </c>
      <c r="D272" s="9" t="s">
        <v>1057</v>
      </c>
      <c r="E272" s="9"/>
      <c r="F272" s="14">
        <f t="shared" si="88"/>
        <v>38220.699999999997</v>
      </c>
      <c r="G272" s="14">
        <f>G273</f>
        <v>38220.699999999997</v>
      </c>
      <c r="H272" s="14">
        <f>H273</f>
        <v>0</v>
      </c>
      <c r="I272" s="14">
        <f t="shared" si="89"/>
        <v>22326</v>
      </c>
      <c r="J272" s="14">
        <f>J273</f>
        <v>22326</v>
      </c>
      <c r="K272" s="14">
        <f>K273</f>
        <v>0</v>
      </c>
      <c r="L272" s="16">
        <f t="shared" si="63"/>
        <v>15894.7</v>
      </c>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c r="AL272" s="13"/>
      <c r="AM272" s="13"/>
      <c r="AN272" s="13"/>
      <c r="AO272" s="13"/>
      <c r="AP272" s="13"/>
      <c r="AQ272" s="13"/>
      <c r="AR272" s="13"/>
      <c r="AS272" s="13"/>
      <c r="AT272" s="13"/>
      <c r="AU272" s="13"/>
      <c r="AV272" s="13"/>
      <c r="AW272" s="13"/>
      <c r="AX272" s="13"/>
      <c r="AY272" s="13"/>
      <c r="AZ272" s="13"/>
      <c r="BA272" s="13"/>
      <c r="BB272" s="13"/>
      <c r="BC272" s="13"/>
      <c r="BD272" s="13"/>
      <c r="BE272" s="13"/>
      <c r="BF272" s="13"/>
      <c r="BG272" s="13"/>
      <c r="BH272" s="13"/>
      <c r="BI272" s="13"/>
      <c r="BJ272" s="13"/>
      <c r="BK272" s="13"/>
      <c r="BL272" s="13"/>
      <c r="BM272" s="13"/>
      <c r="BN272" s="13"/>
      <c r="BO272" s="13"/>
      <c r="BP272" s="13"/>
      <c r="BQ272" s="13"/>
      <c r="BR272" s="13"/>
      <c r="BS272" s="13"/>
      <c r="BT272" s="13"/>
      <c r="BU272" s="13"/>
      <c r="BV272" s="13"/>
      <c r="BW272" s="13"/>
      <c r="BX272" s="13"/>
      <c r="BY272" s="13"/>
      <c r="BZ272" s="13"/>
      <c r="CA272" s="13"/>
      <c r="CB272" s="13"/>
      <c r="CC272" s="13"/>
      <c r="CD272" s="13"/>
      <c r="CE272" s="13"/>
      <c r="CF272" s="13"/>
      <c r="CG272" s="13"/>
      <c r="CH272" s="13"/>
      <c r="CI272" s="13"/>
      <c r="CJ272" s="13"/>
      <c r="CK272" s="13"/>
      <c r="CL272" s="13"/>
      <c r="CM272" s="13"/>
      <c r="CN272" s="13"/>
      <c r="CO272" s="13"/>
      <c r="CP272" s="13"/>
      <c r="CQ272" s="13"/>
      <c r="CR272" s="13"/>
      <c r="CS272" s="13"/>
      <c r="CT272" s="13"/>
      <c r="CU272" s="13"/>
      <c r="CV272" s="13"/>
      <c r="CW272" s="13"/>
      <c r="CX272" s="13"/>
      <c r="CY272" s="13"/>
      <c r="CZ272" s="13"/>
      <c r="DA272" s="13"/>
      <c r="DB272" s="13"/>
      <c r="DC272" s="13"/>
      <c r="DD272" s="13"/>
      <c r="DE272" s="13"/>
      <c r="DF272" s="13"/>
      <c r="DG272" s="13"/>
      <c r="DH272" s="13"/>
      <c r="DI272" s="13"/>
      <c r="DJ272" s="13"/>
      <c r="DK272" s="13"/>
      <c r="DL272" s="13"/>
      <c r="DM272" s="13"/>
      <c r="DN272" s="13"/>
      <c r="DO272" s="13"/>
      <c r="DP272" s="13"/>
      <c r="DQ272" s="13"/>
      <c r="DR272" s="13"/>
      <c r="DS272" s="13"/>
      <c r="DT272" s="13"/>
      <c r="DU272" s="13"/>
      <c r="DV272" s="13"/>
      <c r="DW272" s="13"/>
      <c r="DX272" s="13"/>
      <c r="DY272" s="13"/>
      <c r="DZ272" s="13"/>
      <c r="EA272" s="13"/>
      <c r="EB272" s="13"/>
      <c r="EC272" s="13"/>
      <c r="ED272" s="13"/>
      <c r="EE272" s="13"/>
      <c r="EF272" s="13"/>
      <c r="EG272" s="13"/>
      <c r="EH272" s="13"/>
      <c r="EI272" s="13"/>
      <c r="EJ272" s="13"/>
      <c r="EK272" s="13"/>
      <c r="EL272" s="13"/>
      <c r="EM272" s="13"/>
      <c r="EN272" s="13"/>
      <c r="EO272" s="13"/>
      <c r="EP272" s="13"/>
      <c r="EQ272" s="13"/>
      <c r="ER272" s="13"/>
      <c r="ES272" s="13"/>
      <c r="ET272" s="13"/>
      <c r="EU272" s="13"/>
      <c r="EV272" s="13"/>
      <c r="EW272" s="13"/>
      <c r="EX272" s="13"/>
      <c r="EY272" s="13"/>
      <c r="EZ272" s="13"/>
      <c r="FA272" s="13"/>
      <c r="FB272" s="13"/>
      <c r="FC272" s="13"/>
      <c r="FD272" s="13"/>
      <c r="FE272" s="13"/>
      <c r="FF272" s="13"/>
      <c r="FG272" s="13"/>
      <c r="FH272" s="13"/>
      <c r="FI272" s="13"/>
      <c r="FJ272" s="13"/>
      <c r="FK272" s="13"/>
      <c r="FL272" s="13"/>
      <c r="FM272" s="13"/>
      <c r="FN272" s="13"/>
      <c r="FO272" s="13"/>
      <c r="FP272" s="13"/>
      <c r="FQ272" s="13"/>
      <c r="FR272" s="13"/>
      <c r="FS272" s="13"/>
      <c r="FT272" s="13"/>
      <c r="FU272" s="13"/>
      <c r="FV272" s="13"/>
      <c r="FW272" s="13"/>
      <c r="FX272" s="13"/>
      <c r="FY272" s="13"/>
      <c r="FZ272" s="13"/>
      <c r="GA272" s="13"/>
      <c r="GB272" s="13"/>
      <c r="GC272" s="13"/>
      <c r="GD272" s="13"/>
      <c r="GE272" s="13"/>
      <c r="GF272" s="13"/>
      <c r="GG272" s="13"/>
      <c r="GH272" s="13"/>
      <c r="GI272" s="13"/>
      <c r="GJ272" s="13"/>
      <c r="GK272" s="13"/>
      <c r="GL272" s="13"/>
      <c r="GM272" s="13"/>
      <c r="GN272" s="13"/>
      <c r="GO272" s="13"/>
      <c r="GP272" s="13"/>
      <c r="GQ272" s="13"/>
      <c r="GR272" s="13"/>
      <c r="GS272" s="13"/>
      <c r="GT272" s="13"/>
      <c r="GU272" s="13"/>
      <c r="GV272" s="13"/>
      <c r="GW272" s="13"/>
      <c r="GX272" s="13"/>
      <c r="GY272" s="13"/>
      <c r="GZ272" s="13"/>
      <c r="HA272" s="13"/>
      <c r="HB272" s="13"/>
      <c r="HC272" s="13"/>
      <c r="HD272" s="13"/>
      <c r="HE272" s="13"/>
      <c r="HF272" s="13"/>
      <c r="HG272" s="13"/>
      <c r="HH272" s="13"/>
      <c r="HI272" s="13"/>
      <c r="HJ272" s="13"/>
      <c r="HK272" s="13"/>
      <c r="HL272" s="13"/>
      <c r="HM272" s="13"/>
      <c r="HN272" s="13"/>
      <c r="HO272" s="13"/>
      <c r="HP272" s="13"/>
      <c r="HQ272" s="13"/>
      <c r="HR272" s="13"/>
      <c r="HS272" s="13"/>
      <c r="HT272" s="13"/>
      <c r="HU272" s="13"/>
      <c r="HV272" s="13"/>
      <c r="HW272" s="13"/>
      <c r="HX272" s="13"/>
      <c r="HY272" s="13"/>
      <c r="HZ272" s="13"/>
      <c r="IA272" s="13"/>
      <c r="IB272" s="13"/>
      <c r="IC272" s="13"/>
      <c r="ID272" s="13"/>
      <c r="IE272" s="13"/>
      <c r="IF272" s="13"/>
      <c r="IG272" s="13"/>
      <c r="IH272" s="13"/>
      <c r="II272" s="13"/>
      <c r="IJ272" s="13"/>
      <c r="IK272" s="13"/>
      <c r="IL272" s="13"/>
      <c r="IM272" s="13"/>
      <c r="IN272" s="13"/>
      <c r="IO272" s="13"/>
      <c r="IP272" s="13"/>
      <c r="IQ272" s="13"/>
      <c r="IR272" s="13"/>
    </row>
    <row r="273" spans="1:252" ht="95.25" customHeight="1" x14ac:dyDescent="0.2">
      <c r="A273" s="9" t="s">
        <v>18</v>
      </c>
      <c r="B273" s="9"/>
      <c r="C273" s="9" t="s">
        <v>334</v>
      </c>
      <c r="D273" s="9" t="s">
        <v>1057</v>
      </c>
      <c r="E273" s="9" t="s">
        <v>12</v>
      </c>
      <c r="F273" s="14">
        <f t="shared" si="88"/>
        <v>38220.699999999997</v>
      </c>
      <c r="G273" s="14">
        <v>38220.699999999997</v>
      </c>
      <c r="H273" s="14"/>
      <c r="I273" s="14">
        <f t="shared" si="89"/>
        <v>22326</v>
      </c>
      <c r="J273" s="14">
        <v>22326</v>
      </c>
      <c r="K273" s="14"/>
      <c r="L273" s="16">
        <f t="shared" si="63"/>
        <v>15894.7</v>
      </c>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c r="AL273" s="13"/>
      <c r="AM273" s="13"/>
      <c r="AN273" s="13"/>
      <c r="AO273" s="13"/>
      <c r="AP273" s="13"/>
      <c r="AQ273" s="13"/>
      <c r="AR273" s="13"/>
      <c r="AS273" s="13"/>
      <c r="AT273" s="13"/>
      <c r="AU273" s="13"/>
      <c r="AV273" s="13"/>
      <c r="AW273" s="13"/>
      <c r="AX273" s="13"/>
      <c r="AY273" s="13"/>
      <c r="AZ273" s="13"/>
      <c r="BA273" s="13"/>
      <c r="BB273" s="13"/>
      <c r="BC273" s="13"/>
      <c r="BD273" s="13"/>
      <c r="BE273" s="13"/>
      <c r="BF273" s="13"/>
      <c r="BG273" s="13"/>
      <c r="BH273" s="13"/>
      <c r="BI273" s="13"/>
      <c r="BJ273" s="13"/>
      <c r="BK273" s="13"/>
      <c r="BL273" s="13"/>
      <c r="BM273" s="13"/>
      <c r="BN273" s="13"/>
      <c r="BO273" s="13"/>
      <c r="BP273" s="13"/>
      <c r="BQ273" s="13"/>
      <c r="BR273" s="13"/>
      <c r="BS273" s="13"/>
      <c r="BT273" s="13"/>
      <c r="BU273" s="13"/>
      <c r="BV273" s="13"/>
      <c r="BW273" s="13"/>
      <c r="BX273" s="13"/>
      <c r="BY273" s="13"/>
      <c r="BZ273" s="13"/>
      <c r="CA273" s="13"/>
      <c r="CB273" s="13"/>
      <c r="CC273" s="13"/>
      <c r="CD273" s="13"/>
      <c r="CE273" s="13"/>
      <c r="CF273" s="13"/>
      <c r="CG273" s="13"/>
      <c r="CH273" s="13"/>
      <c r="CI273" s="13"/>
      <c r="CJ273" s="13"/>
      <c r="CK273" s="13"/>
      <c r="CL273" s="13"/>
      <c r="CM273" s="13"/>
      <c r="CN273" s="13"/>
      <c r="CO273" s="13"/>
      <c r="CP273" s="13"/>
      <c r="CQ273" s="13"/>
      <c r="CR273" s="13"/>
      <c r="CS273" s="13"/>
      <c r="CT273" s="13"/>
      <c r="CU273" s="13"/>
      <c r="CV273" s="13"/>
      <c r="CW273" s="13"/>
      <c r="CX273" s="13"/>
      <c r="CY273" s="13"/>
      <c r="CZ273" s="13"/>
      <c r="DA273" s="13"/>
      <c r="DB273" s="13"/>
      <c r="DC273" s="13"/>
      <c r="DD273" s="13"/>
      <c r="DE273" s="13"/>
      <c r="DF273" s="13"/>
      <c r="DG273" s="13"/>
      <c r="DH273" s="13"/>
      <c r="DI273" s="13"/>
      <c r="DJ273" s="13"/>
      <c r="DK273" s="13"/>
      <c r="DL273" s="13"/>
      <c r="DM273" s="13"/>
      <c r="DN273" s="13"/>
      <c r="DO273" s="13"/>
      <c r="DP273" s="13"/>
      <c r="DQ273" s="13"/>
      <c r="DR273" s="13"/>
      <c r="DS273" s="13"/>
      <c r="DT273" s="13"/>
      <c r="DU273" s="13"/>
      <c r="DV273" s="13"/>
      <c r="DW273" s="13"/>
      <c r="DX273" s="13"/>
      <c r="DY273" s="13"/>
      <c r="DZ273" s="13"/>
      <c r="EA273" s="13"/>
      <c r="EB273" s="13"/>
      <c r="EC273" s="13"/>
      <c r="ED273" s="13"/>
      <c r="EE273" s="13"/>
      <c r="EF273" s="13"/>
      <c r="EG273" s="13"/>
      <c r="EH273" s="13"/>
      <c r="EI273" s="13"/>
      <c r="EJ273" s="13"/>
      <c r="EK273" s="13"/>
      <c r="EL273" s="13"/>
      <c r="EM273" s="13"/>
      <c r="EN273" s="13"/>
      <c r="EO273" s="13"/>
      <c r="EP273" s="13"/>
      <c r="EQ273" s="13"/>
      <c r="ER273" s="13"/>
      <c r="ES273" s="13"/>
      <c r="ET273" s="13"/>
      <c r="EU273" s="13"/>
      <c r="EV273" s="13"/>
      <c r="EW273" s="13"/>
      <c r="EX273" s="13"/>
      <c r="EY273" s="13"/>
      <c r="EZ273" s="13"/>
      <c r="FA273" s="13"/>
      <c r="FB273" s="13"/>
      <c r="FC273" s="13"/>
      <c r="FD273" s="13"/>
      <c r="FE273" s="13"/>
      <c r="FF273" s="13"/>
      <c r="FG273" s="13"/>
      <c r="FH273" s="13"/>
      <c r="FI273" s="13"/>
      <c r="FJ273" s="13"/>
      <c r="FK273" s="13"/>
      <c r="FL273" s="13"/>
      <c r="FM273" s="13"/>
      <c r="FN273" s="13"/>
      <c r="FO273" s="13"/>
      <c r="FP273" s="13"/>
      <c r="FQ273" s="13"/>
      <c r="FR273" s="13"/>
      <c r="FS273" s="13"/>
      <c r="FT273" s="13"/>
      <c r="FU273" s="13"/>
      <c r="FV273" s="13"/>
      <c r="FW273" s="13"/>
      <c r="FX273" s="13"/>
      <c r="FY273" s="13"/>
      <c r="FZ273" s="13"/>
      <c r="GA273" s="13"/>
      <c r="GB273" s="13"/>
      <c r="GC273" s="13"/>
      <c r="GD273" s="13"/>
      <c r="GE273" s="13"/>
      <c r="GF273" s="13"/>
      <c r="GG273" s="13"/>
      <c r="GH273" s="13"/>
      <c r="GI273" s="13"/>
      <c r="GJ273" s="13"/>
      <c r="GK273" s="13"/>
      <c r="GL273" s="13"/>
      <c r="GM273" s="13"/>
      <c r="GN273" s="13"/>
      <c r="GO273" s="13"/>
      <c r="GP273" s="13"/>
      <c r="GQ273" s="13"/>
      <c r="GR273" s="13"/>
      <c r="GS273" s="13"/>
      <c r="GT273" s="13"/>
      <c r="GU273" s="13"/>
      <c r="GV273" s="13"/>
      <c r="GW273" s="13"/>
      <c r="GX273" s="13"/>
      <c r="GY273" s="13"/>
      <c r="GZ273" s="13"/>
      <c r="HA273" s="13"/>
      <c r="HB273" s="13"/>
      <c r="HC273" s="13"/>
      <c r="HD273" s="13"/>
      <c r="HE273" s="13"/>
      <c r="HF273" s="13"/>
      <c r="HG273" s="13"/>
      <c r="HH273" s="13"/>
      <c r="HI273" s="13"/>
      <c r="HJ273" s="13"/>
      <c r="HK273" s="13"/>
      <c r="HL273" s="13"/>
      <c r="HM273" s="13"/>
      <c r="HN273" s="13"/>
      <c r="HO273" s="13"/>
      <c r="HP273" s="13"/>
      <c r="HQ273" s="13"/>
      <c r="HR273" s="13"/>
      <c r="HS273" s="13"/>
      <c r="HT273" s="13"/>
      <c r="HU273" s="13"/>
      <c r="HV273" s="13"/>
      <c r="HW273" s="13"/>
      <c r="HX273" s="13"/>
      <c r="HY273" s="13"/>
      <c r="HZ273" s="13"/>
      <c r="IA273" s="13"/>
      <c r="IB273" s="13"/>
      <c r="IC273" s="13"/>
      <c r="ID273" s="13"/>
      <c r="IE273" s="13"/>
      <c r="IF273" s="13"/>
      <c r="IG273" s="13"/>
      <c r="IH273" s="13"/>
      <c r="II273" s="13"/>
      <c r="IJ273" s="13"/>
      <c r="IK273" s="13"/>
      <c r="IL273" s="13"/>
      <c r="IM273" s="13"/>
      <c r="IN273" s="13"/>
      <c r="IO273" s="13"/>
      <c r="IP273" s="13"/>
      <c r="IQ273" s="13"/>
      <c r="IR273" s="13"/>
    </row>
    <row r="274" spans="1:252" ht="51.75" customHeight="1" x14ac:dyDescent="0.2">
      <c r="A274" s="34" t="s">
        <v>2</v>
      </c>
      <c r="B274" s="8"/>
      <c r="C274" s="8" t="s">
        <v>1</v>
      </c>
      <c r="D274" s="8"/>
      <c r="E274" s="8"/>
      <c r="F274" s="11">
        <f t="shared" si="88"/>
        <v>184602</v>
      </c>
      <c r="G274" s="11">
        <f t="shared" ref="G274:H275" si="90">G275</f>
        <v>18461</v>
      </c>
      <c r="H274" s="11">
        <f t="shared" si="90"/>
        <v>166141</v>
      </c>
      <c r="I274" s="11">
        <f t="shared" si="89"/>
        <v>287275</v>
      </c>
      <c r="J274" s="11">
        <f t="shared" ref="J274:K275" si="91">J275</f>
        <v>50781</v>
      </c>
      <c r="K274" s="11">
        <f t="shared" si="91"/>
        <v>236494</v>
      </c>
      <c r="L274" s="16">
        <f t="shared" ref="L274:L346" si="92">G274-J274</f>
        <v>-32320</v>
      </c>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c r="AL274" s="13"/>
      <c r="AM274" s="13"/>
      <c r="AN274" s="13"/>
      <c r="AO274" s="13"/>
      <c r="AP274" s="13"/>
      <c r="AQ274" s="13"/>
      <c r="AR274" s="13"/>
      <c r="AS274" s="13"/>
      <c r="AT274" s="13"/>
      <c r="AU274" s="13"/>
      <c r="AV274" s="13"/>
      <c r="AW274" s="13"/>
      <c r="AX274" s="13"/>
      <c r="AY274" s="13"/>
      <c r="AZ274" s="13"/>
      <c r="BA274" s="13"/>
      <c r="BB274" s="13"/>
      <c r="BC274" s="13"/>
      <c r="BD274" s="13"/>
      <c r="BE274" s="13"/>
      <c r="BF274" s="13"/>
      <c r="BG274" s="13"/>
      <c r="BH274" s="13"/>
      <c r="BI274" s="13"/>
      <c r="BJ274" s="13"/>
      <c r="BK274" s="13"/>
      <c r="BL274" s="13"/>
      <c r="BM274" s="13"/>
      <c r="BN274" s="13"/>
      <c r="BO274" s="13"/>
      <c r="BP274" s="13"/>
      <c r="BQ274" s="13"/>
      <c r="BR274" s="13"/>
      <c r="BS274" s="13"/>
      <c r="BT274" s="13"/>
      <c r="BU274" s="13"/>
      <c r="BV274" s="13"/>
      <c r="BW274" s="13"/>
      <c r="BX274" s="13"/>
      <c r="BY274" s="13"/>
      <c r="BZ274" s="13"/>
      <c r="CA274" s="13"/>
      <c r="CB274" s="13"/>
      <c r="CC274" s="13"/>
      <c r="CD274" s="13"/>
      <c r="CE274" s="13"/>
      <c r="CF274" s="13"/>
      <c r="CG274" s="13"/>
      <c r="CH274" s="13"/>
      <c r="CI274" s="13"/>
      <c r="CJ274" s="13"/>
      <c r="CK274" s="13"/>
      <c r="CL274" s="13"/>
      <c r="CM274" s="13"/>
      <c r="CN274" s="13"/>
      <c r="CO274" s="13"/>
      <c r="CP274" s="13"/>
      <c r="CQ274" s="13"/>
      <c r="CR274" s="13"/>
      <c r="CS274" s="13"/>
      <c r="CT274" s="13"/>
      <c r="CU274" s="13"/>
      <c r="CV274" s="13"/>
      <c r="CW274" s="13"/>
      <c r="CX274" s="13"/>
      <c r="CY274" s="13"/>
      <c r="CZ274" s="13"/>
      <c r="DA274" s="13"/>
      <c r="DB274" s="13"/>
      <c r="DC274" s="13"/>
      <c r="DD274" s="13"/>
      <c r="DE274" s="13"/>
      <c r="DF274" s="13"/>
      <c r="DG274" s="13"/>
      <c r="DH274" s="13"/>
      <c r="DI274" s="13"/>
      <c r="DJ274" s="13"/>
      <c r="DK274" s="13"/>
      <c r="DL274" s="13"/>
      <c r="DM274" s="13"/>
      <c r="DN274" s="13"/>
      <c r="DO274" s="13"/>
      <c r="DP274" s="13"/>
      <c r="DQ274" s="13"/>
      <c r="DR274" s="13"/>
      <c r="DS274" s="13"/>
      <c r="DT274" s="13"/>
      <c r="DU274" s="13"/>
      <c r="DV274" s="13"/>
      <c r="DW274" s="13"/>
      <c r="DX274" s="13"/>
      <c r="DY274" s="13"/>
      <c r="DZ274" s="13"/>
      <c r="EA274" s="13"/>
      <c r="EB274" s="13"/>
      <c r="EC274" s="13"/>
      <c r="ED274" s="13"/>
      <c r="EE274" s="13"/>
      <c r="EF274" s="13"/>
      <c r="EG274" s="13"/>
      <c r="EH274" s="13"/>
      <c r="EI274" s="13"/>
      <c r="EJ274" s="13"/>
      <c r="EK274" s="13"/>
      <c r="EL274" s="13"/>
      <c r="EM274" s="13"/>
      <c r="EN274" s="13"/>
      <c r="EO274" s="13"/>
      <c r="EP274" s="13"/>
      <c r="EQ274" s="13"/>
      <c r="ER274" s="13"/>
      <c r="ES274" s="13"/>
      <c r="ET274" s="13"/>
      <c r="EU274" s="13"/>
      <c r="EV274" s="13"/>
      <c r="EW274" s="13"/>
      <c r="EX274" s="13"/>
      <c r="EY274" s="13"/>
      <c r="EZ274" s="13"/>
      <c r="FA274" s="13"/>
      <c r="FB274" s="13"/>
      <c r="FC274" s="13"/>
      <c r="FD274" s="13"/>
      <c r="FE274" s="13"/>
      <c r="FF274" s="13"/>
      <c r="FG274" s="13"/>
      <c r="FH274" s="13"/>
      <c r="FI274" s="13"/>
      <c r="FJ274" s="13"/>
      <c r="FK274" s="13"/>
      <c r="FL274" s="13"/>
      <c r="FM274" s="13"/>
      <c r="FN274" s="13"/>
      <c r="FO274" s="13"/>
      <c r="FP274" s="13"/>
      <c r="FQ274" s="13"/>
      <c r="FR274" s="13"/>
      <c r="FS274" s="13"/>
      <c r="FT274" s="13"/>
      <c r="FU274" s="13"/>
      <c r="FV274" s="13"/>
      <c r="FW274" s="13"/>
      <c r="FX274" s="13"/>
      <c r="FY274" s="13"/>
      <c r="FZ274" s="13"/>
      <c r="GA274" s="13"/>
      <c r="GB274" s="13"/>
      <c r="GC274" s="13"/>
      <c r="GD274" s="13"/>
      <c r="GE274" s="13"/>
      <c r="GF274" s="13"/>
      <c r="GG274" s="13"/>
      <c r="GH274" s="13"/>
      <c r="GI274" s="13"/>
      <c r="GJ274" s="13"/>
      <c r="GK274" s="13"/>
      <c r="GL274" s="13"/>
      <c r="GM274" s="13"/>
      <c r="GN274" s="13"/>
      <c r="GO274" s="13"/>
      <c r="GP274" s="13"/>
      <c r="GQ274" s="13"/>
      <c r="GR274" s="13"/>
      <c r="GS274" s="13"/>
      <c r="GT274" s="13"/>
      <c r="GU274" s="13"/>
      <c r="GV274" s="13"/>
      <c r="GW274" s="13"/>
      <c r="GX274" s="13"/>
      <c r="GY274" s="13"/>
      <c r="GZ274" s="13"/>
      <c r="HA274" s="13"/>
      <c r="HB274" s="13"/>
      <c r="HC274" s="13"/>
      <c r="HD274" s="13"/>
      <c r="HE274" s="13"/>
      <c r="HF274" s="13"/>
      <c r="HG274" s="13"/>
      <c r="HH274" s="13"/>
      <c r="HI274" s="13"/>
      <c r="HJ274" s="13"/>
      <c r="HK274" s="13"/>
      <c r="HL274" s="13"/>
      <c r="HM274" s="13"/>
      <c r="HN274" s="13"/>
      <c r="HO274" s="13"/>
      <c r="HP274" s="13"/>
      <c r="HQ274" s="13"/>
      <c r="HR274" s="13"/>
      <c r="HS274" s="13"/>
      <c r="HT274" s="13"/>
      <c r="HU274" s="13"/>
      <c r="HV274" s="13"/>
      <c r="HW274" s="13"/>
      <c r="HX274" s="13"/>
      <c r="HY274" s="13"/>
      <c r="HZ274" s="13"/>
      <c r="IA274" s="13"/>
      <c r="IB274" s="13"/>
      <c r="IC274" s="13"/>
      <c r="ID274" s="13"/>
      <c r="IE274" s="13"/>
      <c r="IF274" s="13"/>
      <c r="IG274" s="13"/>
      <c r="IH274" s="13"/>
      <c r="II274" s="13"/>
      <c r="IJ274" s="13"/>
      <c r="IK274" s="13"/>
      <c r="IL274" s="13"/>
      <c r="IM274" s="13"/>
      <c r="IN274" s="13"/>
      <c r="IO274" s="13"/>
      <c r="IP274" s="13"/>
      <c r="IQ274" s="13"/>
      <c r="IR274" s="13"/>
    </row>
    <row r="275" spans="1:252" ht="124.5" customHeight="1" x14ac:dyDescent="0.2">
      <c r="A275" s="7" t="s">
        <v>842</v>
      </c>
      <c r="B275" s="8"/>
      <c r="C275" s="8" t="s">
        <v>1</v>
      </c>
      <c r="D275" s="8" t="s">
        <v>31</v>
      </c>
      <c r="E275" s="8"/>
      <c r="F275" s="11">
        <f t="shared" si="88"/>
        <v>184602</v>
      </c>
      <c r="G275" s="11">
        <f t="shared" si="90"/>
        <v>18461</v>
      </c>
      <c r="H275" s="11">
        <f t="shared" si="90"/>
        <v>166141</v>
      </c>
      <c r="I275" s="11">
        <f t="shared" si="89"/>
        <v>287275</v>
      </c>
      <c r="J275" s="11">
        <f t="shared" si="91"/>
        <v>50781</v>
      </c>
      <c r="K275" s="11">
        <f t="shared" si="91"/>
        <v>236494</v>
      </c>
      <c r="L275" s="16">
        <f t="shared" si="92"/>
        <v>-32320</v>
      </c>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c r="AL275" s="13"/>
      <c r="AM275" s="13"/>
      <c r="AN275" s="13"/>
      <c r="AO275" s="13"/>
      <c r="AP275" s="13"/>
      <c r="AQ275" s="13"/>
      <c r="AR275" s="13"/>
      <c r="AS275" s="13"/>
      <c r="AT275" s="13"/>
      <c r="AU275" s="13"/>
      <c r="AV275" s="13"/>
      <c r="AW275" s="13"/>
      <c r="AX275" s="13"/>
      <c r="AY275" s="13"/>
      <c r="AZ275" s="13"/>
      <c r="BA275" s="13"/>
      <c r="BB275" s="13"/>
      <c r="BC275" s="13"/>
      <c r="BD275" s="13"/>
      <c r="BE275" s="13"/>
      <c r="BF275" s="13"/>
      <c r="BG275" s="13"/>
      <c r="BH275" s="13"/>
      <c r="BI275" s="13"/>
      <c r="BJ275" s="13"/>
      <c r="BK275" s="13"/>
      <c r="BL275" s="13"/>
      <c r="BM275" s="13"/>
      <c r="BN275" s="13"/>
      <c r="BO275" s="13"/>
      <c r="BP275" s="13"/>
      <c r="BQ275" s="13"/>
      <c r="BR275" s="13"/>
      <c r="BS275" s="13"/>
      <c r="BT275" s="13"/>
      <c r="BU275" s="13"/>
      <c r="BV275" s="13"/>
      <c r="BW275" s="13"/>
      <c r="BX275" s="13"/>
      <c r="BY275" s="13"/>
      <c r="BZ275" s="13"/>
      <c r="CA275" s="13"/>
      <c r="CB275" s="13"/>
      <c r="CC275" s="13"/>
      <c r="CD275" s="13"/>
      <c r="CE275" s="13"/>
      <c r="CF275" s="13"/>
      <c r="CG275" s="13"/>
      <c r="CH275" s="13"/>
      <c r="CI275" s="13"/>
      <c r="CJ275" s="13"/>
      <c r="CK275" s="13"/>
      <c r="CL275" s="13"/>
      <c r="CM275" s="13"/>
      <c r="CN275" s="13"/>
      <c r="CO275" s="13"/>
      <c r="CP275" s="13"/>
      <c r="CQ275" s="13"/>
      <c r="CR275" s="13"/>
      <c r="CS275" s="13"/>
      <c r="CT275" s="13"/>
      <c r="CU275" s="13"/>
      <c r="CV275" s="13"/>
      <c r="CW275" s="13"/>
      <c r="CX275" s="13"/>
      <c r="CY275" s="13"/>
      <c r="CZ275" s="13"/>
      <c r="DA275" s="13"/>
      <c r="DB275" s="13"/>
      <c r="DC275" s="13"/>
      <c r="DD275" s="13"/>
      <c r="DE275" s="13"/>
      <c r="DF275" s="13"/>
      <c r="DG275" s="13"/>
      <c r="DH275" s="13"/>
      <c r="DI275" s="13"/>
      <c r="DJ275" s="13"/>
      <c r="DK275" s="13"/>
      <c r="DL275" s="13"/>
      <c r="DM275" s="13"/>
      <c r="DN275" s="13"/>
      <c r="DO275" s="13"/>
      <c r="DP275" s="13"/>
      <c r="DQ275" s="13"/>
      <c r="DR275" s="13"/>
      <c r="DS275" s="13"/>
      <c r="DT275" s="13"/>
      <c r="DU275" s="13"/>
      <c r="DV275" s="13"/>
      <c r="DW275" s="13"/>
      <c r="DX275" s="13"/>
      <c r="DY275" s="13"/>
      <c r="DZ275" s="13"/>
      <c r="EA275" s="13"/>
      <c r="EB275" s="13"/>
      <c r="EC275" s="13"/>
      <c r="ED275" s="13"/>
      <c r="EE275" s="13"/>
      <c r="EF275" s="13"/>
      <c r="EG275" s="13"/>
      <c r="EH275" s="13"/>
      <c r="EI275" s="13"/>
      <c r="EJ275" s="13"/>
      <c r="EK275" s="13"/>
      <c r="EL275" s="13"/>
      <c r="EM275" s="13"/>
      <c r="EN275" s="13"/>
      <c r="EO275" s="13"/>
      <c r="EP275" s="13"/>
      <c r="EQ275" s="13"/>
      <c r="ER275" s="13"/>
      <c r="ES275" s="13"/>
      <c r="ET275" s="13"/>
      <c r="EU275" s="13"/>
      <c r="EV275" s="13"/>
      <c r="EW275" s="13"/>
      <c r="EX275" s="13"/>
      <c r="EY275" s="13"/>
      <c r="EZ275" s="13"/>
      <c r="FA275" s="13"/>
      <c r="FB275" s="13"/>
      <c r="FC275" s="13"/>
      <c r="FD275" s="13"/>
      <c r="FE275" s="13"/>
      <c r="FF275" s="13"/>
      <c r="FG275" s="13"/>
      <c r="FH275" s="13"/>
      <c r="FI275" s="13"/>
      <c r="FJ275" s="13"/>
      <c r="FK275" s="13"/>
      <c r="FL275" s="13"/>
      <c r="FM275" s="13"/>
      <c r="FN275" s="13"/>
      <c r="FO275" s="13"/>
      <c r="FP275" s="13"/>
      <c r="FQ275" s="13"/>
      <c r="FR275" s="13"/>
      <c r="FS275" s="13"/>
      <c r="FT275" s="13"/>
      <c r="FU275" s="13"/>
      <c r="FV275" s="13"/>
      <c r="FW275" s="13"/>
      <c r="FX275" s="13"/>
      <c r="FY275" s="13"/>
      <c r="FZ275" s="13"/>
      <c r="GA275" s="13"/>
      <c r="GB275" s="13"/>
      <c r="GC275" s="13"/>
      <c r="GD275" s="13"/>
      <c r="GE275" s="13"/>
      <c r="GF275" s="13"/>
      <c r="GG275" s="13"/>
      <c r="GH275" s="13"/>
      <c r="GI275" s="13"/>
      <c r="GJ275" s="13"/>
      <c r="GK275" s="13"/>
      <c r="GL275" s="13"/>
      <c r="GM275" s="13"/>
      <c r="GN275" s="13"/>
      <c r="GO275" s="13"/>
      <c r="GP275" s="13"/>
      <c r="GQ275" s="13"/>
      <c r="GR275" s="13"/>
      <c r="GS275" s="13"/>
      <c r="GT275" s="13"/>
      <c r="GU275" s="13"/>
      <c r="GV275" s="13"/>
      <c r="GW275" s="13"/>
      <c r="GX275" s="13"/>
      <c r="GY275" s="13"/>
      <c r="GZ275" s="13"/>
      <c r="HA275" s="13"/>
      <c r="HB275" s="13"/>
      <c r="HC275" s="13"/>
      <c r="HD275" s="13"/>
      <c r="HE275" s="13"/>
      <c r="HF275" s="13"/>
      <c r="HG275" s="13"/>
      <c r="HH275" s="13"/>
      <c r="HI275" s="13"/>
      <c r="HJ275" s="13"/>
      <c r="HK275" s="13"/>
      <c r="HL275" s="13"/>
      <c r="HM275" s="13"/>
      <c r="HN275" s="13"/>
      <c r="HO275" s="13"/>
      <c r="HP275" s="13"/>
      <c r="HQ275" s="13"/>
      <c r="HR275" s="13"/>
      <c r="HS275" s="13"/>
      <c r="HT275" s="13"/>
      <c r="HU275" s="13"/>
      <c r="HV275" s="13"/>
      <c r="HW275" s="13"/>
      <c r="HX275" s="13"/>
      <c r="HY275" s="13"/>
      <c r="HZ275" s="13"/>
      <c r="IA275" s="13"/>
      <c r="IB275" s="13"/>
      <c r="IC275" s="13"/>
      <c r="ID275" s="13"/>
      <c r="IE275" s="13"/>
      <c r="IF275" s="13"/>
      <c r="IG275" s="13"/>
      <c r="IH275" s="13"/>
      <c r="II275" s="13"/>
      <c r="IJ275" s="13"/>
      <c r="IK275" s="13"/>
      <c r="IL275" s="13"/>
      <c r="IM275" s="13"/>
      <c r="IN275" s="13"/>
      <c r="IO275" s="13"/>
      <c r="IP275" s="13"/>
      <c r="IQ275" s="13"/>
      <c r="IR275" s="13"/>
    </row>
    <row r="276" spans="1:252" ht="64.5" customHeight="1" x14ac:dyDescent="0.2">
      <c r="A276" s="20" t="s">
        <v>366</v>
      </c>
      <c r="B276" s="8"/>
      <c r="C276" s="8" t="s">
        <v>1</v>
      </c>
      <c r="D276" s="8" t="s">
        <v>367</v>
      </c>
      <c r="E276" s="8"/>
      <c r="F276" s="11">
        <f t="shared" si="88"/>
        <v>184602</v>
      </c>
      <c r="G276" s="11">
        <f>G277+G282</f>
        <v>18461</v>
      </c>
      <c r="H276" s="11">
        <f>H277+H282</f>
        <v>166141</v>
      </c>
      <c r="I276" s="11">
        <f t="shared" si="89"/>
        <v>287275</v>
      </c>
      <c r="J276" s="11">
        <f>J277+J282</f>
        <v>50781</v>
      </c>
      <c r="K276" s="11">
        <f>K277+K282</f>
        <v>236494</v>
      </c>
      <c r="L276" s="16">
        <f t="shared" si="92"/>
        <v>-32320</v>
      </c>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3"/>
      <c r="EV276" s="13"/>
      <c r="EW276" s="13"/>
      <c r="EX276" s="13"/>
      <c r="EY276" s="13"/>
      <c r="EZ276" s="13"/>
      <c r="FA276" s="13"/>
      <c r="FB276" s="13"/>
      <c r="FC276" s="13"/>
      <c r="FD276" s="13"/>
      <c r="FE276" s="13"/>
      <c r="FF276" s="13"/>
      <c r="FG276" s="13"/>
      <c r="FH276" s="13"/>
      <c r="FI276" s="13"/>
      <c r="FJ276" s="13"/>
      <c r="FK276" s="13"/>
      <c r="FL276" s="13"/>
      <c r="FM276" s="13"/>
      <c r="FN276" s="13"/>
      <c r="FO276" s="13"/>
      <c r="FP276" s="13"/>
      <c r="FQ276" s="13"/>
      <c r="FR276" s="13"/>
      <c r="FS276" s="13"/>
      <c r="FT276" s="13"/>
      <c r="FU276" s="13"/>
      <c r="FV276" s="13"/>
      <c r="FW276" s="13"/>
      <c r="FX276" s="13"/>
      <c r="FY276" s="13"/>
      <c r="FZ276" s="13"/>
      <c r="GA276" s="13"/>
      <c r="GB276" s="13"/>
      <c r="GC276" s="13"/>
      <c r="GD276" s="13"/>
      <c r="GE276" s="13"/>
      <c r="GF276" s="13"/>
      <c r="GG276" s="13"/>
      <c r="GH276" s="13"/>
      <c r="GI276" s="13"/>
      <c r="GJ276" s="13"/>
      <c r="GK276" s="13"/>
      <c r="GL276" s="13"/>
      <c r="GM276" s="13"/>
      <c r="GN276" s="13"/>
      <c r="GO276" s="13"/>
      <c r="GP276" s="13"/>
      <c r="GQ276" s="13"/>
      <c r="GR276" s="13"/>
      <c r="GS276" s="13"/>
      <c r="GT276" s="13"/>
      <c r="GU276" s="13"/>
      <c r="GV276" s="13"/>
      <c r="GW276" s="13"/>
      <c r="GX276" s="13"/>
      <c r="GY276" s="13"/>
      <c r="GZ276" s="13"/>
      <c r="HA276" s="13"/>
      <c r="HB276" s="13"/>
      <c r="HC276" s="13"/>
      <c r="HD276" s="13"/>
      <c r="HE276" s="13"/>
      <c r="HF276" s="13"/>
      <c r="HG276" s="13"/>
      <c r="HH276" s="13"/>
      <c r="HI276" s="13"/>
      <c r="HJ276" s="13"/>
      <c r="HK276" s="13"/>
      <c r="HL276" s="13"/>
      <c r="HM276" s="13"/>
      <c r="HN276" s="13"/>
      <c r="HO276" s="13"/>
      <c r="HP276" s="13"/>
      <c r="HQ276" s="13"/>
      <c r="HR276" s="13"/>
      <c r="HS276" s="13"/>
      <c r="HT276" s="13"/>
      <c r="HU276" s="13"/>
      <c r="HV276" s="13"/>
      <c r="HW276" s="13"/>
      <c r="HX276" s="13"/>
      <c r="HY276" s="13"/>
      <c r="HZ276" s="13"/>
      <c r="IA276" s="13"/>
      <c r="IB276" s="13"/>
      <c r="IC276" s="13"/>
      <c r="ID276" s="13"/>
      <c r="IE276" s="13"/>
      <c r="IF276" s="13"/>
      <c r="IG276" s="13"/>
      <c r="IH276" s="13"/>
      <c r="II276" s="13"/>
      <c r="IJ276" s="13"/>
      <c r="IK276" s="13"/>
      <c r="IL276" s="13"/>
      <c r="IM276" s="13"/>
      <c r="IN276" s="13"/>
      <c r="IO276" s="13"/>
      <c r="IP276" s="13"/>
      <c r="IQ276" s="13"/>
      <c r="IR276" s="13"/>
    </row>
    <row r="277" spans="1:252" ht="162" customHeight="1" x14ac:dyDescent="0.2">
      <c r="A277" s="20" t="s">
        <v>1099</v>
      </c>
      <c r="B277" s="8"/>
      <c r="C277" s="8" t="s">
        <v>1</v>
      </c>
      <c r="D277" s="8" t="s">
        <v>706</v>
      </c>
      <c r="E277" s="8"/>
      <c r="F277" s="11">
        <f t="shared" si="88"/>
        <v>184602</v>
      </c>
      <c r="G277" s="11">
        <f>G278+G280</f>
        <v>18461</v>
      </c>
      <c r="H277" s="11">
        <f>H278+H280</f>
        <v>166141</v>
      </c>
      <c r="I277" s="11">
        <f t="shared" si="89"/>
        <v>285533.2</v>
      </c>
      <c r="J277" s="11">
        <f>J278+J280</f>
        <v>50607</v>
      </c>
      <c r="K277" s="11">
        <f>K278+K280</f>
        <v>234926.2</v>
      </c>
      <c r="L277" s="16">
        <f t="shared" si="92"/>
        <v>-32146</v>
      </c>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c r="AL277" s="13"/>
      <c r="AM277" s="13"/>
      <c r="AN277" s="13"/>
      <c r="AO277" s="13"/>
      <c r="AP277" s="13"/>
      <c r="AQ277" s="13"/>
      <c r="AR277" s="13"/>
      <c r="AS277" s="13"/>
      <c r="AT277" s="13"/>
      <c r="AU277" s="13"/>
      <c r="AV277" s="13"/>
      <c r="AW277" s="13"/>
      <c r="AX277" s="13"/>
      <c r="AY277" s="13"/>
      <c r="AZ277" s="13"/>
      <c r="BA277" s="13"/>
      <c r="BB277" s="13"/>
      <c r="BC277" s="13"/>
      <c r="BD277" s="13"/>
      <c r="BE277" s="13"/>
      <c r="BF277" s="13"/>
      <c r="BG277" s="13"/>
      <c r="BH277" s="13"/>
      <c r="BI277" s="13"/>
      <c r="BJ277" s="13"/>
      <c r="BK277" s="13"/>
      <c r="BL277" s="13"/>
      <c r="BM277" s="13"/>
      <c r="BN277" s="13"/>
      <c r="BO277" s="13"/>
      <c r="BP277" s="13"/>
      <c r="BQ277" s="13"/>
      <c r="BR277" s="13"/>
      <c r="BS277" s="13"/>
      <c r="BT277" s="13"/>
      <c r="BU277" s="13"/>
      <c r="BV277" s="13"/>
      <c r="BW277" s="13"/>
      <c r="BX277" s="13"/>
      <c r="BY277" s="13"/>
      <c r="BZ277" s="13"/>
      <c r="CA277" s="13"/>
      <c r="CB277" s="13"/>
      <c r="CC277" s="13"/>
      <c r="CD277" s="13"/>
      <c r="CE277" s="13"/>
      <c r="CF277" s="13"/>
      <c r="CG277" s="13"/>
      <c r="CH277" s="13"/>
      <c r="CI277" s="13"/>
      <c r="CJ277" s="13"/>
      <c r="CK277" s="13"/>
      <c r="CL277" s="13"/>
      <c r="CM277" s="13"/>
      <c r="CN277" s="13"/>
      <c r="CO277" s="13"/>
      <c r="CP277" s="13"/>
      <c r="CQ277" s="13"/>
      <c r="CR277" s="13"/>
      <c r="CS277" s="13"/>
      <c r="CT277" s="13"/>
      <c r="CU277" s="13"/>
      <c r="CV277" s="13"/>
      <c r="CW277" s="13"/>
      <c r="CX277" s="13"/>
      <c r="CY277" s="13"/>
      <c r="CZ277" s="13"/>
      <c r="DA277" s="13"/>
      <c r="DB277" s="13"/>
      <c r="DC277" s="13"/>
      <c r="DD277" s="13"/>
      <c r="DE277" s="13"/>
      <c r="DF277" s="13"/>
      <c r="DG277" s="13"/>
      <c r="DH277" s="13"/>
      <c r="DI277" s="13"/>
      <c r="DJ277" s="13"/>
      <c r="DK277" s="13"/>
      <c r="DL277" s="13"/>
      <c r="DM277" s="13"/>
      <c r="DN277" s="13"/>
      <c r="DO277" s="13"/>
      <c r="DP277" s="13"/>
      <c r="DQ277" s="13"/>
      <c r="DR277" s="13"/>
      <c r="DS277" s="13"/>
      <c r="DT277" s="13"/>
      <c r="DU277" s="13"/>
      <c r="DV277" s="13"/>
      <c r="DW277" s="13"/>
      <c r="DX277" s="13"/>
      <c r="DY277" s="13"/>
      <c r="DZ277" s="13"/>
      <c r="EA277" s="13"/>
      <c r="EB277" s="13"/>
      <c r="EC277" s="13"/>
      <c r="ED277" s="13"/>
      <c r="EE277" s="13"/>
      <c r="EF277" s="13"/>
      <c r="EG277" s="13"/>
      <c r="EH277" s="13"/>
      <c r="EI277" s="13"/>
      <c r="EJ277" s="13"/>
      <c r="EK277" s="13"/>
      <c r="EL277" s="13"/>
      <c r="EM277" s="13"/>
      <c r="EN277" s="13"/>
      <c r="EO277" s="13"/>
      <c r="EP277" s="13"/>
      <c r="EQ277" s="13"/>
      <c r="ER277" s="13"/>
      <c r="ES277" s="13"/>
      <c r="ET277" s="13"/>
      <c r="EU277" s="13"/>
      <c r="EV277" s="13"/>
      <c r="EW277" s="13"/>
      <c r="EX277" s="13"/>
      <c r="EY277" s="13"/>
      <c r="EZ277" s="13"/>
      <c r="FA277" s="13"/>
      <c r="FB277" s="13"/>
      <c r="FC277" s="13"/>
      <c r="FD277" s="13"/>
      <c r="FE277" s="13"/>
      <c r="FF277" s="13"/>
      <c r="FG277" s="13"/>
      <c r="FH277" s="13"/>
      <c r="FI277" s="13"/>
      <c r="FJ277" s="13"/>
      <c r="FK277" s="13"/>
      <c r="FL277" s="13"/>
      <c r="FM277" s="13"/>
      <c r="FN277" s="13"/>
      <c r="FO277" s="13"/>
      <c r="FP277" s="13"/>
      <c r="FQ277" s="13"/>
      <c r="FR277" s="13"/>
      <c r="FS277" s="13"/>
      <c r="FT277" s="13"/>
      <c r="FU277" s="13"/>
      <c r="FV277" s="13"/>
      <c r="FW277" s="13"/>
      <c r="FX277" s="13"/>
      <c r="FY277" s="13"/>
      <c r="FZ277" s="13"/>
      <c r="GA277" s="13"/>
      <c r="GB277" s="13"/>
      <c r="GC277" s="13"/>
      <c r="GD277" s="13"/>
      <c r="GE277" s="13"/>
      <c r="GF277" s="13"/>
      <c r="GG277" s="13"/>
      <c r="GH277" s="13"/>
      <c r="GI277" s="13"/>
      <c r="GJ277" s="13"/>
      <c r="GK277" s="13"/>
      <c r="GL277" s="13"/>
      <c r="GM277" s="13"/>
      <c r="GN277" s="13"/>
      <c r="GO277" s="13"/>
      <c r="GP277" s="13"/>
      <c r="GQ277" s="13"/>
      <c r="GR277" s="13"/>
      <c r="GS277" s="13"/>
      <c r="GT277" s="13"/>
      <c r="GU277" s="13"/>
      <c r="GV277" s="13"/>
      <c r="GW277" s="13"/>
      <c r="GX277" s="13"/>
      <c r="GY277" s="13"/>
      <c r="GZ277" s="13"/>
      <c r="HA277" s="13"/>
      <c r="HB277" s="13"/>
      <c r="HC277" s="13"/>
      <c r="HD277" s="13"/>
      <c r="HE277" s="13"/>
      <c r="HF277" s="13"/>
      <c r="HG277" s="13"/>
      <c r="HH277" s="13"/>
      <c r="HI277" s="13"/>
      <c r="HJ277" s="13"/>
      <c r="HK277" s="13"/>
      <c r="HL277" s="13"/>
      <c r="HM277" s="13"/>
      <c r="HN277" s="13"/>
      <c r="HO277" s="13"/>
      <c r="HP277" s="13"/>
      <c r="HQ277" s="13"/>
      <c r="HR277" s="13"/>
      <c r="HS277" s="13"/>
      <c r="HT277" s="13"/>
      <c r="HU277" s="13"/>
      <c r="HV277" s="13"/>
      <c r="HW277" s="13"/>
      <c r="HX277" s="13"/>
      <c r="HY277" s="13"/>
      <c r="HZ277" s="13"/>
      <c r="IA277" s="13"/>
      <c r="IB277" s="13"/>
      <c r="IC277" s="13"/>
      <c r="ID277" s="13"/>
      <c r="IE277" s="13"/>
      <c r="IF277" s="13"/>
      <c r="IG277" s="13"/>
      <c r="IH277" s="13"/>
      <c r="II277" s="13"/>
      <c r="IJ277" s="13"/>
      <c r="IK277" s="13"/>
      <c r="IL277" s="13"/>
      <c r="IM277" s="13"/>
      <c r="IN277" s="13"/>
      <c r="IO277" s="13"/>
      <c r="IP277" s="13"/>
      <c r="IQ277" s="13"/>
      <c r="IR277" s="13"/>
    </row>
    <row r="278" spans="1:252" ht="243.75" customHeight="1" x14ac:dyDescent="0.2">
      <c r="A278" s="9" t="s">
        <v>790</v>
      </c>
      <c r="B278" s="9"/>
      <c r="C278" s="9" t="s">
        <v>1</v>
      </c>
      <c r="D278" s="9" t="s">
        <v>791</v>
      </c>
      <c r="E278" s="9"/>
      <c r="F278" s="14">
        <f t="shared" ref="F278:K278" si="93">F279</f>
        <v>166141</v>
      </c>
      <c r="G278" s="14">
        <f t="shared" si="93"/>
        <v>0</v>
      </c>
      <c r="H278" s="14">
        <f t="shared" si="93"/>
        <v>166141</v>
      </c>
      <c r="I278" s="14">
        <f t="shared" si="93"/>
        <v>234926.2</v>
      </c>
      <c r="J278" s="14">
        <f t="shared" si="93"/>
        <v>0</v>
      </c>
      <c r="K278" s="14">
        <f t="shared" si="93"/>
        <v>234926.2</v>
      </c>
      <c r="L278" s="16">
        <f t="shared" si="92"/>
        <v>0</v>
      </c>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c r="AR278" s="13"/>
      <c r="AS278" s="13"/>
      <c r="AT278" s="13"/>
      <c r="AU278" s="13"/>
      <c r="AV278" s="13"/>
      <c r="AW278" s="13"/>
      <c r="AX278" s="13"/>
      <c r="AY278" s="13"/>
      <c r="AZ278" s="13"/>
      <c r="BA278" s="13"/>
      <c r="BB278" s="13"/>
      <c r="BC278" s="13"/>
      <c r="BD278" s="13"/>
      <c r="BE278" s="13"/>
      <c r="BF278" s="13"/>
      <c r="BG278" s="13"/>
      <c r="BH278" s="13"/>
      <c r="BI278" s="13"/>
      <c r="BJ278" s="13"/>
      <c r="BK278" s="13"/>
      <c r="BL278" s="13"/>
      <c r="BM278" s="13"/>
      <c r="BN278" s="13"/>
      <c r="BO278" s="13"/>
      <c r="BP278" s="13"/>
      <c r="BQ278" s="13"/>
      <c r="BR278" s="13"/>
      <c r="BS278" s="13"/>
      <c r="BT278" s="13"/>
      <c r="BU278" s="13"/>
      <c r="BV278" s="13"/>
      <c r="BW278" s="13"/>
      <c r="BX278" s="13"/>
      <c r="BY278" s="13"/>
      <c r="BZ278" s="13"/>
      <c r="CA278" s="13"/>
      <c r="CB278" s="13"/>
      <c r="CC278" s="13"/>
      <c r="CD278" s="13"/>
      <c r="CE278" s="13"/>
      <c r="CF278" s="13"/>
      <c r="CG278" s="13"/>
      <c r="CH278" s="13"/>
      <c r="CI278" s="13"/>
      <c r="CJ278" s="13"/>
      <c r="CK278" s="13"/>
      <c r="CL278" s="13"/>
      <c r="CM278" s="13"/>
      <c r="CN278" s="13"/>
      <c r="CO278" s="13"/>
      <c r="CP278" s="13"/>
      <c r="CQ278" s="13"/>
      <c r="CR278" s="13"/>
      <c r="CS278" s="13"/>
      <c r="CT278" s="13"/>
      <c r="CU278" s="13"/>
      <c r="CV278" s="13"/>
      <c r="CW278" s="13"/>
      <c r="CX278" s="13"/>
      <c r="CY278" s="13"/>
      <c r="CZ278" s="13"/>
      <c r="DA278" s="13"/>
      <c r="DB278" s="13"/>
      <c r="DC278" s="13"/>
      <c r="DD278" s="13"/>
      <c r="DE278" s="13"/>
      <c r="DF278" s="13"/>
      <c r="DG278" s="13"/>
      <c r="DH278" s="13"/>
      <c r="DI278" s="13"/>
      <c r="DJ278" s="13"/>
      <c r="DK278" s="13"/>
      <c r="DL278" s="13"/>
      <c r="DM278" s="13"/>
      <c r="DN278" s="13"/>
      <c r="DO278" s="13"/>
      <c r="DP278" s="13"/>
      <c r="DQ278" s="13"/>
      <c r="DR278" s="13"/>
      <c r="DS278" s="13"/>
      <c r="DT278" s="13"/>
      <c r="DU278" s="13"/>
      <c r="DV278" s="13"/>
      <c r="DW278" s="13"/>
      <c r="DX278" s="13"/>
      <c r="DY278" s="13"/>
      <c r="DZ278" s="13"/>
      <c r="EA278" s="13"/>
      <c r="EB278" s="13"/>
      <c r="EC278" s="13"/>
      <c r="ED278" s="13"/>
      <c r="EE278" s="13"/>
      <c r="EF278" s="13"/>
      <c r="EG278" s="13"/>
      <c r="EH278" s="13"/>
      <c r="EI278" s="13"/>
      <c r="EJ278" s="13"/>
      <c r="EK278" s="13"/>
      <c r="EL278" s="13"/>
      <c r="EM278" s="13"/>
      <c r="EN278" s="13"/>
      <c r="EO278" s="13"/>
      <c r="EP278" s="13"/>
      <c r="EQ278" s="13"/>
      <c r="ER278" s="13"/>
      <c r="ES278" s="13"/>
      <c r="ET278" s="13"/>
      <c r="EU278" s="13"/>
      <c r="EV278" s="13"/>
      <c r="EW278" s="13"/>
      <c r="EX278" s="13"/>
      <c r="EY278" s="13"/>
      <c r="EZ278" s="13"/>
      <c r="FA278" s="13"/>
      <c r="FB278" s="13"/>
      <c r="FC278" s="13"/>
      <c r="FD278" s="13"/>
      <c r="FE278" s="13"/>
      <c r="FF278" s="13"/>
      <c r="FG278" s="13"/>
      <c r="FH278" s="13"/>
      <c r="FI278" s="13"/>
      <c r="FJ278" s="13"/>
      <c r="FK278" s="13"/>
      <c r="FL278" s="13"/>
      <c r="FM278" s="13"/>
      <c r="FN278" s="13"/>
      <c r="FO278" s="13"/>
      <c r="FP278" s="13"/>
      <c r="FQ278" s="13"/>
      <c r="FR278" s="13"/>
      <c r="FS278" s="13"/>
      <c r="FT278" s="13"/>
      <c r="FU278" s="13"/>
      <c r="FV278" s="13"/>
      <c r="FW278" s="13"/>
      <c r="FX278" s="13"/>
      <c r="FY278" s="13"/>
      <c r="FZ278" s="13"/>
      <c r="GA278" s="13"/>
      <c r="GB278" s="13"/>
      <c r="GC278" s="13"/>
      <c r="GD278" s="13"/>
      <c r="GE278" s="13"/>
      <c r="GF278" s="13"/>
      <c r="GG278" s="13"/>
      <c r="GH278" s="13"/>
      <c r="GI278" s="13"/>
      <c r="GJ278" s="13"/>
      <c r="GK278" s="13"/>
      <c r="GL278" s="13"/>
      <c r="GM278" s="13"/>
      <c r="GN278" s="13"/>
      <c r="GO278" s="13"/>
      <c r="GP278" s="13"/>
      <c r="GQ278" s="13"/>
      <c r="GR278" s="13"/>
      <c r="GS278" s="13"/>
      <c r="GT278" s="13"/>
      <c r="GU278" s="13"/>
      <c r="GV278" s="13"/>
      <c r="GW278" s="13"/>
      <c r="GX278" s="13"/>
      <c r="GY278" s="13"/>
      <c r="GZ278" s="13"/>
      <c r="HA278" s="13"/>
      <c r="HB278" s="13"/>
      <c r="HC278" s="13"/>
      <c r="HD278" s="13"/>
      <c r="HE278" s="13"/>
      <c r="HF278" s="13"/>
      <c r="HG278" s="13"/>
      <c r="HH278" s="13"/>
      <c r="HI278" s="13"/>
      <c r="HJ278" s="13"/>
      <c r="HK278" s="13"/>
      <c r="HL278" s="13"/>
      <c r="HM278" s="13"/>
      <c r="HN278" s="13"/>
      <c r="HO278" s="13"/>
      <c r="HP278" s="13"/>
      <c r="HQ278" s="13"/>
      <c r="HR278" s="13"/>
      <c r="HS278" s="13"/>
      <c r="HT278" s="13"/>
      <c r="HU278" s="13"/>
      <c r="HV278" s="13"/>
      <c r="HW278" s="13"/>
      <c r="HX278" s="13"/>
      <c r="HY278" s="13"/>
      <c r="HZ278" s="13"/>
      <c r="IA278" s="13"/>
      <c r="IB278" s="13"/>
      <c r="IC278" s="13"/>
      <c r="ID278" s="13"/>
      <c r="IE278" s="13"/>
      <c r="IF278" s="13"/>
      <c r="IG278" s="13"/>
      <c r="IH278" s="13"/>
      <c r="II278" s="13"/>
      <c r="IJ278" s="13"/>
      <c r="IK278" s="13"/>
      <c r="IL278" s="13"/>
      <c r="IM278" s="13"/>
      <c r="IN278" s="13"/>
      <c r="IO278" s="13"/>
      <c r="IP278" s="13"/>
      <c r="IQ278" s="13"/>
      <c r="IR278" s="13"/>
    </row>
    <row r="279" spans="1:252" ht="95.25" customHeight="1" x14ac:dyDescent="0.2">
      <c r="A279" s="9" t="s">
        <v>18</v>
      </c>
      <c r="B279" s="9"/>
      <c r="C279" s="9" t="s">
        <v>1</v>
      </c>
      <c r="D279" s="9" t="s">
        <v>791</v>
      </c>
      <c r="E279" s="9" t="s">
        <v>12</v>
      </c>
      <c r="F279" s="14">
        <f>G279+H279</f>
        <v>166141</v>
      </c>
      <c r="G279" s="14"/>
      <c r="H279" s="14">
        <v>166141</v>
      </c>
      <c r="I279" s="14">
        <f>J279+K279</f>
        <v>234926.2</v>
      </c>
      <c r="J279" s="14"/>
      <c r="K279" s="59">
        <f>457029-222102.8</f>
        <v>234926.2</v>
      </c>
      <c r="L279" s="16">
        <f t="shared" si="92"/>
        <v>0</v>
      </c>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c r="AL279" s="13"/>
      <c r="AM279" s="13"/>
      <c r="AN279" s="13"/>
      <c r="AO279" s="13"/>
      <c r="AP279" s="13"/>
      <c r="AQ279" s="13"/>
      <c r="AR279" s="13"/>
      <c r="AS279" s="13"/>
      <c r="AT279" s="13"/>
      <c r="AU279" s="13"/>
      <c r="AV279" s="13"/>
      <c r="AW279" s="13"/>
      <c r="AX279" s="13"/>
      <c r="AY279" s="13"/>
      <c r="AZ279" s="13"/>
      <c r="BA279" s="13"/>
      <c r="BB279" s="13"/>
      <c r="BC279" s="13"/>
      <c r="BD279" s="13"/>
      <c r="BE279" s="13"/>
      <c r="BF279" s="13"/>
      <c r="BG279" s="13"/>
      <c r="BH279" s="13"/>
      <c r="BI279" s="13"/>
      <c r="BJ279" s="13"/>
      <c r="BK279" s="13"/>
      <c r="BL279" s="13"/>
      <c r="BM279" s="13"/>
      <c r="BN279" s="13"/>
      <c r="BO279" s="13"/>
      <c r="BP279" s="13"/>
      <c r="BQ279" s="13"/>
      <c r="BR279" s="13"/>
      <c r="BS279" s="13"/>
      <c r="BT279" s="13"/>
      <c r="BU279" s="13"/>
      <c r="BV279" s="13"/>
      <c r="BW279" s="13"/>
      <c r="BX279" s="13"/>
      <c r="BY279" s="13"/>
      <c r="BZ279" s="13"/>
      <c r="CA279" s="13"/>
      <c r="CB279" s="13"/>
      <c r="CC279" s="13"/>
      <c r="CD279" s="13"/>
      <c r="CE279" s="13"/>
      <c r="CF279" s="13"/>
      <c r="CG279" s="13"/>
      <c r="CH279" s="13"/>
      <c r="CI279" s="13"/>
      <c r="CJ279" s="13"/>
      <c r="CK279" s="13"/>
      <c r="CL279" s="13"/>
      <c r="CM279" s="13"/>
      <c r="CN279" s="13"/>
      <c r="CO279" s="13"/>
      <c r="CP279" s="13"/>
      <c r="CQ279" s="13"/>
      <c r="CR279" s="13"/>
      <c r="CS279" s="13"/>
      <c r="CT279" s="13"/>
      <c r="CU279" s="13"/>
      <c r="CV279" s="13"/>
      <c r="CW279" s="13"/>
      <c r="CX279" s="13"/>
      <c r="CY279" s="13"/>
      <c r="CZ279" s="13"/>
      <c r="DA279" s="13"/>
      <c r="DB279" s="13"/>
      <c r="DC279" s="13"/>
      <c r="DD279" s="13"/>
      <c r="DE279" s="13"/>
      <c r="DF279" s="13"/>
      <c r="DG279" s="13"/>
      <c r="DH279" s="13"/>
      <c r="DI279" s="13"/>
      <c r="DJ279" s="13"/>
      <c r="DK279" s="13"/>
      <c r="DL279" s="13"/>
      <c r="DM279" s="13"/>
      <c r="DN279" s="13"/>
      <c r="DO279" s="13"/>
      <c r="DP279" s="13"/>
      <c r="DQ279" s="13"/>
      <c r="DR279" s="13"/>
      <c r="DS279" s="13"/>
      <c r="DT279" s="13"/>
      <c r="DU279" s="13"/>
      <c r="DV279" s="13"/>
      <c r="DW279" s="13"/>
      <c r="DX279" s="13"/>
      <c r="DY279" s="13"/>
      <c r="DZ279" s="13"/>
      <c r="EA279" s="13"/>
      <c r="EB279" s="13"/>
      <c r="EC279" s="13"/>
      <c r="ED279" s="13"/>
      <c r="EE279" s="13"/>
      <c r="EF279" s="13"/>
      <c r="EG279" s="13"/>
      <c r="EH279" s="13"/>
      <c r="EI279" s="13"/>
      <c r="EJ279" s="13"/>
      <c r="EK279" s="13"/>
      <c r="EL279" s="13"/>
      <c r="EM279" s="13"/>
      <c r="EN279" s="13"/>
      <c r="EO279" s="13"/>
      <c r="EP279" s="13"/>
      <c r="EQ279" s="13"/>
      <c r="ER279" s="13"/>
      <c r="ES279" s="13"/>
      <c r="ET279" s="13"/>
      <c r="EU279" s="13"/>
      <c r="EV279" s="13"/>
      <c r="EW279" s="13"/>
      <c r="EX279" s="13"/>
      <c r="EY279" s="13"/>
      <c r="EZ279" s="13"/>
      <c r="FA279" s="13"/>
      <c r="FB279" s="13"/>
      <c r="FC279" s="13"/>
      <c r="FD279" s="13"/>
      <c r="FE279" s="13"/>
      <c r="FF279" s="13"/>
      <c r="FG279" s="13"/>
      <c r="FH279" s="13"/>
      <c r="FI279" s="13"/>
      <c r="FJ279" s="13"/>
      <c r="FK279" s="13"/>
      <c r="FL279" s="13"/>
      <c r="FM279" s="13"/>
      <c r="FN279" s="13"/>
      <c r="FO279" s="13"/>
      <c r="FP279" s="13"/>
      <c r="FQ279" s="13"/>
      <c r="FR279" s="13"/>
      <c r="FS279" s="13"/>
      <c r="FT279" s="13"/>
      <c r="FU279" s="13"/>
      <c r="FV279" s="13"/>
      <c r="FW279" s="13"/>
      <c r="FX279" s="13"/>
      <c r="FY279" s="13"/>
      <c r="FZ279" s="13"/>
      <c r="GA279" s="13"/>
      <c r="GB279" s="13"/>
      <c r="GC279" s="13"/>
      <c r="GD279" s="13"/>
      <c r="GE279" s="13"/>
      <c r="GF279" s="13"/>
      <c r="GG279" s="13"/>
      <c r="GH279" s="13"/>
      <c r="GI279" s="13"/>
      <c r="GJ279" s="13"/>
      <c r="GK279" s="13"/>
      <c r="GL279" s="13"/>
      <c r="GM279" s="13"/>
      <c r="GN279" s="13"/>
      <c r="GO279" s="13"/>
      <c r="GP279" s="13"/>
      <c r="GQ279" s="13"/>
      <c r="GR279" s="13"/>
      <c r="GS279" s="13"/>
      <c r="GT279" s="13"/>
      <c r="GU279" s="13"/>
      <c r="GV279" s="13"/>
      <c r="GW279" s="13"/>
      <c r="GX279" s="13"/>
      <c r="GY279" s="13"/>
      <c r="GZ279" s="13"/>
      <c r="HA279" s="13"/>
      <c r="HB279" s="13"/>
      <c r="HC279" s="13"/>
      <c r="HD279" s="13"/>
      <c r="HE279" s="13"/>
      <c r="HF279" s="13"/>
      <c r="HG279" s="13"/>
      <c r="HH279" s="13"/>
      <c r="HI279" s="13"/>
      <c r="HJ279" s="13"/>
      <c r="HK279" s="13"/>
      <c r="HL279" s="13"/>
      <c r="HM279" s="13"/>
      <c r="HN279" s="13"/>
      <c r="HO279" s="13"/>
      <c r="HP279" s="13"/>
      <c r="HQ279" s="13"/>
      <c r="HR279" s="13"/>
      <c r="HS279" s="13"/>
      <c r="HT279" s="13"/>
      <c r="HU279" s="13"/>
      <c r="HV279" s="13"/>
      <c r="HW279" s="13"/>
      <c r="HX279" s="13"/>
      <c r="HY279" s="13"/>
      <c r="HZ279" s="13"/>
      <c r="IA279" s="13"/>
      <c r="IB279" s="13"/>
      <c r="IC279" s="13"/>
      <c r="ID279" s="13"/>
      <c r="IE279" s="13"/>
      <c r="IF279" s="13"/>
      <c r="IG279" s="13"/>
      <c r="IH279" s="13"/>
      <c r="II279" s="13"/>
      <c r="IJ279" s="13"/>
      <c r="IK279" s="13"/>
      <c r="IL279" s="13"/>
      <c r="IM279" s="13"/>
      <c r="IN279" s="13"/>
      <c r="IO279" s="13"/>
      <c r="IP279" s="13"/>
      <c r="IQ279" s="13"/>
      <c r="IR279" s="13"/>
    </row>
    <row r="280" spans="1:252" ht="222.75" customHeight="1" x14ac:dyDescent="0.2">
      <c r="A280" s="9" t="s">
        <v>951</v>
      </c>
      <c r="B280" s="9"/>
      <c r="C280" s="9" t="s">
        <v>1</v>
      </c>
      <c r="D280" s="9" t="s">
        <v>962</v>
      </c>
      <c r="E280" s="9"/>
      <c r="F280" s="14">
        <f t="shared" ref="F280" si="94">G280+H280</f>
        <v>18461</v>
      </c>
      <c r="G280" s="14">
        <f>G281</f>
        <v>18461</v>
      </c>
      <c r="H280" s="14">
        <f>H281</f>
        <v>0</v>
      </c>
      <c r="I280" s="14">
        <f t="shared" ref="I280" si="95">J280+K280</f>
        <v>50607</v>
      </c>
      <c r="J280" s="14">
        <f>J281</f>
        <v>50607</v>
      </c>
      <c r="K280" s="14">
        <f>K281</f>
        <v>0</v>
      </c>
      <c r="L280" s="16">
        <f t="shared" si="92"/>
        <v>-32146</v>
      </c>
      <c r="M280" s="13"/>
      <c r="N280" s="13"/>
      <c r="O280" s="13"/>
      <c r="P280" s="13"/>
      <c r="Q280" s="13"/>
      <c r="R280" s="13"/>
      <c r="S280" s="13"/>
      <c r="T280" s="13"/>
      <c r="U280" s="13"/>
      <c r="V280" s="13"/>
      <c r="W280" s="13"/>
      <c r="X280" s="13"/>
      <c r="Y280" s="13"/>
      <c r="Z280" s="13"/>
      <c r="AA280" s="13"/>
      <c r="AB280" s="13"/>
      <c r="AC280" s="13"/>
      <c r="AD280" s="13"/>
      <c r="AE280" s="13"/>
      <c r="AF280" s="13"/>
      <c r="AG280" s="13"/>
      <c r="AH280" s="13"/>
      <c r="AI280" s="13"/>
      <c r="AJ280" s="13"/>
      <c r="AK280" s="13"/>
      <c r="AL280" s="13"/>
      <c r="AM280" s="13"/>
      <c r="AN280" s="13"/>
      <c r="AO280" s="13"/>
      <c r="AP280" s="13"/>
      <c r="AQ280" s="13"/>
      <c r="AR280" s="13"/>
      <c r="AS280" s="13"/>
      <c r="AT280" s="13"/>
      <c r="AU280" s="13"/>
      <c r="AV280" s="13"/>
      <c r="AW280" s="13"/>
      <c r="AX280" s="13"/>
      <c r="AY280" s="13"/>
      <c r="AZ280" s="13"/>
      <c r="BA280" s="13"/>
      <c r="BB280" s="13"/>
      <c r="BC280" s="13"/>
      <c r="BD280" s="13"/>
      <c r="BE280" s="13"/>
      <c r="BF280" s="13"/>
      <c r="BG280" s="13"/>
      <c r="BH280" s="13"/>
      <c r="BI280" s="13"/>
      <c r="BJ280" s="13"/>
      <c r="BK280" s="13"/>
      <c r="BL280" s="13"/>
      <c r="BM280" s="13"/>
      <c r="BN280" s="13"/>
      <c r="BO280" s="13"/>
      <c r="BP280" s="13"/>
      <c r="BQ280" s="13"/>
      <c r="BR280" s="13"/>
      <c r="BS280" s="13"/>
      <c r="BT280" s="13"/>
      <c r="BU280" s="13"/>
      <c r="BV280" s="13"/>
      <c r="BW280" s="13"/>
      <c r="BX280" s="13"/>
      <c r="BY280" s="13"/>
      <c r="BZ280" s="13"/>
      <c r="CA280" s="13"/>
      <c r="CB280" s="13"/>
      <c r="CC280" s="13"/>
      <c r="CD280" s="13"/>
      <c r="CE280" s="13"/>
      <c r="CF280" s="13"/>
      <c r="CG280" s="13"/>
      <c r="CH280" s="13"/>
      <c r="CI280" s="13"/>
      <c r="CJ280" s="13"/>
      <c r="CK280" s="13"/>
      <c r="CL280" s="13"/>
      <c r="CM280" s="13"/>
      <c r="CN280" s="13"/>
      <c r="CO280" s="13"/>
      <c r="CP280" s="13"/>
      <c r="CQ280" s="13"/>
      <c r="CR280" s="13"/>
      <c r="CS280" s="13"/>
      <c r="CT280" s="13"/>
      <c r="CU280" s="13"/>
      <c r="CV280" s="13"/>
      <c r="CW280" s="13"/>
      <c r="CX280" s="13"/>
      <c r="CY280" s="13"/>
      <c r="CZ280" s="13"/>
      <c r="DA280" s="13"/>
      <c r="DB280" s="13"/>
      <c r="DC280" s="13"/>
      <c r="DD280" s="13"/>
      <c r="DE280" s="13"/>
      <c r="DF280" s="13"/>
      <c r="DG280" s="13"/>
      <c r="DH280" s="13"/>
      <c r="DI280" s="13"/>
      <c r="DJ280" s="13"/>
      <c r="DK280" s="13"/>
      <c r="DL280" s="13"/>
      <c r="DM280" s="13"/>
      <c r="DN280" s="13"/>
      <c r="DO280" s="13"/>
      <c r="DP280" s="13"/>
      <c r="DQ280" s="13"/>
      <c r="DR280" s="13"/>
      <c r="DS280" s="13"/>
      <c r="DT280" s="13"/>
      <c r="DU280" s="13"/>
      <c r="DV280" s="13"/>
      <c r="DW280" s="13"/>
      <c r="DX280" s="13"/>
      <c r="DY280" s="13"/>
      <c r="DZ280" s="13"/>
      <c r="EA280" s="13"/>
      <c r="EB280" s="13"/>
      <c r="EC280" s="13"/>
      <c r="ED280" s="13"/>
      <c r="EE280" s="13"/>
      <c r="EF280" s="13"/>
      <c r="EG280" s="13"/>
      <c r="EH280" s="13"/>
      <c r="EI280" s="13"/>
      <c r="EJ280" s="13"/>
      <c r="EK280" s="13"/>
      <c r="EL280" s="13"/>
      <c r="EM280" s="13"/>
      <c r="EN280" s="13"/>
      <c r="EO280" s="13"/>
      <c r="EP280" s="13"/>
      <c r="EQ280" s="13"/>
      <c r="ER280" s="13"/>
      <c r="ES280" s="13"/>
      <c r="ET280" s="13"/>
      <c r="EU280" s="13"/>
      <c r="EV280" s="13"/>
      <c r="EW280" s="13"/>
      <c r="EX280" s="13"/>
      <c r="EY280" s="13"/>
      <c r="EZ280" s="13"/>
      <c r="FA280" s="13"/>
      <c r="FB280" s="13"/>
      <c r="FC280" s="13"/>
      <c r="FD280" s="13"/>
      <c r="FE280" s="13"/>
      <c r="FF280" s="13"/>
      <c r="FG280" s="13"/>
      <c r="FH280" s="13"/>
      <c r="FI280" s="13"/>
      <c r="FJ280" s="13"/>
      <c r="FK280" s="13"/>
      <c r="FL280" s="13"/>
      <c r="FM280" s="13"/>
      <c r="FN280" s="13"/>
      <c r="FO280" s="13"/>
      <c r="FP280" s="13"/>
      <c r="FQ280" s="13"/>
      <c r="FR280" s="13"/>
      <c r="FS280" s="13"/>
      <c r="FT280" s="13"/>
      <c r="FU280" s="13"/>
      <c r="FV280" s="13"/>
      <c r="FW280" s="13"/>
      <c r="FX280" s="13"/>
      <c r="FY280" s="13"/>
      <c r="FZ280" s="13"/>
      <c r="GA280" s="13"/>
      <c r="GB280" s="13"/>
      <c r="GC280" s="13"/>
      <c r="GD280" s="13"/>
      <c r="GE280" s="13"/>
      <c r="GF280" s="13"/>
      <c r="GG280" s="13"/>
      <c r="GH280" s="13"/>
      <c r="GI280" s="13"/>
      <c r="GJ280" s="13"/>
      <c r="GK280" s="13"/>
      <c r="GL280" s="13"/>
      <c r="GM280" s="13"/>
      <c r="GN280" s="13"/>
      <c r="GO280" s="13"/>
      <c r="GP280" s="13"/>
      <c r="GQ280" s="13"/>
      <c r="GR280" s="13"/>
      <c r="GS280" s="13"/>
      <c r="GT280" s="13"/>
      <c r="GU280" s="13"/>
      <c r="GV280" s="13"/>
      <c r="GW280" s="13"/>
      <c r="GX280" s="13"/>
      <c r="GY280" s="13"/>
      <c r="GZ280" s="13"/>
      <c r="HA280" s="13"/>
      <c r="HB280" s="13"/>
      <c r="HC280" s="13"/>
      <c r="HD280" s="13"/>
      <c r="HE280" s="13"/>
      <c r="HF280" s="13"/>
      <c r="HG280" s="13"/>
      <c r="HH280" s="13"/>
      <c r="HI280" s="13"/>
      <c r="HJ280" s="13"/>
      <c r="HK280" s="13"/>
      <c r="HL280" s="13"/>
      <c r="HM280" s="13"/>
      <c r="HN280" s="13"/>
      <c r="HO280" s="13"/>
      <c r="HP280" s="13"/>
      <c r="HQ280" s="13"/>
      <c r="HR280" s="13"/>
      <c r="HS280" s="13"/>
      <c r="HT280" s="13"/>
      <c r="HU280" s="13"/>
      <c r="HV280" s="13"/>
      <c r="HW280" s="13"/>
      <c r="HX280" s="13"/>
      <c r="HY280" s="13"/>
      <c r="HZ280" s="13"/>
      <c r="IA280" s="13"/>
      <c r="IB280" s="13"/>
      <c r="IC280" s="13"/>
      <c r="ID280" s="13"/>
      <c r="IE280" s="13"/>
      <c r="IF280" s="13"/>
      <c r="IG280" s="13"/>
      <c r="IH280" s="13"/>
      <c r="II280" s="13"/>
      <c r="IJ280" s="13"/>
      <c r="IK280" s="13"/>
      <c r="IL280" s="13"/>
      <c r="IM280" s="13"/>
      <c r="IN280" s="13"/>
      <c r="IO280" s="13"/>
      <c r="IP280" s="13"/>
      <c r="IQ280" s="13"/>
      <c r="IR280" s="13"/>
    </row>
    <row r="281" spans="1:252" ht="95.25" customHeight="1" x14ac:dyDescent="0.2">
      <c r="A281" s="9" t="s">
        <v>18</v>
      </c>
      <c r="B281" s="9"/>
      <c r="C281" s="9" t="s">
        <v>1</v>
      </c>
      <c r="D281" s="9" t="s">
        <v>962</v>
      </c>
      <c r="E281" s="9" t="s">
        <v>12</v>
      </c>
      <c r="F281" s="14">
        <f t="shared" ref="F281:F292" si="96">G281+H281</f>
        <v>18461</v>
      </c>
      <c r="G281" s="14">
        <v>18461</v>
      </c>
      <c r="H281" s="14"/>
      <c r="I281" s="14">
        <f>J281+K281</f>
        <v>50607</v>
      </c>
      <c r="J281" s="59">
        <f>50781-174</f>
        <v>50607</v>
      </c>
      <c r="K281" s="14"/>
      <c r="L281" s="16">
        <f t="shared" si="92"/>
        <v>-32146</v>
      </c>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AQ281" s="13"/>
      <c r="AR281" s="13"/>
      <c r="AS281" s="13"/>
      <c r="AT281" s="13"/>
      <c r="AU281" s="13"/>
      <c r="AV281" s="13"/>
      <c r="AW281" s="13"/>
      <c r="AX281" s="13"/>
      <c r="AY281" s="13"/>
      <c r="AZ281" s="13"/>
      <c r="BA281" s="13"/>
      <c r="BB281" s="13"/>
      <c r="BC281" s="13"/>
      <c r="BD281" s="13"/>
      <c r="BE281" s="13"/>
      <c r="BF281" s="13"/>
      <c r="BG281" s="13"/>
      <c r="BH281" s="13"/>
      <c r="BI281" s="13"/>
      <c r="BJ281" s="13"/>
      <c r="BK281" s="13"/>
      <c r="BL281" s="13"/>
      <c r="BM281" s="13"/>
      <c r="BN281" s="13"/>
      <c r="BO281" s="13"/>
      <c r="BP281" s="13"/>
      <c r="BQ281" s="13"/>
      <c r="BR281" s="13"/>
      <c r="BS281" s="13"/>
      <c r="BT281" s="13"/>
      <c r="BU281" s="13"/>
      <c r="BV281" s="13"/>
      <c r="BW281" s="13"/>
      <c r="BX281" s="13"/>
      <c r="BY281" s="13"/>
      <c r="BZ281" s="13"/>
      <c r="CA281" s="13"/>
      <c r="CB281" s="13"/>
      <c r="CC281" s="13"/>
      <c r="CD281" s="13"/>
      <c r="CE281" s="13"/>
      <c r="CF281" s="13"/>
      <c r="CG281" s="13"/>
      <c r="CH281" s="13"/>
      <c r="CI281" s="13"/>
      <c r="CJ281" s="13"/>
      <c r="CK281" s="13"/>
      <c r="CL281" s="13"/>
      <c r="CM281" s="13"/>
      <c r="CN281" s="13"/>
      <c r="CO281" s="13"/>
      <c r="CP281" s="13"/>
      <c r="CQ281" s="13"/>
      <c r="CR281" s="13"/>
      <c r="CS281" s="13"/>
      <c r="CT281" s="13"/>
      <c r="CU281" s="13"/>
      <c r="CV281" s="13"/>
      <c r="CW281" s="13"/>
      <c r="CX281" s="13"/>
      <c r="CY281" s="13"/>
      <c r="CZ281" s="13"/>
      <c r="DA281" s="13"/>
      <c r="DB281" s="13"/>
      <c r="DC281" s="13"/>
      <c r="DD281" s="13"/>
      <c r="DE281" s="13"/>
      <c r="DF281" s="13"/>
      <c r="DG281" s="13"/>
      <c r="DH281" s="13"/>
      <c r="DI281" s="13"/>
      <c r="DJ281" s="13"/>
      <c r="DK281" s="13"/>
      <c r="DL281" s="13"/>
      <c r="DM281" s="13"/>
      <c r="DN281" s="13"/>
      <c r="DO281" s="13"/>
      <c r="DP281" s="13"/>
      <c r="DQ281" s="13"/>
      <c r="DR281" s="13"/>
      <c r="DS281" s="13"/>
      <c r="DT281" s="13"/>
      <c r="DU281" s="13"/>
      <c r="DV281" s="13"/>
      <c r="DW281" s="13"/>
      <c r="DX281" s="13"/>
      <c r="DY281" s="13"/>
      <c r="DZ281" s="13"/>
      <c r="EA281" s="13"/>
      <c r="EB281" s="13"/>
      <c r="EC281" s="13"/>
      <c r="ED281" s="13"/>
      <c r="EE281" s="13"/>
      <c r="EF281" s="13"/>
      <c r="EG281" s="13"/>
      <c r="EH281" s="13"/>
      <c r="EI281" s="13"/>
      <c r="EJ281" s="13"/>
      <c r="EK281" s="13"/>
      <c r="EL281" s="13"/>
      <c r="EM281" s="13"/>
      <c r="EN281" s="13"/>
      <c r="EO281" s="13"/>
      <c r="EP281" s="13"/>
      <c r="EQ281" s="13"/>
      <c r="ER281" s="13"/>
      <c r="ES281" s="13"/>
      <c r="ET281" s="13"/>
      <c r="EU281" s="13"/>
      <c r="EV281" s="13"/>
      <c r="EW281" s="13"/>
      <c r="EX281" s="13"/>
      <c r="EY281" s="13"/>
      <c r="EZ281" s="13"/>
      <c r="FA281" s="13"/>
      <c r="FB281" s="13"/>
      <c r="FC281" s="13"/>
      <c r="FD281" s="13"/>
      <c r="FE281" s="13"/>
      <c r="FF281" s="13"/>
      <c r="FG281" s="13"/>
      <c r="FH281" s="13"/>
      <c r="FI281" s="13"/>
      <c r="FJ281" s="13"/>
      <c r="FK281" s="13"/>
      <c r="FL281" s="13"/>
      <c r="FM281" s="13"/>
      <c r="FN281" s="13"/>
      <c r="FO281" s="13"/>
      <c r="FP281" s="13"/>
      <c r="FQ281" s="13"/>
      <c r="FR281" s="13"/>
      <c r="FS281" s="13"/>
      <c r="FT281" s="13"/>
      <c r="FU281" s="13"/>
      <c r="FV281" s="13"/>
      <c r="FW281" s="13"/>
      <c r="FX281" s="13"/>
      <c r="FY281" s="13"/>
      <c r="FZ281" s="13"/>
      <c r="GA281" s="13"/>
      <c r="GB281" s="13"/>
      <c r="GC281" s="13"/>
      <c r="GD281" s="13"/>
      <c r="GE281" s="13"/>
      <c r="GF281" s="13"/>
      <c r="GG281" s="13"/>
      <c r="GH281" s="13"/>
      <c r="GI281" s="13"/>
      <c r="GJ281" s="13"/>
      <c r="GK281" s="13"/>
      <c r="GL281" s="13"/>
      <c r="GM281" s="13"/>
      <c r="GN281" s="13"/>
      <c r="GO281" s="13"/>
      <c r="GP281" s="13"/>
      <c r="GQ281" s="13"/>
      <c r="GR281" s="13"/>
      <c r="GS281" s="13"/>
      <c r="GT281" s="13"/>
      <c r="GU281" s="13"/>
      <c r="GV281" s="13"/>
      <c r="GW281" s="13"/>
      <c r="GX281" s="13"/>
      <c r="GY281" s="13"/>
      <c r="GZ281" s="13"/>
      <c r="HA281" s="13"/>
      <c r="HB281" s="13"/>
      <c r="HC281" s="13"/>
      <c r="HD281" s="13"/>
      <c r="HE281" s="13"/>
      <c r="HF281" s="13"/>
      <c r="HG281" s="13"/>
      <c r="HH281" s="13"/>
      <c r="HI281" s="13"/>
      <c r="HJ281" s="13"/>
      <c r="HK281" s="13"/>
      <c r="HL281" s="13"/>
      <c r="HM281" s="13"/>
      <c r="HN281" s="13"/>
      <c r="HO281" s="13"/>
      <c r="HP281" s="13"/>
      <c r="HQ281" s="13"/>
      <c r="HR281" s="13"/>
      <c r="HS281" s="13"/>
      <c r="HT281" s="13"/>
      <c r="HU281" s="13"/>
      <c r="HV281" s="13"/>
      <c r="HW281" s="13"/>
      <c r="HX281" s="13"/>
      <c r="HY281" s="13"/>
      <c r="HZ281" s="13"/>
      <c r="IA281" s="13"/>
      <c r="IB281" s="13"/>
      <c r="IC281" s="13"/>
      <c r="ID281" s="13"/>
      <c r="IE281" s="13"/>
      <c r="IF281" s="13"/>
      <c r="IG281" s="13"/>
      <c r="IH281" s="13"/>
      <c r="II281" s="13"/>
      <c r="IJ281" s="13"/>
      <c r="IK281" s="13"/>
      <c r="IL281" s="13"/>
      <c r="IM281" s="13"/>
      <c r="IN281" s="13"/>
      <c r="IO281" s="13"/>
      <c r="IP281" s="13"/>
      <c r="IQ281" s="13"/>
      <c r="IR281" s="13"/>
    </row>
    <row r="282" spans="1:252" s="13" customFormat="1" ht="70.5" customHeight="1" x14ac:dyDescent="0.2">
      <c r="A282" s="60" t="s">
        <v>1087</v>
      </c>
      <c r="B282" s="8"/>
      <c r="C282" s="8" t="s">
        <v>1</v>
      </c>
      <c r="D282" s="62" t="s">
        <v>1089</v>
      </c>
      <c r="E282" s="8"/>
      <c r="F282" s="11">
        <f t="shared" si="96"/>
        <v>0</v>
      </c>
      <c r="G282" s="11">
        <f>G283</f>
        <v>0</v>
      </c>
      <c r="H282" s="11">
        <f>H283</f>
        <v>0</v>
      </c>
      <c r="I282" s="11">
        <f t="shared" ref="I282:I284" si="97">J282+K282</f>
        <v>1741.8</v>
      </c>
      <c r="J282" s="63">
        <f>J283</f>
        <v>174</v>
      </c>
      <c r="K282" s="63">
        <f>K283</f>
        <v>1567.8</v>
      </c>
      <c r="L282" s="12"/>
    </row>
    <row r="283" spans="1:252" ht="144.75" customHeight="1" x14ac:dyDescent="0.2">
      <c r="A283" s="61" t="s">
        <v>1088</v>
      </c>
      <c r="B283" s="9"/>
      <c r="C283" s="9" t="s">
        <v>1</v>
      </c>
      <c r="D283" s="61" t="s">
        <v>1090</v>
      </c>
      <c r="E283" s="9"/>
      <c r="F283" s="14">
        <f t="shared" si="96"/>
        <v>0</v>
      </c>
      <c r="G283" s="14">
        <f>G284</f>
        <v>0</v>
      </c>
      <c r="H283" s="14">
        <f>H284</f>
        <v>0</v>
      </c>
      <c r="I283" s="14">
        <f t="shared" si="97"/>
        <v>1741.8</v>
      </c>
      <c r="J283" s="59">
        <f>J284</f>
        <v>174</v>
      </c>
      <c r="K283" s="59">
        <f>K284</f>
        <v>1567.8</v>
      </c>
      <c r="L283" s="16"/>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3"/>
      <c r="BE283" s="13"/>
      <c r="BF283" s="13"/>
      <c r="BG283" s="13"/>
      <c r="BH283" s="13"/>
      <c r="BI283" s="13"/>
      <c r="BJ283" s="13"/>
      <c r="BK283" s="13"/>
      <c r="BL283" s="13"/>
      <c r="BM283" s="13"/>
      <c r="BN283" s="13"/>
      <c r="BO283" s="13"/>
      <c r="BP283" s="13"/>
      <c r="BQ283" s="13"/>
      <c r="BR283" s="13"/>
      <c r="BS283" s="13"/>
      <c r="BT283" s="13"/>
      <c r="BU283" s="13"/>
      <c r="BV283" s="13"/>
      <c r="BW283" s="13"/>
      <c r="BX283" s="13"/>
      <c r="BY283" s="13"/>
      <c r="BZ283" s="13"/>
      <c r="CA283" s="13"/>
      <c r="CB283" s="13"/>
      <c r="CC283" s="13"/>
      <c r="CD283" s="13"/>
      <c r="CE283" s="13"/>
      <c r="CF283" s="13"/>
      <c r="CG283" s="13"/>
      <c r="CH283" s="13"/>
      <c r="CI283" s="13"/>
      <c r="CJ283" s="13"/>
      <c r="CK283" s="13"/>
      <c r="CL283" s="13"/>
      <c r="CM283" s="13"/>
      <c r="CN283" s="13"/>
      <c r="CO283" s="13"/>
      <c r="CP283" s="13"/>
      <c r="CQ283" s="13"/>
      <c r="CR283" s="13"/>
      <c r="CS283" s="13"/>
      <c r="CT283" s="13"/>
      <c r="CU283" s="13"/>
      <c r="CV283" s="13"/>
      <c r="CW283" s="13"/>
      <c r="CX283" s="13"/>
      <c r="CY283" s="13"/>
      <c r="CZ283" s="13"/>
      <c r="DA283" s="13"/>
      <c r="DB283" s="13"/>
      <c r="DC283" s="13"/>
      <c r="DD283" s="13"/>
      <c r="DE283" s="13"/>
      <c r="DF283" s="13"/>
      <c r="DG283" s="13"/>
      <c r="DH283" s="13"/>
      <c r="DI283" s="13"/>
      <c r="DJ283" s="13"/>
      <c r="DK283" s="13"/>
      <c r="DL283" s="13"/>
      <c r="DM283" s="13"/>
      <c r="DN283" s="13"/>
      <c r="DO283" s="13"/>
      <c r="DP283" s="13"/>
      <c r="DQ283" s="13"/>
      <c r="DR283" s="13"/>
      <c r="DS283" s="13"/>
      <c r="DT283" s="13"/>
      <c r="DU283" s="13"/>
      <c r="DV283" s="13"/>
      <c r="DW283" s="13"/>
      <c r="DX283" s="13"/>
      <c r="DY283" s="13"/>
      <c r="DZ283" s="13"/>
      <c r="EA283" s="13"/>
      <c r="EB283" s="13"/>
      <c r="EC283" s="13"/>
      <c r="ED283" s="13"/>
      <c r="EE283" s="13"/>
      <c r="EF283" s="13"/>
      <c r="EG283" s="13"/>
      <c r="EH283" s="13"/>
      <c r="EI283" s="13"/>
      <c r="EJ283" s="13"/>
      <c r="EK283" s="13"/>
      <c r="EL283" s="13"/>
      <c r="EM283" s="13"/>
      <c r="EN283" s="13"/>
      <c r="EO283" s="13"/>
      <c r="EP283" s="13"/>
      <c r="EQ283" s="13"/>
      <c r="ER283" s="13"/>
      <c r="ES283" s="13"/>
      <c r="ET283" s="13"/>
      <c r="EU283" s="13"/>
      <c r="EV283" s="13"/>
      <c r="EW283" s="13"/>
      <c r="EX283" s="13"/>
      <c r="EY283" s="13"/>
      <c r="EZ283" s="13"/>
      <c r="FA283" s="13"/>
      <c r="FB283" s="13"/>
      <c r="FC283" s="13"/>
      <c r="FD283" s="13"/>
      <c r="FE283" s="13"/>
      <c r="FF283" s="13"/>
      <c r="FG283" s="13"/>
      <c r="FH283" s="13"/>
      <c r="FI283" s="13"/>
      <c r="FJ283" s="13"/>
      <c r="FK283" s="13"/>
      <c r="FL283" s="13"/>
      <c r="FM283" s="13"/>
      <c r="FN283" s="13"/>
      <c r="FO283" s="13"/>
      <c r="FP283" s="13"/>
      <c r="FQ283" s="13"/>
      <c r="FR283" s="13"/>
      <c r="FS283" s="13"/>
      <c r="FT283" s="13"/>
      <c r="FU283" s="13"/>
      <c r="FV283" s="13"/>
      <c r="FW283" s="13"/>
      <c r="FX283" s="13"/>
      <c r="FY283" s="13"/>
      <c r="FZ283" s="13"/>
      <c r="GA283" s="13"/>
      <c r="GB283" s="13"/>
      <c r="GC283" s="13"/>
      <c r="GD283" s="13"/>
      <c r="GE283" s="13"/>
      <c r="GF283" s="13"/>
      <c r="GG283" s="13"/>
      <c r="GH283" s="13"/>
      <c r="GI283" s="13"/>
      <c r="GJ283" s="13"/>
      <c r="GK283" s="13"/>
      <c r="GL283" s="13"/>
      <c r="GM283" s="13"/>
      <c r="GN283" s="13"/>
      <c r="GO283" s="13"/>
      <c r="GP283" s="13"/>
      <c r="GQ283" s="13"/>
      <c r="GR283" s="13"/>
      <c r="GS283" s="13"/>
      <c r="GT283" s="13"/>
      <c r="GU283" s="13"/>
      <c r="GV283" s="13"/>
      <c r="GW283" s="13"/>
      <c r="GX283" s="13"/>
      <c r="GY283" s="13"/>
      <c r="GZ283" s="13"/>
      <c r="HA283" s="13"/>
      <c r="HB283" s="13"/>
      <c r="HC283" s="13"/>
      <c r="HD283" s="13"/>
      <c r="HE283" s="13"/>
      <c r="HF283" s="13"/>
      <c r="HG283" s="13"/>
      <c r="HH283" s="13"/>
      <c r="HI283" s="13"/>
      <c r="HJ283" s="13"/>
      <c r="HK283" s="13"/>
      <c r="HL283" s="13"/>
      <c r="HM283" s="13"/>
      <c r="HN283" s="13"/>
      <c r="HO283" s="13"/>
      <c r="HP283" s="13"/>
      <c r="HQ283" s="13"/>
      <c r="HR283" s="13"/>
      <c r="HS283" s="13"/>
      <c r="HT283" s="13"/>
      <c r="HU283" s="13"/>
      <c r="HV283" s="13"/>
      <c r="HW283" s="13"/>
      <c r="HX283" s="13"/>
      <c r="HY283" s="13"/>
      <c r="HZ283" s="13"/>
      <c r="IA283" s="13"/>
      <c r="IB283" s="13"/>
      <c r="IC283" s="13"/>
      <c r="ID283" s="13"/>
      <c r="IE283" s="13"/>
      <c r="IF283" s="13"/>
      <c r="IG283" s="13"/>
      <c r="IH283" s="13"/>
      <c r="II283" s="13"/>
      <c r="IJ283" s="13"/>
      <c r="IK283" s="13"/>
      <c r="IL283" s="13"/>
      <c r="IM283" s="13"/>
      <c r="IN283" s="13"/>
      <c r="IO283" s="13"/>
      <c r="IP283" s="13"/>
      <c r="IQ283" s="13"/>
      <c r="IR283" s="13"/>
    </row>
    <row r="284" spans="1:252" ht="76.5" customHeight="1" x14ac:dyDescent="0.2">
      <c r="A284" s="61" t="s">
        <v>18</v>
      </c>
      <c r="B284" s="9"/>
      <c r="C284" s="9" t="s">
        <v>1</v>
      </c>
      <c r="D284" s="61" t="s">
        <v>1090</v>
      </c>
      <c r="E284" s="9" t="s">
        <v>12</v>
      </c>
      <c r="F284" s="14">
        <f t="shared" si="96"/>
        <v>0</v>
      </c>
      <c r="G284" s="14"/>
      <c r="H284" s="14"/>
      <c r="I284" s="14">
        <f t="shared" si="97"/>
        <v>1741.8</v>
      </c>
      <c r="J284" s="59">
        <v>174</v>
      </c>
      <c r="K284" s="59">
        <v>1567.8</v>
      </c>
      <c r="L284" s="16"/>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3"/>
      <c r="BE284" s="13"/>
      <c r="BF284" s="13"/>
      <c r="BG284" s="13"/>
      <c r="BH284" s="13"/>
      <c r="BI284" s="13"/>
      <c r="BJ284" s="13"/>
      <c r="BK284" s="13"/>
      <c r="BL284" s="13"/>
      <c r="BM284" s="13"/>
      <c r="BN284" s="13"/>
      <c r="BO284" s="13"/>
      <c r="BP284" s="13"/>
      <c r="BQ284" s="13"/>
      <c r="BR284" s="13"/>
      <c r="BS284" s="13"/>
      <c r="BT284" s="13"/>
      <c r="BU284" s="13"/>
      <c r="BV284" s="13"/>
      <c r="BW284" s="13"/>
      <c r="BX284" s="13"/>
      <c r="BY284" s="13"/>
      <c r="BZ284" s="13"/>
      <c r="CA284" s="13"/>
      <c r="CB284" s="13"/>
      <c r="CC284" s="13"/>
      <c r="CD284" s="13"/>
      <c r="CE284" s="13"/>
      <c r="CF284" s="13"/>
      <c r="CG284" s="13"/>
      <c r="CH284" s="13"/>
      <c r="CI284" s="13"/>
      <c r="CJ284" s="13"/>
      <c r="CK284" s="13"/>
      <c r="CL284" s="13"/>
      <c r="CM284" s="13"/>
      <c r="CN284" s="13"/>
      <c r="CO284" s="13"/>
      <c r="CP284" s="13"/>
      <c r="CQ284" s="13"/>
      <c r="CR284" s="13"/>
      <c r="CS284" s="13"/>
      <c r="CT284" s="13"/>
      <c r="CU284" s="13"/>
      <c r="CV284" s="13"/>
      <c r="CW284" s="13"/>
      <c r="CX284" s="13"/>
      <c r="CY284" s="13"/>
      <c r="CZ284" s="13"/>
      <c r="DA284" s="13"/>
      <c r="DB284" s="13"/>
      <c r="DC284" s="13"/>
      <c r="DD284" s="13"/>
      <c r="DE284" s="13"/>
      <c r="DF284" s="13"/>
      <c r="DG284" s="13"/>
      <c r="DH284" s="13"/>
      <c r="DI284" s="13"/>
      <c r="DJ284" s="13"/>
      <c r="DK284" s="13"/>
      <c r="DL284" s="13"/>
      <c r="DM284" s="13"/>
      <c r="DN284" s="13"/>
      <c r="DO284" s="13"/>
      <c r="DP284" s="13"/>
      <c r="DQ284" s="13"/>
      <c r="DR284" s="13"/>
      <c r="DS284" s="13"/>
      <c r="DT284" s="13"/>
      <c r="DU284" s="13"/>
      <c r="DV284" s="13"/>
      <c r="DW284" s="13"/>
      <c r="DX284" s="13"/>
      <c r="DY284" s="13"/>
      <c r="DZ284" s="13"/>
      <c r="EA284" s="13"/>
      <c r="EB284" s="13"/>
      <c r="EC284" s="13"/>
      <c r="ED284" s="13"/>
      <c r="EE284" s="13"/>
      <c r="EF284" s="13"/>
      <c r="EG284" s="13"/>
      <c r="EH284" s="13"/>
      <c r="EI284" s="13"/>
      <c r="EJ284" s="13"/>
      <c r="EK284" s="13"/>
      <c r="EL284" s="13"/>
      <c r="EM284" s="13"/>
      <c r="EN284" s="13"/>
      <c r="EO284" s="13"/>
      <c r="EP284" s="13"/>
      <c r="EQ284" s="13"/>
      <c r="ER284" s="13"/>
      <c r="ES284" s="13"/>
      <c r="ET284" s="13"/>
      <c r="EU284" s="13"/>
      <c r="EV284" s="13"/>
      <c r="EW284" s="13"/>
      <c r="EX284" s="13"/>
      <c r="EY284" s="13"/>
      <c r="EZ284" s="13"/>
      <c r="FA284" s="13"/>
      <c r="FB284" s="13"/>
      <c r="FC284" s="13"/>
      <c r="FD284" s="13"/>
      <c r="FE284" s="13"/>
      <c r="FF284" s="13"/>
      <c r="FG284" s="13"/>
      <c r="FH284" s="13"/>
      <c r="FI284" s="13"/>
      <c r="FJ284" s="13"/>
      <c r="FK284" s="13"/>
      <c r="FL284" s="13"/>
      <c r="FM284" s="13"/>
      <c r="FN284" s="13"/>
      <c r="FO284" s="13"/>
      <c r="FP284" s="13"/>
      <c r="FQ284" s="13"/>
      <c r="FR284" s="13"/>
      <c r="FS284" s="13"/>
      <c r="FT284" s="13"/>
      <c r="FU284" s="13"/>
      <c r="FV284" s="13"/>
      <c r="FW284" s="13"/>
      <c r="FX284" s="13"/>
      <c r="FY284" s="13"/>
      <c r="FZ284" s="13"/>
      <c r="GA284" s="13"/>
      <c r="GB284" s="13"/>
      <c r="GC284" s="13"/>
      <c r="GD284" s="13"/>
      <c r="GE284" s="13"/>
      <c r="GF284" s="13"/>
      <c r="GG284" s="13"/>
      <c r="GH284" s="13"/>
      <c r="GI284" s="13"/>
      <c r="GJ284" s="13"/>
      <c r="GK284" s="13"/>
      <c r="GL284" s="13"/>
      <c r="GM284" s="13"/>
      <c r="GN284" s="13"/>
      <c r="GO284" s="13"/>
      <c r="GP284" s="13"/>
      <c r="GQ284" s="13"/>
      <c r="GR284" s="13"/>
      <c r="GS284" s="13"/>
      <c r="GT284" s="13"/>
      <c r="GU284" s="13"/>
      <c r="GV284" s="13"/>
      <c r="GW284" s="13"/>
      <c r="GX284" s="13"/>
      <c r="GY284" s="13"/>
      <c r="GZ284" s="13"/>
      <c r="HA284" s="13"/>
      <c r="HB284" s="13"/>
      <c r="HC284" s="13"/>
      <c r="HD284" s="13"/>
      <c r="HE284" s="13"/>
      <c r="HF284" s="13"/>
      <c r="HG284" s="13"/>
      <c r="HH284" s="13"/>
      <c r="HI284" s="13"/>
      <c r="HJ284" s="13"/>
      <c r="HK284" s="13"/>
      <c r="HL284" s="13"/>
      <c r="HM284" s="13"/>
      <c r="HN284" s="13"/>
      <c r="HO284" s="13"/>
      <c r="HP284" s="13"/>
      <c r="HQ284" s="13"/>
      <c r="HR284" s="13"/>
      <c r="HS284" s="13"/>
      <c r="HT284" s="13"/>
      <c r="HU284" s="13"/>
      <c r="HV284" s="13"/>
      <c r="HW284" s="13"/>
      <c r="HX284" s="13"/>
      <c r="HY284" s="13"/>
      <c r="HZ284" s="13"/>
      <c r="IA284" s="13"/>
      <c r="IB284" s="13"/>
      <c r="IC284" s="13"/>
      <c r="ID284" s="13"/>
      <c r="IE284" s="13"/>
      <c r="IF284" s="13"/>
      <c r="IG284" s="13"/>
      <c r="IH284" s="13"/>
      <c r="II284" s="13"/>
      <c r="IJ284" s="13"/>
      <c r="IK284" s="13"/>
      <c r="IL284" s="13"/>
      <c r="IM284" s="13"/>
      <c r="IN284" s="13"/>
      <c r="IO284" s="13"/>
      <c r="IP284" s="13"/>
      <c r="IQ284" s="13"/>
      <c r="IR284" s="13"/>
    </row>
    <row r="285" spans="1:252" ht="54" customHeight="1" x14ac:dyDescent="0.2">
      <c r="A285" s="20" t="s">
        <v>715</v>
      </c>
      <c r="B285" s="9"/>
      <c r="C285" s="8" t="s">
        <v>714</v>
      </c>
      <c r="D285" s="9"/>
      <c r="E285" s="9"/>
      <c r="F285" s="11">
        <f>G285+H285</f>
        <v>43182</v>
      </c>
      <c r="G285" s="11">
        <f t="shared" ref="G285:H287" si="98">G286</f>
        <v>4318</v>
      </c>
      <c r="H285" s="11">
        <f t="shared" si="98"/>
        <v>38864</v>
      </c>
      <c r="I285" s="11">
        <f>J285+K285</f>
        <v>0</v>
      </c>
      <c r="J285" s="23"/>
      <c r="K285" s="11"/>
      <c r="L285" s="16">
        <f t="shared" si="92"/>
        <v>4318</v>
      </c>
      <c r="M285" s="13"/>
      <c r="N285" s="13"/>
      <c r="O285" s="13"/>
      <c r="P285" s="13"/>
      <c r="Q285" s="13"/>
      <c r="R285" s="13"/>
      <c r="S285" s="13"/>
      <c r="T285" s="13"/>
      <c r="U285" s="13"/>
      <c r="V285" s="13"/>
      <c r="W285" s="13"/>
      <c r="X285" s="13"/>
      <c r="Y285" s="13"/>
      <c r="Z285" s="13"/>
      <c r="AA285" s="13"/>
      <c r="AB285" s="13"/>
      <c r="AC285" s="13"/>
      <c r="AD285" s="13"/>
      <c r="AE285" s="13"/>
      <c r="AF285" s="13"/>
      <c r="AG285" s="13"/>
      <c r="AH285" s="13"/>
      <c r="AI285" s="13"/>
      <c r="AJ285" s="13"/>
      <c r="AK285" s="13"/>
      <c r="AL285" s="13"/>
      <c r="AM285" s="13"/>
      <c r="AN285" s="13"/>
      <c r="AO285" s="13"/>
      <c r="AP285" s="13"/>
      <c r="AQ285" s="13"/>
      <c r="AR285" s="13"/>
      <c r="AS285" s="13"/>
      <c r="AT285" s="13"/>
      <c r="AU285" s="13"/>
      <c r="AV285" s="13"/>
      <c r="AW285" s="13"/>
      <c r="AX285" s="13"/>
      <c r="AY285" s="13"/>
      <c r="AZ285" s="13"/>
      <c r="BA285" s="13"/>
      <c r="BB285" s="13"/>
      <c r="BC285" s="13"/>
      <c r="BD285" s="13"/>
      <c r="BE285" s="13"/>
      <c r="BF285" s="13"/>
      <c r="BG285" s="13"/>
      <c r="BH285" s="13"/>
      <c r="BI285" s="13"/>
      <c r="BJ285" s="13"/>
      <c r="BK285" s="13"/>
      <c r="BL285" s="13"/>
      <c r="BM285" s="13"/>
      <c r="BN285" s="13"/>
      <c r="BO285" s="13"/>
      <c r="BP285" s="13"/>
      <c r="BQ285" s="13"/>
      <c r="BR285" s="13"/>
      <c r="BS285" s="13"/>
      <c r="BT285" s="13"/>
      <c r="BU285" s="13"/>
      <c r="BV285" s="13"/>
      <c r="BW285" s="13"/>
      <c r="BX285" s="13"/>
      <c r="BY285" s="13"/>
      <c r="BZ285" s="13"/>
      <c r="CA285" s="13"/>
      <c r="CB285" s="13"/>
      <c r="CC285" s="13"/>
      <c r="CD285" s="13"/>
      <c r="CE285" s="13"/>
      <c r="CF285" s="13"/>
      <c r="CG285" s="13"/>
      <c r="CH285" s="13"/>
      <c r="CI285" s="13"/>
      <c r="CJ285" s="13"/>
      <c r="CK285" s="13"/>
      <c r="CL285" s="13"/>
      <c r="CM285" s="13"/>
      <c r="CN285" s="13"/>
      <c r="CO285" s="13"/>
      <c r="CP285" s="13"/>
      <c r="CQ285" s="13"/>
      <c r="CR285" s="13"/>
      <c r="CS285" s="13"/>
      <c r="CT285" s="13"/>
      <c r="CU285" s="13"/>
      <c r="CV285" s="13"/>
      <c r="CW285" s="13"/>
      <c r="CX285" s="13"/>
      <c r="CY285" s="13"/>
      <c r="CZ285" s="13"/>
      <c r="DA285" s="13"/>
      <c r="DB285" s="13"/>
      <c r="DC285" s="13"/>
      <c r="DD285" s="13"/>
      <c r="DE285" s="13"/>
      <c r="DF285" s="13"/>
      <c r="DG285" s="13"/>
      <c r="DH285" s="13"/>
      <c r="DI285" s="13"/>
      <c r="DJ285" s="13"/>
      <c r="DK285" s="13"/>
      <c r="DL285" s="13"/>
      <c r="DM285" s="13"/>
      <c r="DN285" s="13"/>
      <c r="DO285" s="13"/>
      <c r="DP285" s="13"/>
      <c r="DQ285" s="13"/>
      <c r="DR285" s="13"/>
      <c r="DS285" s="13"/>
      <c r="DT285" s="13"/>
      <c r="DU285" s="13"/>
      <c r="DV285" s="13"/>
      <c r="DW285" s="13"/>
      <c r="DX285" s="13"/>
      <c r="DY285" s="13"/>
      <c r="DZ285" s="13"/>
      <c r="EA285" s="13"/>
      <c r="EB285" s="13"/>
      <c r="EC285" s="13"/>
      <c r="ED285" s="13"/>
      <c r="EE285" s="13"/>
      <c r="EF285" s="13"/>
      <c r="EG285" s="13"/>
      <c r="EH285" s="13"/>
      <c r="EI285" s="13"/>
      <c r="EJ285" s="13"/>
      <c r="EK285" s="13"/>
      <c r="EL285" s="13"/>
      <c r="EM285" s="13"/>
      <c r="EN285" s="13"/>
      <c r="EO285" s="13"/>
      <c r="EP285" s="13"/>
      <c r="EQ285" s="13"/>
      <c r="ER285" s="13"/>
      <c r="ES285" s="13"/>
      <c r="ET285" s="13"/>
      <c r="EU285" s="13"/>
      <c r="EV285" s="13"/>
      <c r="EW285" s="13"/>
      <c r="EX285" s="13"/>
      <c r="EY285" s="13"/>
      <c r="EZ285" s="13"/>
      <c r="FA285" s="13"/>
      <c r="FB285" s="13"/>
      <c r="FC285" s="13"/>
      <c r="FD285" s="13"/>
      <c r="FE285" s="13"/>
      <c r="FF285" s="13"/>
      <c r="FG285" s="13"/>
      <c r="FH285" s="13"/>
      <c r="FI285" s="13"/>
      <c r="FJ285" s="13"/>
      <c r="FK285" s="13"/>
      <c r="FL285" s="13"/>
      <c r="FM285" s="13"/>
      <c r="FN285" s="13"/>
      <c r="FO285" s="13"/>
      <c r="FP285" s="13"/>
      <c r="FQ285" s="13"/>
      <c r="FR285" s="13"/>
      <c r="FS285" s="13"/>
      <c r="FT285" s="13"/>
      <c r="FU285" s="13"/>
      <c r="FV285" s="13"/>
      <c r="FW285" s="13"/>
      <c r="FX285" s="13"/>
      <c r="FY285" s="13"/>
      <c r="FZ285" s="13"/>
      <c r="GA285" s="13"/>
      <c r="GB285" s="13"/>
      <c r="GC285" s="13"/>
      <c r="GD285" s="13"/>
      <c r="GE285" s="13"/>
      <c r="GF285" s="13"/>
      <c r="GG285" s="13"/>
      <c r="GH285" s="13"/>
      <c r="GI285" s="13"/>
      <c r="GJ285" s="13"/>
      <c r="GK285" s="13"/>
      <c r="GL285" s="13"/>
      <c r="GM285" s="13"/>
      <c r="GN285" s="13"/>
      <c r="GO285" s="13"/>
      <c r="GP285" s="13"/>
      <c r="GQ285" s="13"/>
      <c r="GR285" s="13"/>
      <c r="GS285" s="13"/>
      <c r="GT285" s="13"/>
      <c r="GU285" s="13"/>
      <c r="GV285" s="13"/>
      <c r="GW285" s="13"/>
      <c r="GX285" s="13"/>
      <c r="GY285" s="13"/>
      <c r="GZ285" s="13"/>
      <c r="HA285" s="13"/>
      <c r="HB285" s="13"/>
      <c r="HC285" s="13"/>
      <c r="HD285" s="13"/>
      <c r="HE285" s="13"/>
      <c r="HF285" s="13"/>
      <c r="HG285" s="13"/>
      <c r="HH285" s="13"/>
      <c r="HI285" s="13"/>
      <c r="HJ285" s="13"/>
      <c r="HK285" s="13"/>
      <c r="HL285" s="13"/>
      <c r="HM285" s="13"/>
      <c r="HN285" s="13"/>
      <c r="HO285" s="13"/>
      <c r="HP285" s="13"/>
      <c r="HQ285" s="13"/>
      <c r="HR285" s="13"/>
      <c r="HS285" s="13"/>
      <c r="HT285" s="13"/>
      <c r="HU285" s="13"/>
      <c r="HV285" s="13"/>
      <c r="HW285" s="13"/>
      <c r="HX285" s="13"/>
      <c r="HY285" s="13"/>
      <c r="HZ285" s="13"/>
      <c r="IA285" s="13"/>
      <c r="IB285" s="13"/>
      <c r="IC285" s="13"/>
      <c r="ID285" s="13"/>
      <c r="IE285" s="13"/>
      <c r="IF285" s="13"/>
      <c r="IG285" s="13"/>
      <c r="IH285" s="13"/>
      <c r="II285" s="13"/>
      <c r="IJ285" s="13"/>
      <c r="IK285" s="13"/>
      <c r="IL285" s="13"/>
      <c r="IM285" s="13"/>
      <c r="IN285" s="13"/>
      <c r="IO285" s="13"/>
      <c r="IP285" s="13"/>
      <c r="IQ285" s="13"/>
      <c r="IR285" s="13"/>
    </row>
    <row r="286" spans="1:252" ht="119.25" customHeight="1" x14ac:dyDescent="0.2">
      <c r="A286" s="7" t="s">
        <v>842</v>
      </c>
      <c r="B286" s="9"/>
      <c r="C286" s="8" t="s">
        <v>714</v>
      </c>
      <c r="D286" s="8" t="s">
        <v>31</v>
      </c>
      <c r="E286" s="9"/>
      <c r="F286" s="11">
        <f t="shared" ref="F286:F287" si="99">G286+H286</f>
        <v>43182</v>
      </c>
      <c r="G286" s="11">
        <f t="shared" si="98"/>
        <v>4318</v>
      </c>
      <c r="H286" s="11">
        <f t="shared" si="98"/>
        <v>38864</v>
      </c>
      <c r="I286" s="11">
        <f t="shared" ref="I286:I292" si="100">J286+K286</f>
        <v>0</v>
      </c>
      <c r="J286" s="23"/>
      <c r="K286" s="11"/>
      <c r="L286" s="16">
        <f t="shared" si="92"/>
        <v>4318</v>
      </c>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3"/>
      <c r="EV286" s="13"/>
      <c r="EW286" s="13"/>
      <c r="EX286" s="13"/>
      <c r="EY286" s="13"/>
      <c r="EZ286" s="13"/>
      <c r="FA286" s="13"/>
      <c r="FB286" s="13"/>
      <c r="FC286" s="13"/>
      <c r="FD286" s="13"/>
      <c r="FE286" s="13"/>
      <c r="FF286" s="13"/>
      <c r="FG286" s="13"/>
      <c r="FH286" s="13"/>
      <c r="FI286" s="13"/>
      <c r="FJ286" s="13"/>
      <c r="FK286" s="13"/>
      <c r="FL286" s="13"/>
      <c r="FM286" s="13"/>
      <c r="FN286" s="13"/>
      <c r="FO286" s="13"/>
      <c r="FP286" s="13"/>
      <c r="FQ286" s="13"/>
      <c r="FR286" s="13"/>
      <c r="FS286" s="13"/>
      <c r="FT286" s="13"/>
      <c r="FU286" s="13"/>
      <c r="FV286" s="13"/>
      <c r="FW286" s="13"/>
      <c r="FX286" s="13"/>
      <c r="FY286" s="13"/>
      <c r="FZ286" s="13"/>
      <c r="GA286" s="13"/>
      <c r="GB286" s="13"/>
      <c r="GC286" s="13"/>
      <c r="GD286" s="13"/>
      <c r="GE286" s="13"/>
      <c r="GF286" s="13"/>
      <c r="GG286" s="13"/>
      <c r="GH286" s="13"/>
      <c r="GI286" s="13"/>
      <c r="GJ286" s="13"/>
      <c r="GK286" s="13"/>
      <c r="GL286" s="13"/>
      <c r="GM286" s="13"/>
      <c r="GN286" s="13"/>
      <c r="GO286" s="13"/>
      <c r="GP286" s="13"/>
      <c r="GQ286" s="13"/>
      <c r="GR286" s="13"/>
      <c r="GS286" s="13"/>
      <c r="GT286" s="13"/>
      <c r="GU286" s="13"/>
      <c r="GV286" s="13"/>
      <c r="GW286" s="13"/>
      <c r="GX286" s="13"/>
      <c r="GY286" s="13"/>
      <c r="GZ286" s="13"/>
      <c r="HA286" s="13"/>
      <c r="HB286" s="13"/>
      <c r="HC286" s="13"/>
      <c r="HD286" s="13"/>
      <c r="HE286" s="13"/>
      <c r="HF286" s="13"/>
      <c r="HG286" s="13"/>
      <c r="HH286" s="13"/>
      <c r="HI286" s="13"/>
      <c r="HJ286" s="13"/>
      <c r="HK286" s="13"/>
      <c r="HL286" s="13"/>
      <c r="HM286" s="13"/>
      <c r="HN286" s="13"/>
      <c r="HO286" s="13"/>
      <c r="HP286" s="13"/>
      <c r="HQ286" s="13"/>
      <c r="HR286" s="13"/>
      <c r="HS286" s="13"/>
      <c r="HT286" s="13"/>
      <c r="HU286" s="13"/>
      <c r="HV286" s="13"/>
      <c r="HW286" s="13"/>
      <c r="HX286" s="13"/>
      <c r="HY286" s="13"/>
      <c r="HZ286" s="13"/>
      <c r="IA286" s="13"/>
      <c r="IB286" s="13"/>
      <c r="IC286" s="13"/>
      <c r="ID286" s="13"/>
      <c r="IE286" s="13"/>
      <c r="IF286" s="13"/>
      <c r="IG286" s="13"/>
      <c r="IH286" s="13"/>
      <c r="II286" s="13"/>
      <c r="IJ286" s="13"/>
      <c r="IK286" s="13"/>
      <c r="IL286" s="13"/>
      <c r="IM286" s="13"/>
      <c r="IN286" s="13"/>
      <c r="IO286" s="13"/>
      <c r="IP286" s="13"/>
      <c r="IQ286" s="13"/>
      <c r="IR286" s="13"/>
    </row>
    <row r="287" spans="1:252" ht="99" customHeight="1" x14ac:dyDescent="0.2">
      <c r="A287" s="20" t="s">
        <v>391</v>
      </c>
      <c r="B287" s="9"/>
      <c r="C287" s="8" t="s">
        <v>714</v>
      </c>
      <c r="D287" s="8" t="s">
        <v>32</v>
      </c>
      <c r="E287" s="9"/>
      <c r="F287" s="11">
        <f t="shared" si="99"/>
        <v>43182</v>
      </c>
      <c r="G287" s="11">
        <f t="shared" si="98"/>
        <v>4318</v>
      </c>
      <c r="H287" s="11">
        <f t="shared" si="98"/>
        <v>38864</v>
      </c>
      <c r="I287" s="11">
        <f t="shared" si="100"/>
        <v>0</v>
      </c>
      <c r="J287" s="23"/>
      <c r="K287" s="11"/>
      <c r="L287" s="16">
        <f t="shared" si="92"/>
        <v>4318</v>
      </c>
      <c r="M287" s="13"/>
      <c r="N287" s="13"/>
      <c r="O287" s="13"/>
      <c r="P287" s="13"/>
      <c r="Q287" s="13"/>
      <c r="R287" s="13"/>
      <c r="S287" s="13"/>
      <c r="T287" s="13"/>
      <c r="U287" s="13"/>
      <c r="V287" s="13"/>
      <c r="W287" s="13"/>
      <c r="X287" s="13"/>
      <c r="Y287" s="13"/>
      <c r="Z287" s="13"/>
      <c r="AA287" s="13"/>
      <c r="AB287" s="13"/>
      <c r="AC287" s="13"/>
      <c r="AD287" s="13"/>
      <c r="AE287" s="13"/>
      <c r="AF287" s="13"/>
      <c r="AG287" s="13"/>
      <c r="AH287" s="13"/>
      <c r="AI287" s="13"/>
      <c r="AJ287" s="13"/>
      <c r="AK287" s="13"/>
      <c r="AL287" s="13"/>
      <c r="AM287" s="13"/>
      <c r="AN287" s="13"/>
      <c r="AO287" s="13"/>
      <c r="AP287" s="13"/>
      <c r="AQ287" s="13"/>
      <c r="AR287" s="13"/>
      <c r="AS287" s="13"/>
      <c r="AT287" s="13"/>
      <c r="AU287" s="13"/>
      <c r="AV287" s="13"/>
      <c r="AW287" s="13"/>
      <c r="AX287" s="13"/>
      <c r="AY287" s="13"/>
      <c r="AZ287" s="13"/>
      <c r="BA287" s="13"/>
      <c r="BB287" s="13"/>
      <c r="BC287" s="13"/>
      <c r="BD287" s="13"/>
      <c r="BE287" s="13"/>
      <c r="BF287" s="13"/>
      <c r="BG287" s="13"/>
      <c r="BH287" s="13"/>
      <c r="BI287" s="13"/>
      <c r="BJ287" s="13"/>
      <c r="BK287" s="13"/>
      <c r="BL287" s="13"/>
      <c r="BM287" s="13"/>
      <c r="BN287" s="13"/>
      <c r="BO287" s="13"/>
      <c r="BP287" s="13"/>
      <c r="BQ287" s="13"/>
      <c r="BR287" s="13"/>
      <c r="BS287" s="13"/>
      <c r="BT287" s="13"/>
      <c r="BU287" s="13"/>
      <c r="BV287" s="13"/>
      <c r="BW287" s="13"/>
      <c r="BX287" s="13"/>
      <c r="BY287" s="13"/>
      <c r="BZ287" s="13"/>
      <c r="CA287" s="13"/>
      <c r="CB287" s="13"/>
      <c r="CC287" s="13"/>
      <c r="CD287" s="13"/>
      <c r="CE287" s="13"/>
      <c r="CF287" s="13"/>
      <c r="CG287" s="13"/>
      <c r="CH287" s="13"/>
      <c r="CI287" s="13"/>
      <c r="CJ287" s="13"/>
      <c r="CK287" s="13"/>
      <c r="CL287" s="13"/>
      <c r="CM287" s="13"/>
      <c r="CN287" s="13"/>
      <c r="CO287" s="13"/>
      <c r="CP287" s="13"/>
      <c r="CQ287" s="13"/>
      <c r="CR287" s="13"/>
      <c r="CS287" s="13"/>
      <c r="CT287" s="13"/>
      <c r="CU287" s="13"/>
      <c r="CV287" s="13"/>
      <c r="CW287" s="13"/>
      <c r="CX287" s="13"/>
      <c r="CY287" s="13"/>
      <c r="CZ287" s="13"/>
      <c r="DA287" s="13"/>
      <c r="DB287" s="13"/>
      <c r="DC287" s="13"/>
      <c r="DD287" s="13"/>
      <c r="DE287" s="13"/>
      <c r="DF287" s="13"/>
      <c r="DG287" s="13"/>
      <c r="DH287" s="13"/>
      <c r="DI287" s="13"/>
      <c r="DJ287" s="13"/>
      <c r="DK287" s="13"/>
      <c r="DL287" s="13"/>
      <c r="DM287" s="13"/>
      <c r="DN287" s="13"/>
      <c r="DO287" s="13"/>
      <c r="DP287" s="13"/>
      <c r="DQ287" s="13"/>
      <c r="DR287" s="13"/>
      <c r="DS287" s="13"/>
      <c r="DT287" s="13"/>
      <c r="DU287" s="13"/>
      <c r="DV287" s="13"/>
      <c r="DW287" s="13"/>
      <c r="DX287" s="13"/>
      <c r="DY287" s="13"/>
      <c r="DZ287" s="13"/>
      <c r="EA287" s="13"/>
      <c r="EB287" s="13"/>
      <c r="EC287" s="13"/>
      <c r="ED287" s="13"/>
      <c r="EE287" s="13"/>
      <c r="EF287" s="13"/>
      <c r="EG287" s="13"/>
      <c r="EH287" s="13"/>
      <c r="EI287" s="13"/>
      <c r="EJ287" s="13"/>
      <c r="EK287" s="13"/>
      <c r="EL287" s="13"/>
      <c r="EM287" s="13"/>
      <c r="EN287" s="13"/>
      <c r="EO287" s="13"/>
      <c r="EP287" s="13"/>
      <c r="EQ287" s="13"/>
      <c r="ER287" s="13"/>
      <c r="ES287" s="13"/>
      <c r="ET287" s="13"/>
      <c r="EU287" s="13"/>
      <c r="EV287" s="13"/>
      <c r="EW287" s="13"/>
      <c r="EX287" s="13"/>
      <c r="EY287" s="13"/>
      <c r="EZ287" s="13"/>
      <c r="FA287" s="13"/>
      <c r="FB287" s="13"/>
      <c r="FC287" s="13"/>
      <c r="FD287" s="13"/>
      <c r="FE287" s="13"/>
      <c r="FF287" s="13"/>
      <c r="FG287" s="13"/>
      <c r="FH287" s="13"/>
      <c r="FI287" s="13"/>
      <c r="FJ287" s="13"/>
      <c r="FK287" s="13"/>
      <c r="FL287" s="13"/>
      <c r="FM287" s="13"/>
      <c r="FN287" s="13"/>
      <c r="FO287" s="13"/>
      <c r="FP287" s="13"/>
      <c r="FQ287" s="13"/>
      <c r="FR287" s="13"/>
      <c r="FS287" s="13"/>
      <c r="FT287" s="13"/>
      <c r="FU287" s="13"/>
      <c r="FV287" s="13"/>
      <c r="FW287" s="13"/>
      <c r="FX287" s="13"/>
      <c r="FY287" s="13"/>
      <c r="FZ287" s="13"/>
      <c r="GA287" s="13"/>
      <c r="GB287" s="13"/>
      <c r="GC287" s="13"/>
      <c r="GD287" s="13"/>
      <c r="GE287" s="13"/>
      <c r="GF287" s="13"/>
      <c r="GG287" s="13"/>
      <c r="GH287" s="13"/>
      <c r="GI287" s="13"/>
      <c r="GJ287" s="13"/>
      <c r="GK287" s="13"/>
      <c r="GL287" s="13"/>
      <c r="GM287" s="13"/>
      <c r="GN287" s="13"/>
      <c r="GO287" s="13"/>
      <c r="GP287" s="13"/>
      <c r="GQ287" s="13"/>
      <c r="GR287" s="13"/>
      <c r="GS287" s="13"/>
      <c r="GT287" s="13"/>
      <c r="GU287" s="13"/>
      <c r="GV287" s="13"/>
      <c r="GW287" s="13"/>
      <c r="GX287" s="13"/>
      <c r="GY287" s="13"/>
      <c r="GZ287" s="13"/>
      <c r="HA287" s="13"/>
      <c r="HB287" s="13"/>
      <c r="HC287" s="13"/>
      <c r="HD287" s="13"/>
      <c r="HE287" s="13"/>
      <c r="HF287" s="13"/>
      <c r="HG287" s="13"/>
      <c r="HH287" s="13"/>
      <c r="HI287" s="13"/>
      <c r="HJ287" s="13"/>
      <c r="HK287" s="13"/>
      <c r="HL287" s="13"/>
      <c r="HM287" s="13"/>
      <c r="HN287" s="13"/>
      <c r="HO287" s="13"/>
      <c r="HP287" s="13"/>
      <c r="HQ287" s="13"/>
      <c r="HR287" s="13"/>
      <c r="HS287" s="13"/>
      <c r="HT287" s="13"/>
      <c r="HU287" s="13"/>
      <c r="HV287" s="13"/>
      <c r="HW287" s="13"/>
      <c r="HX287" s="13"/>
      <c r="HY287" s="13"/>
      <c r="HZ287" s="13"/>
      <c r="IA287" s="13"/>
      <c r="IB287" s="13"/>
      <c r="IC287" s="13"/>
      <c r="ID287" s="13"/>
      <c r="IE287" s="13"/>
      <c r="IF287" s="13"/>
      <c r="IG287" s="13"/>
      <c r="IH287" s="13"/>
      <c r="II287" s="13"/>
      <c r="IJ287" s="13"/>
      <c r="IK287" s="13"/>
      <c r="IL287" s="13"/>
      <c r="IM287" s="13"/>
      <c r="IN287" s="13"/>
      <c r="IO287" s="13"/>
      <c r="IP287" s="13"/>
      <c r="IQ287" s="13"/>
      <c r="IR287" s="13"/>
    </row>
    <row r="288" spans="1:252" ht="165.6" customHeight="1" x14ac:dyDescent="0.2">
      <c r="A288" s="8" t="s">
        <v>1058</v>
      </c>
      <c r="B288" s="9"/>
      <c r="C288" s="8" t="s">
        <v>714</v>
      </c>
      <c r="D288" s="8" t="s">
        <v>1059</v>
      </c>
      <c r="E288" s="8"/>
      <c r="F288" s="11">
        <f t="shared" si="96"/>
        <v>43182</v>
      </c>
      <c r="G288" s="11">
        <f>G289+G291</f>
        <v>4318</v>
      </c>
      <c r="H288" s="11">
        <f>H289+H291</f>
        <v>38864</v>
      </c>
      <c r="I288" s="11">
        <f t="shared" si="100"/>
        <v>0</v>
      </c>
      <c r="J288" s="23"/>
      <c r="K288" s="24"/>
      <c r="L288" s="16">
        <f t="shared" si="92"/>
        <v>4318</v>
      </c>
      <c r="M288" s="13"/>
      <c r="N288" s="13"/>
      <c r="O288" s="13"/>
      <c r="P288" s="13"/>
      <c r="Q288" s="13"/>
      <c r="R288" s="13"/>
      <c r="S288" s="13"/>
      <c r="T288" s="13"/>
      <c r="U288" s="13"/>
      <c r="V288" s="13"/>
      <c r="W288" s="13"/>
      <c r="X288" s="13"/>
      <c r="Y288" s="13"/>
      <c r="Z288" s="13"/>
      <c r="AA288" s="13"/>
      <c r="AB288" s="13"/>
      <c r="AC288" s="13"/>
      <c r="AD288" s="13"/>
      <c r="AE288" s="13"/>
      <c r="AF288" s="13"/>
      <c r="AG288" s="13"/>
      <c r="AH288" s="13"/>
      <c r="AI288" s="13"/>
      <c r="AJ288" s="13"/>
      <c r="AK288" s="13"/>
      <c r="AL288" s="13"/>
      <c r="AM288" s="13"/>
      <c r="AN288" s="13"/>
      <c r="AO288" s="13"/>
      <c r="AP288" s="13"/>
      <c r="AQ288" s="13"/>
      <c r="AR288" s="13"/>
      <c r="AS288" s="13"/>
      <c r="AT288" s="13"/>
      <c r="AU288" s="13"/>
      <c r="AV288" s="13"/>
      <c r="AW288" s="13"/>
      <c r="AX288" s="13"/>
      <c r="AY288" s="13"/>
      <c r="AZ288" s="13"/>
      <c r="BA288" s="13"/>
      <c r="BB288" s="13"/>
      <c r="BC288" s="13"/>
      <c r="BD288" s="13"/>
      <c r="BE288" s="13"/>
      <c r="BF288" s="13"/>
      <c r="BG288" s="13"/>
      <c r="BH288" s="13"/>
      <c r="BI288" s="13"/>
      <c r="BJ288" s="13"/>
      <c r="BK288" s="13"/>
      <c r="BL288" s="13"/>
      <c r="BM288" s="13"/>
      <c r="BN288" s="13"/>
      <c r="BO288" s="13"/>
      <c r="BP288" s="13"/>
      <c r="BQ288" s="13"/>
      <c r="BR288" s="13"/>
      <c r="BS288" s="13"/>
      <c r="BT288" s="13"/>
      <c r="BU288" s="13"/>
      <c r="BV288" s="13"/>
      <c r="BW288" s="13"/>
      <c r="BX288" s="13"/>
      <c r="BY288" s="13"/>
      <c r="BZ288" s="13"/>
      <c r="CA288" s="13"/>
      <c r="CB288" s="13"/>
      <c r="CC288" s="13"/>
      <c r="CD288" s="13"/>
      <c r="CE288" s="13"/>
      <c r="CF288" s="13"/>
      <c r="CG288" s="13"/>
      <c r="CH288" s="13"/>
      <c r="CI288" s="13"/>
      <c r="CJ288" s="13"/>
      <c r="CK288" s="13"/>
      <c r="CL288" s="13"/>
      <c r="CM288" s="13"/>
      <c r="CN288" s="13"/>
      <c r="CO288" s="13"/>
      <c r="CP288" s="13"/>
      <c r="CQ288" s="13"/>
      <c r="CR288" s="13"/>
      <c r="CS288" s="13"/>
      <c r="CT288" s="13"/>
      <c r="CU288" s="13"/>
      <c r="CV288" s="13"/>
      <c r="CW288" s="13"/>
      <c r="CX288" s="13"/>
      <c r="CY288" s="13"/>
      <c r="CZ288" s="13"/>
      <c r="DA288" s="13"/>
      <c r="DB288" s="13"/>
      <c r="DC288" s="13"/>
      <c r="DD288" s="13"/>
      <c r="DE288" s="13"/>
      <c r="DF288" s="13"/>
      <c r="DG288" s="13"/>
      <c r="DH288" s="13"/>
      <c r="DI288" s="13"/>
      <c r="DJ288" s="13"/>
      <c r="DK288" s="13"/>
      <c r="DL288" s="13"/>
      <c r="DM288" s="13"/>
      <c r="DN288" s="13"/>
      <c r="DO288" s="13"/>
      <c r="DP288" s="13"/>
      <c r="DQ288" s="13"/>
      <c r="DR288" s="13"/>
      <c r="DS288" s="13"/>
      <c r="DT288" s="13"/>
      <c r="DU288" s="13"/>
      <c r="DV288" s="13"/>
      <c r="DW288" s="13"/>
      <c r="DX288" s="13"/>
      <c r="DY288" s="13"/>
      <c r="DZ288" s="13"/>
      <c r="EA288" s="13"/>
      <c r="EB288" s="13"/>
      <c r="EC288" s="13"/>
      <c r="ED288" s="13"/>
      <c r="EE288" s="13"/>
      <c r="EF288" s="13"/>
      <c r="EG288" s="13"/>
      <c r="EH288" s="13"/>
      <c r="EI288" s="13"/>
      <c r="EJ288" s="13"/>
      <c r="EK288" s="13"/>
      <c r="EL288" s="13"/>
      <c r="EM288" s="13"/>
      <c r="EN288" s="13"/>
      <c r="EO288" s="13"/>
      <c r="EP288" s="13"/>
      <c r="EQ288" s="13"/>
      <c r="ER288" s="13"/>
      <c r="ES288" s="13"/>
      <c r="ET288" s="13"/>
      <c r="EU288" s="13"/>
      <c r="EV288" s="13"/>
      <c r="EW288" s="13"/>
      <c r="EX288" s="13"/>
      <c r="EY288" s="13"/>
      <c r="EZ288" s="13"/>
      <c r="FA288" s="13"/>
      <c r="FB288" s="13"/>
      <c r="FC288" s="13"/>
      <c r="FD288" s="13"/>
      <c r="FE288" s="13"/>
      <c r="FF288" s="13"/>
      <c r="FG288" s="13"/>
      <c r="FH288" s="13"/>
      <c r="FI288" s="13"/>
      <c r="FJ288" s="13"/>
      <c r="FK288" s="13"/>
      <c r="FL288" s="13"/>
      <c r="FM288" s="13"/>
      <c r="FN288" s="13"/>
      <c r="FO288" s="13"/>
      <c r="FP288" s="13"/>
      <c r="FQ288" s="13"/>
      <c r="FR288" s="13"/>
      <c r="FS288" s="13"/>
      <c r="FT288" s="13"/>
      <c r="FU288" s="13"/>
      <c r="FV288" s="13"/>
      <c r="FW288" s="13"/>
      <c r="FX288" s="13"/>
      <c r="FY288" s="13"/>
      <c r="FZ288" s="13"/>
      <c r="GA288" s="13"/>
      <c r="GB288" s="13"/>
      <c r="GC288" s="13"/>
      <c r="GD288" s="13"/>
      <c r="GE288" s="13"/>
      <c r="GF288" s="13"/>
      <c r="GG288" s="13"/>
      <c r="GH288" s="13"/>
      <c r="GI288" s="13"/>
      <c r="GJ288" s="13"/>
      <c r="GK288" s="13"/>
      <c r="GL288" s="13"/>
      <c r="GM288" s="13"/>
      <c r="GN288" s="13"/>
      <c r="GO288" s="13"/>
      <c r="GP288" s="13"/>
      <c r="GQ288" s="13"/>
      <c r="GR288" s="13"/>
      <c r="GS288" s="13"/>
      <c r="GT288" s="13"/>
      <c r="GU288" s="13"/>
      <c r="GV288" s="13"/>
      <c r="GW288" s="13"/>
      <c r="GX288" s="13"/>
      <c r="GY288" s="13"/>
      <c r="GZ288" s="13"/>
      <c r="HA288" s="13"/>
      <c r="HB288" s="13"/>
      <c r="HC288" s="13"/>
      <c r="HD288" s="13"/>
      <c r="HE288" s="13"/>
      <c r="HF288" s="13"/>
      <c r="HG288" s="13"/>
      <c r="HH288" s="13"/>
      <c r="HI288" s="13"/>
      <c r="HJ288" s="13"/>
      <c r="HK288" s="13"/>
      <c r="HL288" s="13"/>
      <c r="HM288" s="13"/>
      <c r="HN288" s="13"/>
      <c r="HO288" s="13"/>
      <c r="HP288" s="13"/>
      <c r="HQ288" s="13"/>
      <c r="HR288" s="13"/>
      <c r="HS288" s="13"/>
      <c r="HT288" s="13"/>
      <c r="HU288" s="13"/>
      <c r="HV288" s="13"/>
      <c r="HW288" s="13"/>
      <c r="HX288" s="13"/>
      <c r="HY288" s="13"/>
      <c r="HZ288" s="13"/>
      <c r="IA288" s="13"/>
      <c r="IB288" s="13"/>
      <c r="IC288" s="13"/>
      <c r="ID288" s="13"/>
      <c r="IE288" s="13"/>
      <c r="IF288" s="13"/>
      <c r="IG288" s="13"/>
      <c r="IH288" s="13"/>
      <c r="II288" s="13"/>
      <c r="IJ288" s="13"/>
      <c r="IK288" s="13"/>
      <c r="IL288" s="13"/>
      <c r="IM288" s="13"/>
      <c r="IN288" s="13"/>
      <c r="IO288" s="13"/>
      <c r="IP288" s="13"/>
      <c r="IQ288" s="13"/>
      <c r="IR288" s="13"/>
    </row>
    <row r="289" spans="1:252" ht="249.6" customHeight="1" x14ac:dyDescent="0.2">
      <c r="A289" s="9" t="s">
        <v>790</v>
      </c>
      <c r="B289" s="9"/>
      <c r="C289" s="9" t="s">
        <v>714</v>
      </c>
      <c r="D289" s="9" t="s">
        <v>1060</v>
      </c>
      <c r="E289" s="9"/>
      <c r="F289" s="14">
        <f t="shared" si="96"/>
        <v>38864</v>
      </c>
      <c r="G289" s="14">
        <f>G290</f>
        <v>0</v>
      </c>
      <c r="H289" s="14">
        <f>H290</f>
        <v>38864</v>
      </c>
      <c r="I289" s="14">
        <f t="shared" si="100"/>
        <v>0</v>
      </c>
      <c r="J289" s="25"/>
      <c r="K289" s="26"/>
      <c r="L289" s="16">
        <f t="shared" si="92"/>
        <v>0</v>
      </c>
      <c r="M289" s="13"/>
      <c r="N289" s="13"/>
      <c r="O289" s="13"/>
      <c r="P289" s="13"/>
      <c r="Q289" s="13"/>
      <c r="R289" s="13"/>
      <c r="S289" s="13"/>
      <c r="T289" s="13"/>
      <c r="U289" s="13"/>
      <c r="V289" s="13"/>
      <c r="W289" s="13"/>
      <c r="X289" s="13"/>
      <c r="Y289" s="13"/>
      <c r="Z289" s="13"/>
      <c r="AA289" s="13"/>
      <c r="AB289" s="13"/>
      <c r="AC289" s="13"/>
      <c r="AD289" s="13"/>
      <c r="AE289" s="13"/>
      <c r="AF289" s="13"/>
      <c r="AG289" s="13"/>
      <c r="AH289" s="13"/>
      <c r="AI289" s="13"/>
      <c r="AJ289" s="13"/>
      <c r="AK289" s="13"/>
      <c r="AL289" s="13"/>
      <c r="AM289" s="13"/>
      <c r="AN289" s="13"/>
      <c r="AO289" s="13"/>
      <c r="AP289" s="13"/>
      <c r="AQ289" s="13"/>
      <c r="AR289" s="13"/>
      <c r="AS289" s="13"/>
      <c r="AT289" s="13"/>
      <c r="AU289" s="13"/>
      <c r="AV289" s="13"/>
      <c r="AW289" s="13"/>
      <c r="AX289" s="13"/>
      <c r="AY289" s="13"/>
      <c r="AZ289" s="13"/>
      <c r="BA289" s="13"/>
      <c r="BB289" s="13"/>
      <c r="BC289" s="13"/>
      <c r="BD289" s="13"/>
      <c r="BE289" s="13"/>
      <c r="BF289" s="13"/>
      <c r="BG289" s="13"/>
      <c r="BH289" s="13"/>
      <c r="BI289" s="13"/>
      <c r="BJ289" s="13"/>
      <c r="BK289" s="13"/>
      <c r="BL289" s="13"/>
      <c r="BM289" s="13"/>
      <c r="BN289" s="13"/>
      <c r="BO289" s="13"/>
      <c r="BP289" s="13"/>
      <c r="BQ289" s="13"/>
      <c r="BR289" s="13"/>
      <c r="BS289" s="13"/>
      <c r="BT289" s="13"/>
      <c r="BU289" s="13"/>
      <c r="BV289" s="13"/>
      <c r="BW289" s="13"/>
      <c r="BX289" s="13"/>
      <c r="BY289" s="13"/>
      <c r="BZ289" s="13"/>
      <c r="CA289" s="13"/>
      <c r="CB289" s="13"/>
      <c r="CC289" s="13"/>
      <c r="CD289" s="13"/>
      <c r="CE289" s="13"/>
      <c r="CF289" s="13"/>
      <c r="CG289" s="13"/>
      <c r="CH289" s="13"/>
      <c r="CI289" s="13"/>
      <c r="CJ289" s="13"/>
      <c r="CK289" s="13"/>
      <c r="CL289" s="13"/>
      <c r="CM289" s="13"/>
      <c r="CN289" s="13"/>
      <c r="CO289" s="13"/>
      <c r="CP289" s="13"/>
      <c r="CQ289" s="13"/>
      <c r="CR289" s="13"/>
      <c r="CS289" s="13"/>
      <c r="CT289" s="13"/>
      <c r="CU289" s="13"/>
      <c r="CV289" s="13"/>
      <c r="CW289" s="13"/>
      <c r="CX289" s="13"/>
      <c r="CY289" s="13"/>
      <c r="CZ289" s="13"/>
      <c r="DA289" s="13"/>
      <c r="DB289" s="13"/>
      <c r="DC289" s="13"/>
      <c r="DD289" s="13"/>
      <c r="DE289" s="13"/>
      <c r="DF289" s="13"/>
      <c r="DG289" s="13"/>
      <c r="DH289" s="13"/>
      <c r="DI289" s="13"/>
      <c r="DJ289" s="13"/>
      <c r="DK289" s="13"/>
      <c r="DL289" s="13"/>
      <c r="DM289" s="13"/>
      <c r="DN289" s="13"/>
      <c r="DO289" s="13"/>
      <c r="DP289" s="13"/>
      <c r="DQ289" s="13"/>
      <c r="DR289" s="13"/>
      <c r="DS289" s="13"/>
      <c r="DT289" s="13"/>
      <c r="DU289" s="13"/>
      <c r="DV289" s="13"/>
      <c r="DW289" s="13"/>
      <c r="DX289" s="13"/>
      <c r="DY289" s="13"/>
      <c r="DZ289" s="13"/>
      <c r="EA289" s="13"/>
      <c r="EB289" s="13"/>
      <c r="EC289" s="13"/>
      <c r="ED289" s="13"/>
      <c r="EE289" s="13"/>
      <c r="EF289" s="13"/>
      <c r="EG289" s="13"/>
      <c r="EH289" s="13"/>
      <c r="EI289" s="13"/>
      <c r="EJ289" s="13"/>
      <c r="EK289" s="13"/>
      <c r="EL289" s="13"/>
      <c r="EM289" s="13"/>
      <c r="EN289" s="13"/>
      <c r="EO289" s="13"/>
      <c r="EP289" s="13"/>
      <c r="EQ289" s="13"/>
      <c r="ER289" s="13"/>
      <c r="ES289" s="13"/>
      <c r="ET289" s="13"/>
      <c r="EU289" s="13"/>
      <c r="EV289" s="13"/>
      <c r="EW289" s="13"/>
      <c r="EX289" s="13"/>
      <c r="EY289" s="13"/>
      <c r="EZ289" s="13"/>
      <c r="FA289" s="13"/>
      <c r="FB289" s="13"/>
      <c r="FC289" s="13"/>
      <c r="FD289" s="13"/>
      <c r="FE289" s="13"/>
      <c r="FF289" s="13"/>
      <c r="FG289" s="13"/>
      <c r="FH289" s="13"/>
      <c r="FI289" s="13"/>
      <c r="FJ289" s="13"/>
      <c r="FK289" s="13"/>
      <c r="FL289" s="13"/>
      <c r="FM289" s="13"/>
      <c r="FN289" s="13"/>
      <c r="FO289" s="13"/>
      <c r="FP289" s="13"/>
      <c r="FQ289" s="13"/>
      <c r="FR289" s="13"/>
      <c r="FS289" s="13"/>
      <c r="FT289" s="13"/>
      <c r="FU289" s="13"/>
      <c r="FV289" s="13"/>
      <c r="FW289" s="13"/>
      <c r="FX289" s="13"/>
      <c r="FY289" s="13"/>
      <c r="FZ289" s="13"/>
      <c r="GA289" s="13"/>
      <c r="GB289" s="13"/>
      <c r="GC289" s="13"/>
      <c r="GD289" s="13"/>
      <c r="GE289" s="13"/>
      <c r="GF289" s="13"/>
      <c r="GG289" s="13"/>
      <c r="GH289" s="13"/>
      <c r="GI289" s="13"/>
      <c r="GJ289" s="13"/>
      <c r="GK289" s="13"/>
      <c r="GL289" s="13"/>
      <c r="GM289" s="13"/>
      <c r="GN289" s="13"/>
      <c r="GO289" s="13"/>
      <c r="GP289" s="13"/>
      <c r="GQ289" s="13"/>
      <c r="GR289" s="13"/>
      <c r="GS289" s="13"/>
      <c r="GT289" s="13"/>
      <c r="GU289" s="13"/>
      <c r="GV289" s="13"/>
      <c r="GW289" s="13"/>
      <c r="GX289" s="13"/>
      <c r="GY289" s="13"/>
      <c r="GZ289" s="13"/>
      <c r="HA289" s="13"/>
      <c r="HB289" s="13"/>
      <c r="HC289" s="13"/>
      <c r="HD289" s="13"/>
      <c r="HE289" s="13"/>
      <c r="HF289" s="13"/>
      <c r="HG289" s="13"/>
      <c r="HH289" s="13"/>
      <c r="HI289" s="13"/>
      <c r="HJ289" s="13"/>
      <c r="HK289" s="13"/>
      <c r="HL289" s="13"/>
      <c r="HM289" s="13"/>
      <c r="HN289" s="13"/>
      <c r="HO289" s="13"/>
      <c r="HP289" s="13"/>
      <c r="HQ289" s="13"/>
      <c r="HR289" s="13"/>
      <c r="HS289" s="13"/>
      <c r="HT289" s="13"/>
      <c r="HU289" s="13"/>
      <c r="HV289" s="13"/>
      <c r="HW289" s="13"/>
      <c r="HX289" s="13"/>
      <c r="HY289" s="13"/>
      <c r="HZ289" s="13"/>
      <c r="IA289" s="13"/>
      <c r="IB289" s="13"/>
      <c r="IC289" s="13"/>
      <c r="ID289" s="13"/>
      <c r="IE289" s="13"/>
      <c r="IF289" s="13"/>
      <c r="IG289" s="13"/>
      <c r="IH289" s="13"/>
      <c r="II289" s="13"/>
      <c r="IJ289" s="13"/>
      <c r="IK289" s="13"/>
      <c r="IL289" s="13"/>
      <c r="IM289" s="13"/>
      <c r="IN289" s="13"/>
      <c r="IO289" s="13"/>
      <c r="IP289" s="13"/>
      <c r="IQ289" s="13"/>
      <c r="IR289" s="13"/>
    </row>
    <row r="290" spans="1:252" ht="95.25" customHeight="1" x14ac:dyDescent="0.2">
      <c r="A290" s="9" t="s">
        <v>18</v>
      </c>
      <c r="B290" s="9"/>
      <c r="C290" s="9" t="s">
        <v>714</v>
      </c>
      <c r="D290" s="9" t="s">
        <v>1060</v>
      </c>
      <c r="E290" s="9" t="s">
        <v>12</v>
      </c>
      <c r="F290" s="14">
        <f t="shared" si="96"/>
        <v>38864</v>
      </c>
      <c r="G290" s="14"/>
      <c r="H290" s="14">
        <v>38864</v>
      </c>
      <c r="I290" s="14">
        <f t="shared" si="100"/>
        <v>0</v>
      </c>
      <c r="J290" s="25"/>
      <c r="K290" s="26"/>
      <c r="L290" s="16">
        <f t="shared" si="92"/>
        <v>0</v>
      </c>
      <c r="M290" s="13"/>
      <c r="N290" s="13"/>
      <c r="O290" s="13"/>
      <c r="P290" s="13"/>
      <c r="Q290" s="13"/>
      <c r="R290" s="13"/>
      <c r="S290" s="13"/>
      <c r="T290" s="13"/>
      <c r="U290" s="13"/>
      <c r="V290" s="13"/>
      <c r="W290" s="13"/>
      <c r="X290" s="13"/>
      <c r="Y290" s="13"/>
      <c r="Z290" s="13"/>
      <c r="AA290" s="13"/>
      <c r="AB290" s="13"/>
      <c r="AC290" s="13"/>
      <c r="AD290" s="13"/>
      <c r="AE290" s="13"/>
      <c r="AF290" s="13"/>
      <c r="AG290" s="13"/>
      <c r="AH290" s="13"/>
      <c r="AI290" s="13"/>
      <c r="AJ290" s="13"/>
      <c r="AK290" s="13"/>
      <c r="AL290" s="13"/>
      <c r="AM290" s="13"/>
      <c r="AN290" s="13"/>
      <c r="AO290" s="13"/>
      <c r="AP290" s="13"/>
      <c r="AQ290" s="13"/>
      <c r="AR290" s="13"/>
      <c r="AS290" s="13"/>
      <c r="AT290" s="13"/>
      <c r="AU290" s="13"/>
      <c r="AV290" s="13"/>
      <c r="AW290" s="13"/>
      <c r="AX290" s="13"/>
      <c r="AY290" s="13"/>
      <c r="AZ290" s="13"/>
      <c r="BA290" s="13"/>
      <c r="BB290" s="13"/>
      <c r="BC290" s="13"/>
      <c r="BD290" s="13"/>
      <c r="BE290" s="13"/>
      <c r="BF290" s="13"/>
      <c r="BG290" s="13"/>
      <c r="BH290" s="13"/>
      <c r="BI290" s="13"/>
      <c r="BJ290" s="13"/>
      <c r="BK290" s="13"/>
      <c r="BL290" s="13"/>
      <c r="BM290" s="13"/>
      <c r="BN290" s="13"/>
      <c r="BO290" s="13"/>
      <c r="BP290" s="13"/>
      <c r="BQ290" s="13"/>
      <c r="BR290" s="13"/>
      <c r="BS290" s="13"/>
      <c r="BT290" s="13"/>
      <c r="BU290" s="13"/>
      <c r="BV290" s="13"/>
      <c r="BW290" s="13"/>
      <c r="BX290" s="13"/>
      <c r="BY290" s="13"/>
      <c r="BZ290" s="13"/>
      <c r="CA290" s="13"/>
      <c r="CB290" s="13"/>
      <c r="CC290" s="13"/>
      <c r="CD290" s="13"/>
      <c r="CE290" s="13"/>
      <c r="CF290" s="13"/>
      <c r="CG290" s="13"/>
      <c r="CH290" s="13"/>
      <c r="CI290" s="13"/>
      <c r="CJ290" s="13"/>
      <c r="CK290" s="13"/>
      <c r="CL290" s="13"/>
      <c r="CM290" s="13"/>
      <c r="CN290" s="13"/>
      <c r="CO290" s="13"/>
      <c r="CP290" s="13"/>
      <c r="CQ290" s="13"/>
      <c r="CR290" s="13"/>
      <c r="CS290" s="13"/>
      <c r="CT290" s="13"/>
      <c r="CU290" s="13"/>
      <c r="CV290" s="13"/>
      <c r="CW290" s="13"/>
      <c r="CX290" s="13"/>
      <c r="CY290" s="13"/>
      <c r="CZ290" s="13"/>
      <c r="DA290" s="13"/>
      <c r="DB290" s="13"/>
      <c r="DC290" s="13"/>
      <c r="DD290" s="13"/>
      <c r="DE290" s="13"/>
      <c r="DF290" s="13"/>
      <c r="DG290" s="13"/>
      <c r="DH290" s="13"/>
      <c r="DI290" s="13"/>
      <c r="DJ290" s="13"/>
      <c r="DK290" s="13"/>
      <c r="DL290" s="13"/>
      <c r="DM290" s="13"/>
      <c r="DN290" s="13"/>
      <c r="DO290" s="13"/>
      <c r="DP290" s="13"/>
      <c r="DQ290" s="13"/>
      <c r="DR290" s="13"/>
      <c r="DS290" s="13"/>
      <c r="DT290" s="13"/>
      <c r="DU290" s="13"/>
      <c r="DV290" s="13"/>
      <c r="DW290" s="13"/>
      <c r="DX290" s="13"/>
      <c r="DY290" s="13"/>
      <c r="DZ290" s="13"/>
      <c r="EA290" s="13"/>
      <c r="EB290" s="13"/>
      <c r="EC290" s="13"/>
      <c r="ED290" s="13"/>
      <c r="EE290" s="13"/>
      <c r="EF290" s="13"/>
      <c r="EG290" s="13"/>
      <c r="EH290" s="13"/>
      <c r="EI290" s="13"/>
      <c r="EJ290" s="13"/>
      <c r="EK290" s="13"/>
      <c r="EL290" s="13"/>
      <c r="EM290" s="13"/>
      <c r="EN290" s="13"/>
      <c r="EO290" s="13"/>
      <c r="EP290" s="13"/>
      <c r="EQ290" s="13"/>
      <c r="ER290" s="13"/>
      <c r="ES290" s="13"/>
      <c r="ET290" s="13"/>
      <c r="EU290" s="13"/>
      <c r="EV290" s="13"/>
      <c r="EW290" s="13"/>
      <c r="EX290" s="13"/>
      <c r="EY290" s="13"/>
      <c r="EZ290" s="13"/>
      <c r="FA290" s="13"/>
      <c r="FB290" s="13"/>
      <c r="FC290" s="13"/>
      <c r="FD290" s="13"/>
      <c r="FE290" s="13"/>
      <c r="FF290" s="13"/>
      <c r="FG290" s="13"/>
      <c r="FH290" s="13"/>
      <c r="FI290" s="13"/>
      <c r="FJ290" s="13"/>
      <c r="FK290" s="13"/>
      <c r="FL290" s="13"/>
      <c r="FM290" s="13"/>
      <c r="FN290" s="13"/>
      <c r="FO290" s="13"/>
      <c r="FP290" s="13"/>
      <c r="FQ290" s="13"/>
      <c r="FR290" s="13"/>
      <c r="FS290" s="13"/>
      <c r="FT290" s="13"/>
      <c r="FU290" s="13"/>
      <c r="FV290" s="13"/>
      <c r="FW290" s="13"/>
      <c r="FX290" s="13"/>
      <c r="FY290" s="13"/>
      <c r="FZ290" s="13"/>
      <c r="GA290" s="13"/>
      <c r="GB290" s="13"/>
      <c r="GC290" s="13"/>
      <c r="GD290" s="13"/>
      <c r="GE290" s="13"/>
      <c r="GF290" s="13"/>
      <c r="GG290" s="13"/>
      <c r="GH290" s="13"/>
      <c r="GI290" s="13"/>
      <c r="GJ290" s="13"/>
      <c r="GK290" s="13"/>
      <c r="GL290" s="13"/>
      <c r="GM290" s="13"/>
      <c r="GN290" s="13"/>
      <c r="GO290" s="13"/>
      <c r="GP290" s="13"/>
      <c r="GQ290" s="13"/>
      <c r="GR290" s="13"/>
      <c r="GS290" s="13"/>
      <c r="GT290" s="13"/>
      <c r="GU290" s="13"/>
      <c r="GV290" s="13"/>
      <c r="GW290" s="13"/>
      <c r="GX290" s="13"/>
      <c r="GY290" s="13"/>
      <c r="GZ290" s="13"/>
      <c r="HA290" s="13"/>
      <c r="HB290" s="13"/>
      <c r="HC290" s="13"/>
      <c r="HD290" s="13"/>
      <c r="HE290" s="13"/>
      <c r="HF290" s="13"/>
      <c r="HG290" s="13"/>
      <c r="HH290" s="13"/>
      <c r="HI290" s="13"/>
      <c r="HJ290" s="13"/>
      <c r="HK290" s="13"/>
      <c r="HL290" s="13"/>
      <c r="HM290" s="13"/>
      <c r="HN290" s="13"/>
      <c r="HO290" s="13"/>
      <c r="HP290" s="13"/>
      <c r="HQ290" s="13"/>
      <c r="HR290" s="13"/>
      <c r="HS290" s="13"/>
      <c r="HT290" s="13"/>
      <c r="HU290" s="13"/>
      <c r="HV290" s="13"/>
      <c r="HW290" s="13"/>
      <c r="HX290" s="13"/>
      <c r="HY290" s="13"/>
      <c r="HZ290" s="13"/>
      <c r="IA290" s="13"/>
      <c r="IB290" s="13"/>
      <c r="IC290" s="13"/>
      <c r="ID290" s="13"/>
      <c r="IE290" s="13"/>
      <c r="IF290" s="13"/>
      <c r="IG290" s="13"/>
      <c r="IH290" s="13"/>
      <c r="II290" s="13"/>
      <c r="IJ290" s="13"/>
      <c r="IK290" s="13"/>
      <c r="IL290" s="13"/>
      <c r="IM290" s="13"/>
      <c r="IN290" s="13"/>
      <c r="IO290" s="13"/>
      <c r="IP290" s="13"/>
      <c r="IQ290" s="13"/>
      <c r="IR290" s="13"/>
    </row>
    <row r="291" spans="1:252" ht="243" customHeight="1" x14ac:dyDescent="0.2">
      <c r="A291" s="9" t="s">
        <v>790</v>
      </c>
      <c r="B291" s="9"/>
      <c r="C291" s="9" t="s">
        <v>714</v>
      </c>
      <c r="D291" s="9" t="s">
        <v>1061</v>
      </c>
      <c r="E291" s="9"/>
      <c r="F291" s="14">
        <f t="shared" si="96"/>
        <v>4318</v>
      </c>
      <c r="G291" s="14">
        <f>G292</f>
        <v>4318</v>
      </c>
      <c r="H291" s="14">
        <f>H292</f>
        <v>0</v>
      </c>
      <c r="I291" s="14">
        <f t="shared" si="100"/>
        <v>0</v>
      </c>
      <c r="J291" s="25"/>
      <c r="K291" s="26"/>
      <c r="L291" s="16">
        <f t="shared" si="92"/>
        <v>4318</v>
      </c>
      <c r="M291" s="13"/>
      <c r="N291" s="13"/>
      <c r="O291" s="13"/>
      <c r="P291" s="13"/>
      <c r="Q291" s="13"/>
      <c r="R291" s="13"/>
      <c r="S291" s="13"/>
      <c r="T291" s="13"/>
      <c r="U291" s="13"/>
      <c r="V291" s="13"/>
      <c r="W291" s="13"/>
      <c r="X291" s="13"/>
      <c r="Y291" s="13"/>
      <c r="Z291" s="13"/>
      <c r="AA291" s="13"/>
      <c r="AB291" s="13"/>
      <c r="AC291" s="13"/>
      <c r="AD291" s="13"/>
      <c r="AE291" s="13"/>
      <c r="AF291" s="13"/>
      <c r="AG291" s="13"/>
      <c r="AH291" s="13"/>
      <c r="AI291" s="13"/>
      <c r="AJ291" s="13"/>
      <c r="AK291" s="13"/>
      <c r="AL291" s="13"/>
      <c r="AM291" s="13"/>
      <c r="AN291" s="13"/>
      <c r="AO291" s="13"/>
      <c r="AP291" s="13"/>
      <c r="AQ291" s="13"/>
      <c r="AR291" s="13"/>
      <c r="AS291" s="13"/>
      <c r="AT291" s="13"/>
      <c r="AU291" s="13"/>
      <c r="AV291" s="13"/>
      <c r="AW291" s="13"/>
      <c r="AX291" s="13"/>
      <c r="AY291" s="13"/>
      <c r="AZ291" s="13"/>
      <c r="BA291" s="13"/>
      <c r="BB291" s="13"/>
      <c r="BC291" s="13"/>
      <c r="BD291" s="13"/>
      <c r="BE291" s="13"/>
      <c r="BF291" s="13"/>
      <c r="BG291" s="13"/>
      <c r="BH291" s="13"/>
      <c r="BI291" s="13"/>
      <c r="BJ291" s="13"/>
      <c r="BK291" s="13"/>
      <c r="BL291" s="13"/>
      <c r="BM291" s="13"/>
      <c r="BN291" s="13"/>
      <c r="BO291" s="13"/>
      <c r="BP291" s="13"/>
      <c r="BQ291" s="13"/>
      <c r="BR291" s="13"/>
      <c r="BS291" s="13"/>
      <c r="BT291" s="13"/>
      <c r="BU291" s="13"/>
      <c r="BV291" s="13"/>
      <c r="BW291" s="13"/>
      <c r="BX291" s="13"/>
      <c r="BY291" s="13"/>
      <c r="BZ291" s="13"/>
      <c r="CA291" s="13"/>
      <c r="CB291" s="13"/>
      <c r="CC291" s="13"/>
      <c r="CD291" s="13"/>
      <c r="CE291" s="13"/>
      <c r="CF291" s="13"/>
      <c r="CG291" s="13"/>
      <c r="CH291" s="13"/>
      <c r="CI291" s="13"/>
      <c r="CJ291" s="13"/>
      <c r="CK291" s="13"/>
      <c r="CL291" s="13"/>
      <c r="CM291" s="13"/>
      <c r="CN291" s="13"/>
      <c r="CO291" s="13"/>
      <c r="CP291" s="13"/>
      <c r="CQ291" s="13"/>
      <c r="CR291" s="13"/>
      <c r="CS291" s="13"/>
      <c r="CT291" s="13"/>
      <c r="CU291" s="13"/>
      <c r="CV291" s="13"/>
      <c r="CW291" s="13"/>
      <c r="CX291" s="13"/>
      <c r="CY291" s="13"/>
      <c r="CZ291" s="13"/>
      <c r="DA291" s="13"/>
      <c r="DB291" s="13"/>
      <c r="DC291" s="13"/>
      <c r="DD291" s="13"/>
      <c r="DE291" s="13"/>
      <c r="DF291" s="13"/>
      <c r="DG291" s="13"/>
      <c r="DH291" s="13"/>
      <c r="DI291" s="13"/>
      <c r="DJ291" s="13"/>
      <c r="DK291" s="13"/>
      <c r="DL291" s="13"/>
      <c r="DM291" s="13"/>
      <c r="DN291" s="13"/>
      <c r="DO291" s="13"/>
      <c r="DP291" s="13"/>
      <c r="DQ291" s="13"/>
      <c r="DR291" s="13"/>
      <c r="DS291" s="13"/>
      <c r="DT291" s="13"/>
      <c r="DU291" s="13"/>
      <c r="DV291" s="13"/>
      <c r="DW291" s="13"/>
      <c r="DX291" s="13"/>
      <c r="DY291" s="13"/>
      <c r="DZ291" s="13"/>
      <c r="EA291" s="13"/>
      <c r="EB291" s="13"/>
      <c r="EC291" s="13"/>
      <c r="ED291" s="13"/>
      <c r="EE291" s="13"/>
      <c r="EF291" s="13"/>
      <c r="EG291" s="13"/>
      <c r="EH291" s="13"/>
      <c r="EI291" s="13"/>
      <c r="EJ291" s="13"/>
      <c r="EK291" s="13"/>
      <c r="EL291" s="13"/>
      <c r="EM291" s="13"/>
      <c r="EN291" s="13"/>
      <c r="EO291" s="13"/>
      <c r="EP291" s="13"/>
      <c r="EQ291" s="13"/>
      <c r="ER291" s="13"/>
      <c r="ES291" s="13"/>
      <c r="ET291" s="13"/>
      <c r="EU291" s="13"/>
      <c r="EV291" s="13"/>
      <c r="EW291" s="13"/>
      <c r="EX291" s="13"/>
      <c r="EY291" s="13"/>
      <c r="EZ291" s="13"/>
      <c r="FA291" s="13"/>
      <c r="FB291" s="13"/>
      <c r="FC291" s="13"/>
      <c r="FD291" s="13"/>
      <c r="FE291" s="13"/>
      <c r="FF291" s="13"/>
      <c r="FG291" s="13"/>
      <c r="FH291" s="13"/>
      <c r="FI291" s="13"/>
      <c r="FJ291" s="13"/>
      <c r="FK291" s="13"/>
      <c r="FL291" s="13"/>
      <c r="FM291" s="13"/>
      <c r="FN291" s="13"/>
      <c r="FO291" s="13"/>
      <c r="FP291" s="13"/>
      <c r="FQ291" s="13"/>
      <c r="FR291" s="13"/>
      <c r="FS291" s="13"/>
      <c r="FT291" s="13"/>
      <c r="FU291" s="13"/>
      <c r="FV291" s="13"/>
      <c r="FW291" s="13"/>
      <c r="FX291" s="13"/>
      <c r="FY291" s="13"/>
      <c r="FZ291" s="13"/>
      <c r="GA291" s="13"/>
      <c r="GB291" s="13"/>
      <c r="GC291" s="13"/>
      <c r="GD291" s="13"/>
      <c r="GE291" s="13"/>
      <c r="GF291" s="13"/>
      <c r="GG291" s="13"/>
      <c r="GH291" s="13"/>
      <c r="GI291" s="13"/>
      <c r="GJ291" s="13"/>
      <c r="GK291" s="13"/>
      <c r="GL291" s="13"/>
      <c r="GM291" s="13"/>
      <c r="GN291" s="13"/>
      <c r="GO291" s="13"/>
      <c r="GP291" s="13"/>
      <c r="GQ291" s="13"/>
      <c r="GR291" s="13"/>
      <c r="GS291" s="13"/>
      <c r="GT291" s="13"/>
      <c r="GU291" s="13"/>
      <c r="GV291" s="13"/>
      <c r="GW291" s="13"/>
      <c r="GX291" s="13"/>
      <c r="GY291" s="13"/>
      <c r="GZ291" s="13"/>
      <c r="HA291" s="13"/>
      <c r="HB291" s="13"/>
      <c r="HC291" s="13"/>
      <c r="HD291" s="13"/>
      <c r="HE291" s="13"/>
      <c r="HF291" s="13"/>
      <c r="HG291" s="13"/>
      <c r="HH291" s="13"/>
      <c r="HI291" s="13"/>
      <c r="HJ291" s="13"/>
      <c r="HK291" s="13"/>
      <c r="HL291" s="13"/>
      <c r="HM291" s="13"/>
      <c r="HN291" s="13"/>
      <c r="HO291" s="13"/>
      <c r="HP291" s="13"/>
      <c r="HQ291" s="13"/>
      <c r="HR291" s="13"/>
      <c r="HS291" s="13"/>
      <c r="HT291" s="13"/>
      <c r="HU291" s="13"/>
      <c r="HV291" s="13"/>
      <c r="HW291" s="13"/>
      <c r="HX291" s="13"/>
      <c r="HY291" s="13"/>
      <c r="HZ291" s="13"/>
      <c r="IA291" s="13"/>
      <c r="IB291" s="13"/>
      <c r="IC291" s="13"/>
      <c r="ID291" s="13"/>
      <c r="IE291" s="13"/>
      <c r="IF291" s="13"/>
      <c r="IG291" s="13"/>
      <c r="IH291" s="13"/>
      <c r="II291" s="13"/>
      <c r="IJ291" s="13"/>
      <c r="IK291" s="13"/>
      <c r="IL291" s="13"/>
      <c r="IM291" s="13"/>
      <c r="IN291" s="13"/>
      <c r="IO291" s="13"/>
      <c r="IP291" s="13"/>
      <c r="IQ291" s="13"/>
      <c r="IR291" s="13"/>
    </row>
    <row r="292" spans="1:252" ht="104.45" customHeight="1" x14ac:dyDescent="0.2">
      <c r="A292" s="9" t="s">
        <v>18</v>
      </c>
      <c r="B292" s="9"/>
      <c r="C292" s="9" t="s">
        <v>714</v>
      </c>
      <c r="D292" s="9" t="s">
        <v>1061</v>
      </c>
      <c r="E292" s="9" t="s">
        <v>12</v>
      </c>
      <c r="F292" s="14">
        <f t="shared" si="96"/>
        <v>4318</v>
      </c>
      <c r="G292" s="14">
        <v>4318</v>
      </c>
      <c r="H292" s="14"/>
      <c r="I292" s="14">
        <f t="shared" si="100"/>
        <v>0</v>
      </c>
      <c r="J292" s="25"/>
      <c r="K292" s="26"/>
      <c r="L292" s="16">
        <f t="shared" si="92"/>
        <v>4318</v>
      </c>
      <c r="M292" s="13"/>
      <c r="N292" s="13"/>
      <c r="O292" s="13"/>
      <c r="P292" s="13"/>
      <c r="Q292" s="13"/>
      <c r="R292" s="13"/>
      <c r="S292" s="13"/>
      <c r="T292" s="13"/>
      <c r="U292" s="13"/>
      <c r="V292" s="13"/>
      <c r="W292" s="13"/>
      <c r="X292" s="13"/>
      <c r="Y292" s="13"/>
      <c r="Z292" s="13"/>
      <c r="AA292" s="13"/>
      <c r="AB292" s="13"/>
      <c r="AC292" s="13"/>
      <c r="AD292" s="13"/>
      <c r="AE292" s="13"/>
      <c r="AF292" s="13"/>
      <c r="AG292" s="13"/>
      <c r="AH292" s="13"/>
      <c r="AI292" s="13"/>
      <c r="AJ292" s="13"/>
      <c r="AK292" s="13"/>
      <c r="AL292" s="13"/>
      <c r="AM292" s="13"/>
      <c r="AN292" s="13"/>
      <c r="AO292" s="13"/>
      <c r="AP292" s="13"/>
      <c r="AQ292" s="13"/>
      <c r="AR292" s="13"/>
      <c r="AS292" s="13"/>
      <c r="AT292" s="13"/>
      <c r="AU292" s="13"/>
      <c r="AV292" s="13"/>
      <c r="AW292" s="13"/>
      <c r="AX292" s="13"/>
      <c r="AY292" s="13"/>
      <c r="AZ292" s="13"/>
      <c r="BA292" s="13"/>
      <c r="BB292" s="13"/>
      <c r="BC292" s="13"/>
      <c r="BD292" s="13"/>
      <c r="BE292" s="13"/>
      <c r="BF292" s="13"/>
      <c r="BG292" s="13"/>
      <c r="BH292" s="13"/>
      <c r="BI292" s="13"/>
      <c r="BJ292" s="13"/>
      <c r="BK292" s="13"/>
      <c r="BL292" s="13"/>
      <c r="BM292" s="13"/>
      <c r="BN292" s="13"/>
      <c r="BO292" s="13"/>
      <c r="BP292" s="13"/>
      <c r="BQ292" s="13"/>
      <c r="BR292" s="13"/>
      <c r="BS292" s="13"/>
      <c r="BT292" s="13"/>
      <c r="BU292" s="13"/>
      <c r="BV292" s="13"/>
      <c r="BW292" s="13"/>
      <c r="BX292" s="13"/>
      <c r="BY292" s="13"/>
      <c r="BZ292" s="13"/>
      <c r="CA292" s="13"/>
      <c r="CB292" s="13"/>
      <c r="CC292" s="13"/>
      <c r="CD292" s="13"/>
      <c r="CE292" s="13"/>
      <c r="CF292" s="13"/>
      <c r="CG292" s="13"/>
      <c r="CH292" s="13"/>
      <c r="CI292" s="13"/>
      <c r="CJ292" s="13"/>
      <c r="CK292" s="13"/>
      <c r="CL292" s="13"/>
      <c r="CM292" s="13"/>
      <c r="CN292" s="13"/>
      <c r="CO292" s="13"/>
      <c r="CP292" s="13"/>
      <c r="CQ292" s="13"/>
      <c r="CR292" s="13"/>
      <c r="CS292" s="13"/>
      <c r="CT292" s="13"/>
      <c r="CU292" s="13"/>
      <c r="CV292" s="13"/>
      <c r="CW292" s="13"/>
      <c r="CX292" s="13"/>
      <c r="CY292" s="13"/>
      <c r="CZ292" s="13"/>
      <c r="DA292" s="13"/>
      <c r="DB292" s="13"/>
      <c r="DC292" s="13"/>
      <c r="DD292" s="13"/>
      <c r="DE292" s="13"/>
      <c r="DF292" s="13"/>
      <c r="DG292" s="13"/>
      <c r="DH292" s="13"/>
      <c r="DI292" s="13"/>
      <c r="DJ292" s="13"/>
      <c r="DK292" s="13"/>
      <c r="DL292" s="13"/>
      <c r="DM292" s="13"/>
      <c r="DN292" s="13"/>
      <c r="DO292" s="13"/>
      <c r="DP292" s="13"/>
      <c r="DQ292" s="13"/>
      <c r="DR292" s="13"/>
      <c r="DS292" s="13"/>
      <c r="DT292" s="13"/>
      <c r="DU292" s="13"/>
      <c r="DV292" s="13"/>
      <c r="DW292" s="13"/>
      <c r="DX292" s="13"/>
      <c r="DY292" s="13"/>
      <c r="DZ292" s="13"/>
      <c r="EA292" s="13"/>
      <c r="EB292" s="13"/>
      <c r="EC292" s="13"/>
      <c r="ED292" s="13"/>
      <c r="EE292" s="13"/>
      <c r="EF292" s="13"/>
      <c r="EG292" s="13"/>
      <c r="EH292" s="13"/>
      <c r="EI292" s="13"/>
      <c r="EJ292" s="13"/>
      <c r="EK292" s="13"/>
      <c r="EL292" s="13"/>
      <c r="EM292" s="13"/>
      <c r="EN292" s="13"/>
      <c r="EO292" s="13"/>
      <c r="EP292" s="13"/>
      <c r="EQ292" s="13"/>
      <c r="ER292" s="13"/>
      <c r="ES292" s="13"/>
      <c r="ET292" s="13"/>
      <c r="EU292" s="13"/>
      <c r="EV292" s="13"/>
      <c r="EW292" s="13"/>
      <c r="EX292" s="13"/>
      <c r="EY292" s="13"/>
      <c r="EZ292" s="13"/>
      <c r="FA292" s="13"/>
      <c r="FB292" s="13"/>
      <c r="FC292" s="13"/>
      <c r="FD292" s="13"/>
      <c r="FE292" s="13"/>
      <c r="FF292" s="13"/>
      <c r="FG292" s="13"/>
      <c r="FH292" s="13"/>
      <c r="FI292" s="13"/>
      <c r="FJ292" s="13"/>
      <c r="FK292" s="13"/>
      <c r="FL292" s="13"/>
      <c r="FM292" s="13"/>
      <c r="FN292" s="13"/>
      <c r="FO292" s="13"/>
      <c r="FP292" s="13"/>
      <c r="FQ292" s="13"/>
      <c r="FR292" s="13"/>
      <c r="FS292" s="13"/>
      <c r="FT292" s="13"/>
      <c r="FU292" s="13"/>
      <c r="FV292" s="13"/>
      <c r="FW292" s="13"/>
      <c r="FX292" s="13"/>
      <c r="FY292" s="13"/>
      <c r="FZ292" s="13"/>
      <c r="GA292" s="13"/>
      <c r="GB292" s="13"/>
      <c r="GC292" s="13"/>
      <c r="GD292" s="13"/>
      <c r="GE292" s="13"/>
      <c r="GF292" s="13"/>
      <c r="GG292" s="13"/>
      <c r="GH292" s="13"/>
      <c r="GI292" s="13"/>
      <c r="GJ292" s="13"/>
      <c r="GK292" s="13"/>
      <c r="GL292" s="13"/>
      <c r="GM292" s="13"/>
      <c r="GN292" s="13"/>
      <c r="GO292" s="13"/>
      <c r="GP292" s="13"/>
      <c r="GQ292" s="13"/>
      <c r="GR292" s="13"/>
      <c r="GS292" s="13"/>
      <c r="GT292" s="13"/>
      <c r="GU292" s="13"/>
      <c r="GV292" s="13"/>
      <c r="GW292" s="13"/>
      <c r="GX292" s="13"/>
      <c r="GY292" s="13"/>
      <c r="GZ292" s="13"/>
      <c r="HA292" s="13"/>
      <c r="HB292" s="13"/>
      <c r="HC292" s="13"/>
      <c r="HD292" s="13"/>
      <c r="HE292" s="13"/>
      <c r="HF292" s="13"/>
      <c r="HG292" s="13"/>
      <c r="HH292" s="13"/>
      <c r="HI292" s="13"/>
      <c r="HJ292" s="13"/>
      <c r="HK292" s="13"/>
      <c r="HL292" s="13"/>
      <c r="HM292" s="13"/>
      <c r="HN292" s="13"/>
      <c r="HO292" s="13"/>
      <c r="HP292" s="13"/>
      <c r="HQ292" s="13"/>
      <c r="HR292" s="13"/>
      <c r="HS292" s="13"/>
      <c r="HT292" s="13"/>
      <c r="HU292" s="13"/>
      <c r="HV292" s="13"/>
      <c r="HW292" s="13"/>
      <c r="HX292" s="13"/>
      <c r="HY292" s="13"/>
      <c r="HZ292" s="13"/>
      <c r="IA292" s="13"/>
      <c r="IB292" s="13"/>
      <c r="IC292" s="13"/>
      <c r="ID292" s="13"/>
      <c r="IE292" s="13"/>
      <c r="IF292" s="13"/>
      <c r="IG292" s="13"/>
      <c r="IH292" s="13"/>
      <c r="II292" s="13"/>
      <c r="IJ292" s="13"/>
      <c r="IK292" s="13"/>
      <c r="IL292" s="13"/>
      <c r="IM292" s="13"/>
      <c r="IN292" s="13"/>
      <c r="IO292" s="13"/>
      <c r="IP292" s="13"/>
      <c r="IQ292" s="13"/>
      <c r="IR292" s="13"/>
    </row>
    <row r="293" spans="1:252" ht="61.9" customHeight="1" x14ac:dyDescent="0.2">
      <c r="A293" s="35" t="s">
        <v>24</v>
      </c>
      <c r="B293" s="8"/>
      <c r="C293" s="8" t="s">
        <v>25</v>
      </c>
      <c r="D293" s="8"/>
      <c r="E293" s="9"/>
      <c r="F293" s="11">
        <f t="shared" ref="F293:F310" si="101">G293+H293</f>
        <v>107308</v>
      </c>
      <c r="G293" s="11">
        <f>G294+G318</f>
        <v>10731</v>
      </c>
      <c r="H293" s="11">
        <f>H294+H318</f>
        <v>96577</v>
      </c>
      <c r="I293" s="11">
        <f t="shared" ref="I293:I310" si="102">J293+K293</f>
        <v>108912.1</v>
      </c>
      <c r="J293" s="11">
        <f>J294+J318</f>
        <v>10856</v>
      </c>
      <c r="K293" s="11">
        <f>K294+K318</f>
        <v>98056.1</v>
      </c>
      <c r="L293" s="16">
        <f t="shared" si="92"/>
        <v>-125</v>
      </c>
      <c r="M293" s="13"/>
      <c r="N293" s="13"/>
      <c r="O293" s="13"/>
      <c r="P293" s="13"/>
      <c r="Q293" s="13"/>
      <c r="R293" s="13"/>
      <c r="S293" s="13"/>
      <c r="T293" s="13"/>
      <c r="U293" s="13"/>
      <c r="V293" s="13"/>
      <c r="W293" s="13"/>
      <c r="X293" s="13"/>
      <c r="Y293" s="13"/>
      <c r="Z293" s="13"/>
      <c r="AA293" s="13"/>
      <c r="AB293" s="13"/>
      <c r="AC293" s="13"/>
      <c r="AD293" s="13"/>
      <c r="AE293" s="13"/>
      <c r="AF293" s="13"/>
      <c r="AG293" s="13"/>
      <c r="AH293" s="13"/>
      <c r="AI293" s="13"/>
      <c r="AJ293" s="13"/>
      <c r="AK293" s="13"/>
      <c r="AL293" s="13"/>
      <c r="AM293" s="13"/>
      <c r="AN293" s="13"/>
      <c r="AO293" s="13"/>
      <c r="AP293" s="13"/>
      <c r="AQ293" s="13"/>
      <c r="AR293" s="13"/>
      <c r="AS293" s="13"/>
      <c r="AT293" s="13"/>
      <c r="AU293" s="13"/>
      <c r="AV293" s="13"/>
      <c r="AW293" s="13"/>
      <c r="AX293" s="13"/>
      <c r="AY293" s="13"/>
      <c r="AZ293" s="13"/>
      <c r="BA293" s="13"/>
      <c r="BB293" s="13"/>
      <c r="BC293" s="13"/>
      <c r="BD293" s="13"/>
      <c r="BE293" s="13"/>
      <c r="BF293" s="13"/>
      <c r="BG293" s="13"/>
      <c r="BH293" s="13"/>
      <c r="BI293" s="13"/>
      <c r="BJ293" s="13"/>
      <c r="BK293" s="13"/>
      <c r="BL293" s="13"/>
      <c r="BM293" s="13"/>
      <c r="BN293" s="13"/>
      <c r="BO293" s="13"/>
      <c r="BP293" s="13"/>
      <c r="BQ293" s="13"/>
      <c r="BR293" s="13"/>
      <c r="BS293" s="13"/>
      <c r="BT293" s="13"/>
      <c r="BU293" s="13"/>
      <c r="BV293" s="13"/>
      <c r="BW293" s="13"/>
      <c r="BX293" s="13"/>
      <c r="BY293" s="13"/>
      <c r="BZ293" s="13"/>
      <c r="CA293" s="13"/>
      <c r="CB293" s="13"/>
      <c r="CC293" s="13"/>
      <c r="CD293" s="13"/>
      <c r="CE293" s="13"/>
      <c r="CF293" s="13"/>
      <c r="CG293" s="13"/>
      <c r="CH293" s="13"/>
      <c r="CI293" s="13"/>
      <c r="CJ293" s="13"/>
      <c r="CK293" s="13"/>
      <c r="CL293" s="13"/>
      <c r="CM293" s="13"/>
      <c r="CN293" s="13"/>
      <c r="CO293" s="13"/>
      <c r="CP293" s="13"/>
      <c r="CQ293" s="13"/>
      <c r="CR293" s="13"/>
      <c r="CS293" s="13"/>
      <c r="CT293" s="13"/>
      <c r="CU293" s="13"/>
      <c r="CV293" s="13"/>
      <c r="CW293" s="13"/>
      <c r="CX293" s="13"/>
      <c r="CY293" s="13"/>
      <c r="CZ293" s="13"/>
      <c r="DA293" s="13"/>
      <c r="DB293" s="13"/>
      <c r="DC293" s="13"/>
      <c r="DD293" s="13"/>
      <c r="DE293" s="13"/>
      <c r="DF293" s="13"/>
      <c r="DG293" s="13"/>
      <c r="DH293" s="13"/>
      <c r="DI293" s="13"/>
      <c r="DJ293" s="13"/>
      <c r="DK293" s="13"/>
      <c r="DL293" s="13"/>
      <c r="DM293" s="13"/>
      <c r="DN293" s="13"/>
      <c r="DO293" s="13"/>
      <c r="DP293" s="13"/>
      <c r="DQ293" s="13"/>
      <c r="DR293" s="13"/>
      <c r="DS293" s="13"/>
      <c r="DT293" s="13"/>
      <c r="DU293" s="13"/>
      <c r="DV293" s="13"/>
      <c r="DW293" s="13"/>
      <c r="DX293" s="13"/>
      <c r="DY293" s="13"/>
      <c r="DZ293" s="13"/>
      <c r="EA293" s="13"/>
      <c r="EB293" s="13"/>
      <c r="EC293" s="13"/>
      <c r="ED293" s="13"/>
      <c r="EE293" s="13"/>
      <c r="EF293" s="13"/>
      <c r="EG293" s="13"/>
      <c r="EH293" s="13"/>
      <c r="EI293" s="13"/>
      <c r="EJ293" s="13"/>
      <c r="EK293" s="13"/>
      <c r="EL293" s="13"/>
      <c r="EM293" s="13"/>
      <c r="EN293" s="13"/>
      <c r="EO293" s="13"/>
      <c r="EP293" s="13"/>
      <c r="EQ293" s="13"/>
      <c r="ER293" s="13"/>
      <c r="ES293" s="13"/>
      <c r="ET293" s="13"/>
      <c r="EU293" s="13"/>
      <c r="EV293" s="13"/>
      <c r="EW293" s="13"/>
      <c r="EX293" s="13"/>
      <c r="EY293" s="13"/>
      <c r="EZ293" s="13"/>
      <c r="FA293" s="13"/>
      <c r="FB293" s="13"/>
      <c r="FC293" s="13"/>
      <c r="FD293" s="13"/>
      <c r="FE293" s="13"/>
      <c r="FF293" s="13"/>
      <c r="FG293" s="13"/>
      <c r="FH293" s="13"/>
      <c r="FI293" s="13"/>
      <c r="FJ293" s="13"/>
      <c r="FK293" s="13"/>
      <c r="FL293" s="13"/>
      <c r="FM293" s="13"/>
      <c r="FN293" s="13"/>
      <c r="FO293" s="13"/>
      <c r="FP293" s="13"/>
      <c r="FQ293" s="13"/>
      <c r="FR293" s="13"/>
      <c r="FS293" s="13"/>
      <c r="FT293" s="13"/>
      <c r="FU293" s="13"/>
      <c r="FV293" s="13"/>
      <c r="FW293" s="13"/>
      <c r="FX293" s="13"/>
      <c r="FY293" s="13"/>
      <c r="FZ293" s="13"/>
      <c r="GA293" s="13"/>
      <c r="GB293" s="13"/>
      <c r="GC293" s="13"/>
      <c r="GD293" s="13"/>
      <c r="GE293" s="13"/>
      <c r="GF293" s="13"/>
      <c r="GG293" s="13"/>
      <c r="GH293" s="13"/>
      <c r="GI293" s="13"/>
      <c r="GJ293" s="13"/>
      <c r="GK293" s="13"/>
      <c r="GL293" s="13"/>
      <c r="GM293" s="13"/>
      <c r="GN293" s="13"/>
      <c r="GO293" s="13"/>
      <c r="GP293" s="13"/>
      <c r="GQ293" s="13"/>
      <c r="GR293" s="13"/>
      <c r="GS293" s="13"/>
      <c r="GT293" s="13"/>
      <c r="GU293" s="13"/>
      <c r="GV293" s="13"/>
      <c r="GW293" s="13"/>
      <c r="GX293" s="13"/>
      <c r="GY293" s="13"/>
      <c r="GZ293" s="13"/>
      <c r="HA293" s="13"/>
      <c r="HB293" s="13"/>
      <c r="HC293" s="13"/>
      <c r="HD293" s="13"/>
      <c r="HE293" s="13"/>
      <c r="HF293" s="13"/>
      <c r="HG293" s="13"/>
      <c r="HH293" s="13"/>
      <c r="HI293" s="13"/>
      <c r="HJ293" s="13"/>
      <c r="HK293" s="13"/>
      <c r="HL293" s="13"/>
      <c r="HM293" s="13"/>
      <c r="HN293" s="13"/>
      <c r="HO293" s="13"/>
      <c r="HP293" s="13"/>
      <c r="HQ293" s="13"/>
      <c r="HR293" s="13"/>
      <c r="HS293" s="13"/>
      <c r="HT293" s="13"/>
      <c r="HU293" s="13"/>
      <c r="HV293" s="13"/>
      <c r="HW293" s="13"/>
      <c r="HX293" s="13"/>
      <c r="HY293" s="13"/>
      <c r="HZ293" s="13"/>
      <c r="IA293" s="13"/>
      <c r="IB293" s="13"/>
      <c r="IC293" s="13"/>
      <c r="ID293" s="13"/>
      <c r="IE293" s="13"/>
      <c r="IF293" s="13"/>
      <c r="IG293" s="13"/>
      <c r="IH293" s="13"/>
      <c r="II293" s="13"/>
      <c r="IJ293" s="13"/>
      <c r="IK293" s="13"/>
      <c r="IL293" s="13"/>
      <c r="IM293" s="13"/>
      <c r="IN293" s="13"/>
      <c r="IO293" s="13"/>
      <c r="IP293" s="13"/>
      <c r="IQ293" s="13"/>
      <c r="IR293" s="13"/>
    </row>
    <row r="294" spans="1:252" ht="51.75" customHeight="1" x14ac:dyDescent="0.2">
      <c r="A294" s="35" t="s">
        <v>952</v>
      </c>
      <c r="B294" s="8"/>
      <c r="C294" s="8" t="s">
        <v>3</v>
      </c>
      <c r="D294" s="8"/>
      <c r="E294" s="9"/>
      <c r="F294" s="11">
        <f t="shared" si="101"/>
        <v>107308</v>
      </c>
      <c r="G294" s="11">
        <f t="shared" ref="G294:K294" si="103">G295</f>
        <v>10731</v>
      </c>
      <c r="H294" s="11">
        <f t="shared" si="103"/>
        <v>96577</v>
      </c>
      <c r="I294" s="11">
        <f t="shared" si="102"/>
        <v>108560</v>
      </c>
      <c r="J294" s="11">
        <f t="shared" si="103"/>
        <v>10856</v>
      </c>
      <c r="K294" s="11">
        <f t="shared" si="103"/>
        <v>97704</v>
      </c>
      <c r="L294" s="16">
        <f t="shared" si="92"/>
        <v>-125</v>
      </c>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c r="AL294" s="13"/>
      <c r="AM294" s="13"/>
      <c r="AN294" s="13"/>
      <c r="AO294" s="13"/>
      <c r="AP294" s="13"/>
      <c r="AQ294" s="13"/>
      <c r="AR294" s="13"/>
      <c r="AS294" s="13"/>
      <c r="AT294" s="13"/>
      <c r="AU294" s="13"/>
      <c r="AV294" s="13"/>
      <c r="AW294" s="13"/>
      <c r="AX294" s="13"/>
      <c r="AY294" s="13"/>
      <c r="AZ294" s="13"/>
      <c r="BA294" s="13"/>
      <c r="BB294" s="13"/>
      <c r="BC294" s="13"/>
      <c r="BD294" s="13"/>
      <c r="BE294" s="13"/>
      <c r="BF294" s="13"/>
      <c r="BG294" s="13"/>
      <c r="BH294" s="13"/>
      <c r="BI294" s="13"/>
      <c r="BJ294" s="13"/>
      <c r="BK294" s="13"/>
      <c r="BL294" s="13"/>
      <c r="BM294" s="13"/>
      <c r="BN294" s="13"/>
      <c r="BO294" s="13"/>
      <c r="BP294" s="13"/>
      <c r="BQ294" s="13"/>
      <c r="BR294" s="13"/>
      <c r="BS294" s="13"/>
      <c r="BT294" s="13"/>
      <c r="BU294" s="13"/>
      <c r="BV294" s="13"/>
      <c r="BW294" s="13"/>
      <c r="BX294" s="13"/>
      <c r="BY294" s="13"/>
      <c r="BZ294" s="13"/>
      <c r="CA294" s="13"/>
      <c r="CB294" s="13"/>
      <c r="CC294" s="13"/>
      <c r="CD294" s="13"/>
      <c r="CE294" s="13"/>
      <c r="CF294" s="13"/>
      <c r="CG294" s="13"/>
      <c r="CH294" s="13"/>
      <c r="CI294" s="13"/>
      <c r="CJ294" s="13"/>
      <c r="CK294" s="13"/>
      <c r="CL294" s="13"/>
      <c r="CM294" s="13"/>
      <c r="CN294" s="13"/>
      <c r="CO294" s="13"/>
      <c r="CP294" s="13"/>
      <c r="CQ294" s="13"/>
      <c r="CR294" s="13"/>
      <c r="CS294" s="13"/>
      <c r="CT294" s="13"/>
      <c r="CU294" s="13"/>
      <c r="CV294" s="13"/>
      <c r="CW294" s="13"/>
      <c r="CX294" s="13"/>
      <c r="CY294" s="13"/>
      <c r="CZ294" s="13"/>
      <c r="DA294" s="13"/>
      <c r="DB294" s="13"/>
      <c r="DC294" s="13"/>
      <c r="DD294" s="13"/>
      <c r="DE294" s="13"/>
      <c r="DF294" s="13"/>
      <c r="DG294" s="13"/>
      <c r="DH294" s="13"/>
      <c r="DI294" s="13"/>
      <c r="DJ294" s="13"/>
      <c r="DK294" s="13"/>
      <c r="DL294" s="13"/>
      <c r="DM294" s="13"/>
      <c r="DN294" s="13"/>
      <c r="DO294" s="13"/>
      <c r="DP294" s="13"/>
      <c r="DQ294" s="13"/>
      <c r="DR294" s="13"/>
      <c r="DS294" s="13"/>
      <c r="DT294" s="13"/>
      <c r="DU294" s="13"/>
      <c r="DV294" s="13"/>
      <c r="DW294" s="13"/>
      <c r="DX294" s="13"/>
      <c r="DY294" s="13"/>
      <c r="DZ294" s="13"/>
      <c r="EA294" s="13"/>
      <c r="EB294" s="13"/>
      <c r="EC294" s="13"/>
      <c r="ED294" s="13"/>
      <c r="EE294" s="13"/>
      <c r="EF294" s="13"/>
      <c r="EG294" s="13"/>
      <c r="EH294" s="13"/>
      <c r="EI294" s="13"/>
      <c r="EJ294" s="13"/>
      <c r="EK294" s="13"/>
      <c r="EL294" s="13"/>
      <c r="EM294" s="13"/>
      <c r="EN294" s="13"/>
      <c r="EO294" s="13"/>
      <c r="EP294" s="13"/>
      <c r="EQ294" s="13"/>
      <c r="ER294" s="13"/>
      <c r="ES294" s="13"/>
      <c r="ET294" s="13"/>
      <c r="EU294" s="13"/>
      <c r="EV294" s="13"/>
      <c r="EW294" s="13"/>
      <c r="EX294" s="13"/>
      <c r="EY294" s="13"/>
      <c r="EZ294" s="13"/>
      <c r="FA294" s="13"/>
      <c r="FB294" s="13"/>
      <c r="FC294" s="13"/>
      <c r="FD294" s="13"/>
      <c r="FE294" s="13"/>
      <c r="FF294" s="13"/>
      <c r="FG294" s="13"/>
      <c r="FH294" s="13"/>
      <c r="FI294" s="13"/>
      <c r="FJ294" s="13"/>
      <c r="FK294" s="13"/>
      <c r="FL294" s="13"/>
      <c r="FM294" s="13"/>
      <c r="FN294" s="13"/>
      <c r="FO294" s="13"/>
      <c r="FP294" s="13"/>
      <c r="FQ294" s="13"/>
      <c r="FR294" s="13"/>
      <c r="FS294" s="13"/>
      <c r="FT294" s="13"/>
      <c r="FU294" s="13"/>
      <c r="FV294" s="13"/>
      <c r="FW294" s="13"/>
      <c r="FX294" s="13"/>
      <c r="FY294" s="13"/>
      <c r="FZ294" s="13"/>
      <c r="GA294" s="13"/>
      <c r="GB294" s="13"/>
      <c r="GC294" s="13"/>
      <c r="GD294" s="13"/>
      <c r="GE294" s="13"/>
      <c r="GF294" s="13"/>
      <c r="GG294" s="13"/>
      <c r="GH294" s="13"/>
      <c r="GI294" s="13"/>
      <c r="GJ294" s="13"/>
      <c r="GK294" s="13"/>
      <c r="GL294" s="13"/>
      <c r="GM294" s="13"/>
      <c r="GN294" s="13"/>
      <c r="GO294" s="13"/>
      <c r="GP294" s="13"/>
      <c r="GQ294" s="13"/>
      <c r="GR294" s="13"/>
      <c r="GS294" s="13"/>
      <c r="GT294" s="13"/>
      <c r="GU294" s="13"/>
      <c r="GV294" s="13"/>
      <c r="GW294" s="13"/>
      <c r="GX294" s="13"/>
      <c r="GY294" s="13"/>
      <c r="GZ294" s="13"/>
      <c r="HA294" s="13"/>
      <c r="HB294" s="13"/>
      <c r="HC294" s="13"/>
      <c r="HD294" s="13"/>
      <c r="HE294" s="13"/>
      <c r="HF294" s="13"/>
      <c r="HG294" s="13"/>
      <c r="HH294" s="13"/>
      <c r="HI294" s="13"/>
      <c r="HJ294" s="13"/>
      <c r="HK294" s="13"/>
      <c r="HL294" s="13"/>
      <c r="HM294" s="13"/>
      <c r="HN294" s="13"/>
      <c r="HO294" s="13"/>
      <c r="HP294" s="13"/>
      <c r="HQ294" s="13"/>
      <c r="HR294" s="13"/>
      <c r="HS294" s="13"/>
      <c r="HT294" s="13"/>
      <c r="HU294" s="13"/>
      <c r="HV294" s="13"/>
      <c r="HW294" s="13"/>
      <c r="HX294" s="13"/>
      <c r="HY294" s="13"/>
      <c r="HZ294" s="13"/>
      <c r="IA294" s="13"/>
      <c r="IB294" s="13"/>
      <c r="IC294" s="13"/>
      <c r="ID294" s="13"/>
      <c r="IE294" s="13"/>
      <c r="IF294" s="13"/>
      <c r="IG294" s="13"/>
      <c r="IH294" s="13"/>
      <c r="II294" s="13"/>
      <c r="IJ294" s="13"/>
      <c r="IK294" s="13"/>
      <c r="IL294" s="13"/>
      <c r="IM294" s="13"/>
      <c r="IN294" s="13"/>
      <c r="IO294" s="13"/>
      <c r="IP294" s="13"/>
      <c r="IQ294" s="13"/>
      <c r="IR294" s="13"/>
    </row>
    <row r="295" spans="1:252" ht="141" customHeight="1" x14ac:dyDescent="0.2">
      <c r="A295" s="7" t="s">
        <v>843</v>
      </c>
      <c r="B295" s="8"/>
      <c r="C295" s="8" t="s">
        <v>3</v>
      </c>
      <c r="D295" s="8" t="s">
        <v>45</v>
      </c>
      <c r="E295" s="9"/>
      <c r="F295" s="11">
        <f t="shared" si="101"/>
        <v>107308</v>
      </c>
      <c r="G295" s="11">
        <f>G308+G302+G296</f>
        <v>10731</v>
      </c>
      <c r="H295" s="11">
        <f>H308+H302+H296</f>
        <v>96577</v>
      </c>
      <c r="I295" s="11">
        <f t="shared" si="102"/>
        <v>108560</v>
      </c>
      <c r="J295" s="11">
        <f>J308+J302+J296</f>
        <v>10856</v>
      </c>
      <c r="K295" s="11">
        <f>K308+K302+K296</f>
        <v>97704</v>
      </c>
      <c r="L295" s="16">
        <f t="shared" si="92"/>
        <v>-125</v>
      </c>
      <c r="M295" s="13"/>
      <c r="N295" s="13"/>
      <c r="O295" s="13"/>
      <c r="P295" s="13"/>
      <c r="Q295" s="13"/>
      <c r="R295" s="13"/>
      <c r="S295" s="13"/>
      <c r="T295" s="13"/>
      <c r="U295" s="13"/>
      <c r="V295" s="13"/>
      <c r="W295" s="13"/>
      <c r="X295" s="13"/>
      <c r="Y295" s="13"/>
      <c r="Z295" s="13"/>
      <c r="AA295" s="13"/>
      <c r="AB295" s="13"/>
      <c r="AC295" s="13"/>
      <c r="AD295" s="13"/>
      <c r="AE295" s="13"/>
      <c r="AF295" s="13"/>
      <c r="AG295" s="13"/>
      <c r="AH295" s="13"/>
      <c r="AI295" s="13"/>
      <c r="AJ295" s="13"/>
      <c r="AK295" s="13"/>
      <c r="AL295" s="13"/>
      <c r="AM295" s="13"/>
      <c r="AN295" s="13"/>
      <c r="AO295" s="13"/>
      <c r="AP295" s="13"/>
      <c r="AQ295" s="13"/>
      <c r="AR295" s="13"/>
      <c r="AS295" s="13"/>
      <c r="AT295" s="13"/>
      <c r="AU295" s="13"/>
      <c r="AV295" s="13"/>
      <c r="AW295" s="13"/>
      <c r="AX295" s="13"/>
      <c r="AY295" s="13"/>
      <c r="AZ295" s="13"/>
      <c r="BA295" s="13"/>
      <c r="BB295" s="13"/>
      <c r="BC295" s="13"/>
      <c r="BD295" s="13"/>
      <c r="BE295" s="13"/>
      <c r="BF295" s="13"/>
      <c r="BG295" s="13"/>
      <c r="BH295" s="13"/>
      <c r="BI295" s="13"/>
      <c r="BJ295" s="13"/>
      <c r="BK295" s="13"/>
      <c r="BL295" s="13"/>
      <c r="BM295" s="13"/>
      <c r="BN295" s="13"/>
      <c r="BO295" s="13"/>
      <c r="BP295" s="13"/>
      <c r="BQ295" s="13"/>
      <c r="BR295" s="13"/>
      <c r="BS295" s="13"/>
      <c r="BT295" s="13"/>
      <c r="BU295" s="13"/>
      <c r="BV295" s="13"/>
      <c r="BW295" s="13"/>
      <c r="BX295" s="13"/>
      <c r="BY295" s="13"/>
      <c r="BZ295" s="13"/>
      <c r="CA295" s="13"/>
      <c r="CB295" s="13"/>
      <c r="CC295" s="13"/>
      <c r="CD295" s="13"/>
      <c r="CE295" s="13"/>
      <c r="CF295" s="13"/>
      <c r="CG295" s="13"/>
      <c r="CH295" s="13"/>
      <c r="CI295" s="13"/>
      <c r="CJ295" s="13"/>
      <c r="CK295" s="13"/>
      <c r="CL295" s="13"/>
      <c r="CM295" s="13"/>
      <c r="CN295" s="13"/>
      <c r="CO295" s="13"/>
      <c r="CP295" s="13"/>
      <c r="CQ295" s="13"/>
      <c r="CR295" s="13"/>
      <c r="CS295" s="13"/>
      <c r="CT295" s="13"/>
      <c r="CU295" s="13"/>
      <c r="CV295" s="13"/>
      <c r="CW295" s="13"/>
      <c r="CX295" s="13"/>
      <c r="CY295" s="13"/>
      <c r="CZ295" s="13"/>
      <c r="DA295" s="13"/>
      <c r="DB295" s="13"/>
      <c r="DC295" s="13"/>
      <c r="DD295" s="13"/>
      <c r="DE295" s="13"/>
      <c r="DF295" s="13"/>
      <c r="DG295" s="13"/>
      <c r="DH295" s="13"/>
      <c r="DI295" s="13"/>
      <c r="DJ295" s="13"/>
      <c r="DK295" s="13"/>
      <c r="DL295" s="13"/>
      <c r="DM295" s="13"/>
      <c r="DN295" s="13"/>
      <c r="DO295" s="13"/>
      <c r="DP295" s="13"/>
      <c r="DQ295" s="13"/>
      <c r="DR295" s="13"/>
      <c r="DS295" s="13"/>
      <c r="DT295" s="13"/>
      <c r="DU295" s="13"/>
      <c r="DV295" s="13"/>
      <c r="DW295" s="13"/>
      <c r="DX295" s="13"/>
      <c r="DY295" s="13"/>
      <c r="DZ295" s="13"/>
      <c r="EA295" s="13"/>
      <c r="EB295" s="13"/>
      <c r="EC295" s="13"/>
      <c r="ED295" s="13"/>
      <c r="EE295" s="13"/>
      <c r="EF295" s="13"/>
      <c r="EG295" s="13"/>
      <c r="EH295" s="13"/>
      <c r="EI295" s="13"/>
      <c r="EJ295" s="13"/>
      <c r="EK295" s="13"/>
      <c r="EL295" s="13"/>
      <c r="EM295" s="13"/>
      <c r="EN295" s="13"/>
      <c r="EO295" s="13"/>
      <c r="EP295" s="13"/>
      <c r="EQ295" s="13"/>
      <c r="ER295" s="13"/>
      <c r="ES295" s="13"/>
      <c r="ET295" s="13"/>
      <c r="EU295" s="13"/>
      <c r="EV295" s="13"/>
      <c r="EW295" s="13"/>
      <c r="EX295" s="13"/>
      <c r="EY295" s="13"/>
      <c r="EZ295" s="13"/>
      <c r="FA295" s="13"/>
      <c r="FB295" s="13"/>
      <c r="FC295" s="13"/>
      <c r="FD295" s="13"/>
      <c r="FE295" s="13"/>
      <c r="FF295" s="13"/>
      <c r="FG295" s="13"/>
      <c r="FH295" s="13"/>
      <c r="FI295" s="13"/>
      <c r="FJ295" s="13"/>
      <c r="FK295" s="13"/>
      <c r="FL295" s="13"/>
      <c r="FM295" s="13"/>
      <c r="FN295" s="13"/>
      <c r="FO295" s="13"/>
      <c r="FP295" s="13"/>
      <c r="FQ295" s="13"/>
      <c r="FR295" s="13"/>
      <c r="FS295" s="13"/>
      <c r="FT295" s="13"/>
      <c r="FU295" s="13"/>
      <c r="FV295" s="13"/>
      <c r="FW295" s="13"/>
      <c r="FX295" s="13"/>
      <c r="FY295" s="13"/>
      <c r="FZ295" s="13"/>
      <c r="GA295" s="13"/>
      <c r="GB295" s="13"/>
      <c r="GC295" s="13"/>
      <c r="GD295" s="13"/>
      <c r="GE295" s="13"/>
      <c r="GF295" s="13"/>
      <c r="GG295" s="13"/>
      <c r="GH295" s="13"/>
      <c r="GI295" s="13"/>
      <c r="GJ295" s="13"/>
      <c r="GK295" s="13"/>
      <c r="GL295" s="13"/>
      <c r="GM295" s="13"/>
      <c r="GN295" s="13"/>
      <c r="GO295" s="13"/>
      <c r="GP295" s="13"/>
      <c r="GQ295" s="13"/>
      <c r="GR295" s="13"/>
      <c r="GS295" s="13"/>
      <c r="GT295" s="13"/>
      <c r="GU295" s="13"/>
      <c r="GV295" s="13"/>
      <c r="GW295" s="13"/>
      <c r="GX295" s="13"/>
      <c r="GY295" s="13"/>
      <c r="GZ295" s="13"/>
      <c r="HA295" s="13"/>
      <c r="HB295" s="13"/>
      <c r="HC295" s="13"/>
      <c r="HD295" s="13"/>
      <c r="HE295" s="13"/>
      <c r="HF295" s="13"/>
      <c r="HG295" s="13"/>
      <c r="HH295" s="13"/>
      <c r="HI295" s="13"/>
      <c r="HJ295" s="13"/>
      <c r="HK295" s="13"/>
      <c r="HL295" s="13"/>
      <c r="HM295" s="13"/>
      <c r="HN295" s="13"/>
      <c r="HO295" s="13"/>
      <c r="HP295" s="13"/>
      <c r="HQ295" s="13"/>
      <c r="HR295" s="13"/>
      <c r="HS295" s="13"/>
      <c r="HT295" s="13"/>
      <c r="HU295" s="13"/>
      <c r="HV295" s="13"/>
      <c r="HW295" s="13"/>
      <c r="HX295" s="13"/>
      <c r="HY295" s="13"/>
      <c r="HZ295" s="13"/>
      <c r="IA295" s="13"/>
      <c r="IB295" s="13"/>
      <c r="IC295" s="13"/>
      <c r="ID295" s="13"/>
      <c r="IE295" s="13"/>
      <c r="IF295" s="13"/>
      <c r="IG295" s="13"/>
      <c r="IH295" s="13"/>
      <c r="II295" s="13"/>
      <c r="IJ295" s="13"/>
      <c r="IK295" s="13"/>
      <c r="IL295" s="13"/>
      <c r="IM295" s="13"/>
      <c r="IN295" s="13"/>
      <c r="IO295" s="13"/>
      <c r="IP295" s="13"/>
      <c r="IQ295" s="13"/>
      <c r="IR295" s="13"/>
    </row>
    <row r="296" spans="1:252" ht="91.5" customHeight="1" x14ac:dyDescent="0.2">
      <c r="A296" s="7" t="s">
        <v>953</v>
      </c>
      <c r="B296" s="8"/>
      <c r="C296" s="8" t="s">
        <v>3</v>
      </c>
      <c r="D296" s="8" t="s">
        <v>47</v>
      </c>
      <c r="E296" s="9"/>
      <c r="F296" s="11">
        <f t="shared" si="101"/>
        <v>40300</v>
      </c>
      <c r="G296" s="11">
        <f>G297</f>
        <v>4030</v>
      </c>
      <c r="H296" s="11">
        <f>H297</f>
        <v>36270</v>
      </c>
      <c r="I296" s="11">
        <f>J296+K296</f>
        <v>0</v>
      </c>
      <c r="J296" s="11"/>
      <c r="K296" s="11"/>
      <c r="L296" s="16">
        <f t="shared" si="92"/>
        <v>4030</v>
      </c>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3"/>
      <c r="EV296" s="13"/>
      <c r="EW296" s="13"/>
      <c r="EX296" s="13"/>
      <c r="EY296" s="13"/>
      <c r="EZ296" s="13"/>
      <c r="FA296" s="13"/>
      <c r="FB296" s="13"/>
      <c r="FC296" s="13"/>
      <c r="FD296" s="13"/>
      <c r="FE296" s="13"/>
      <c r="FF296" s="13"/>
      <c r="FG296" s="13"/>
      <c r="FH296" s="13"/>
      <c r="FI296" s="13"/>
      <c r="FJ296" s="13"/>
      <c r="FK296" s="13"/>
      <c r="FL296" s="13"/>
      <c r="FM296" s="13"/>
      <c r="FN296" s="13"/>
      <c r="FO296" s="13"/>
      <c r="FP296" s="13"/>
      <c r="FQ296" s="13"/>
      <c r="FR296" s="13"/>
      <c r="FS296" s="13"/>
      <c r="FT296" s="13"/>
      <c r="FU296" s="13"/>
      <c r="FV296" s="13"/>
      <c r="FW296" s="13"/>
      <c r="FX296" s="13"/>
      <c r="FY296" s="13"/>
      <c r="FZ296" s="13"/>
      <c r="GA296" s="13"/>
      <c r="GB296" s="13"/>
      <c r="GC296" s="13"/>
      <c r="GD296" s="13"/>
      <c r="GE296" s="13"/>
      <c r="GF296" s="13"/>
      <c r="GG296" s="13"/>
      <c r="GH296" s="13"/>
      <c r="GI296" s="13"/>
      <c r="GJ296" s="13"/>
      <c r="GK296" s="13"/>
      <c r="GL296" s="13"/>
      <c r="GM296" s="13"/>
      <c r="GN296" s="13"/>
      <c r="GO296" s="13"/>
      <c r="GP296" s="13"/>
      <c r="GQ296" s="13"/>
      <c r="GR296" s="13"/>
      <c r="GS296" s="13"/>
      <c r="GT296" s="13"/>
      <c r="GU296" s="13"/>
      <c r="GV296" s="13"/>
      <c r="GW296" s="13"/>
      <c r="GX296" s="13"/>
      <c r="GY296" s="13"/>
      <c r="GZ296" s="13"/>
      <c r="HA296" s="13"/>
      <c r="HB296" s="13"/>
      <c r="HC296" s="13"/>
      <c r="HD296" s="13"/>
      <c r="HE296" s="13"/>
      <c r="HF296" s="13"/>
      <c r="HG296" s="13"/>
      <c r="HH296" s="13"/>
      <c r="HI296" s="13"/>
      <c r="HJ296" s="13"/>
      <c r="HK296" s="13"/>
      <c r="HL296" s="13"/>
      <c r="HM296" s="13"/>
      <c r="HN296" s="13"/>
      <c r="HO296" s="13"/>
      <c r="HP296" s="13"/>
      <c r="HQ296" s="13"/>
      <c r="HR296" s="13"/>
      <c r="HS296" s="13"/>
      <c r="HT296" s="13"/>
      <c r="HU296" s="13"/>
      <c r="HV296" s="13"/>
      <c r="HW296" s="13"/>
      <c r="HX296" s="13"/>
      <c r="HY296" s="13"/>
      <c r="HZ296" s="13"/>
      <c r="IA296" s="13"/>
      <c r="IB296" s="13"/>
      <c r="IC296" s="13"/>
      <c r="ID296" s="13"/>
      <c r="IE296" s="13"/>
      <c r="IF296" s="13"/>
      <c r="IG296" s="13"/>
      <c r="IH296" s="13"/>
      <c r="II296" s="13"/>
      <c r="IJ296" s="13"/>
      <c r="IK296" s="13"/>
      <c r="IL296" s="13"/>
      <c r="IM296" s="13"/>
      <c r="IN296" s="13"/>
      <c r="IO296" s="13"/>
      <c r="IP296" s="13"/>
      <c r="IQ296" s="13"/>
      <c r="IR296" s="13"/>
    </row>
    <row r="297" spans="1:252" ht="151.5" customHeight="1" x14ac:dyDescent="0.2">
      <c r="A297" s="7" t="s">
        <v>954</v>
      </c>
      <c r="B297" s="8"/>
      <c r="C297" s="8" t="s">
        <v>3</v>
      </c>
      <c r="D297" s="8" t="s">
        <v>955</v>
      </c>
      <c r="E297" s="9"/>
      <c r="F297" s="11">
        <f t="shared" si="101"/>
        <v>40300</v>
      </c>
      <c r="G297" s="11">
        <f>G298+G300</f>
        <v>4030</v>
      </c>
      <c r="H297" s="11">
        <f>H298+H300</f>
        <v>36270</v>
      </c>
      <c r="I297" s="11">
        <f>J297+K297</f>
        <v>0</v>
      </c>
      <c r="J297" s="11"/>
      <c r="K297" s="11"/>
      <c r="L297" s="16">
        <f t="shared" si="92"/>
        <v>4030</v>
      </c>
      <c r="M297" s="13"/>
      <c r="N297" s="13"/>
      <c r="O297" s="13"/>
      <c r="P297" s="13"/>
      <c r="Q297" s="13"/>
      <c r="R297" s="13"/>
      <c r="S297" s="13"/>
      <c r="T297" s="13"/>
      <c r="U297" s="13"/>
      <c r="V297" s="13"/>
      <c r="W297" s="13"/>
      <c r="X297" s="13"/>
      <c r="Y297" s="13"/>
      <c r="Z297" s="13"/>
      <c r="AA297" s="13"/>
      <c r="AB297" s="13"/>
      <c r="AC297" s="13"/>
      <c r="AD297" s="13"/>
      <c r="AE297" s="13"/>
      <c r="AF297" s="13"/>
      <c r="AG297" s="13"/>
      <c r="AH297" s="13"/>
      <c r="AI297" s="13"/>
      <c r="AJ297" s="13"/>
      <c r="AK297" s="13"/>
      <c r="AL297" s="13"/>
      <c r="AM297" s="13"/>
      <c r="AN297" s="13"/>
      <c r="AO297" s="13"/>
      <c r="AP297" s="13"/>
      <c r="AQ297" s="13"/>
      <c r="AR297" s="13"/>
      <c r="AS297" s="13"/>
      <c r="AT297" s="13"/>
      <c r="AU297" s="13"/>
      <c r="AV297" s="13"/>
      <c r="AW297" s="13"/>
      <c r="AX297" s="13"/>
      <c r="AY297" s="13"/>
      <c r="AZ297" s="13"/>
      <c r="BA297" s="13"/>
      <c r="BB297" s="13"/>
      <c r="BC297" s="13"/>
      <c r="BD297" s="13"/>
      <c r="BE297" s="13"/>
      <c r="BF297" s="13"/>
      <c r="BG297" s="13"/>
      <c r="BH297" s="13"/>
      <c r="BI297" s="13"/>
      <c r="BJ297" s="13"/>
      <c r="BK297" s="13"/>
      <c r="BL297" s="13"/>
      <c r="BM297" s="13"/>
      <c r="BN297" s="13"/>
      <c r="BO297" s="13"/>
      <c r="BP297" s="13"/>
      <c r="BQ297" s="13"/>
      <c r="BR297" s="13"/>
      <c r="BS297" s="13"/>
      <c r="BT297" s="13"/>
      <c r="BU297" s="13"/>
      <c r="BV297" s="13"/>
      <c r="BW297" s="13"/>
      <c r="BX297" s="13"/>
      <c r="BY297" s="13"/>
      <c r="BZ297" s="13"/>
      <c r="CA297" s="13"/>
      <c r="CB297" s="13"/>
      <c r="CC297" s="13"/>
      <c r="CD297" s="13"/>
      <c r="CE297" s="13"/>
      <c r="CF297" s="13"/>
      <c r="CG297" s="13"/>
      <c r="CH297" s="13"/>
      <c r="CI297" s="13"/>
      <c r="CJ297" s="13"/>
      <c r="CK297" s="13"/>
      <c r="CL297" s="13"/>
      <c r="CM297" s="13"/>
      <c r="CN297" s="13"/>
      <c r="CO297" s="13"/>
      <c r="CP297" s="13"/>
      <c r="CQ297" s="13"/>
      <c r="CR297" s="13"/>
      <c r="CS297" s="13"/>
      <c r="CT297" s="13"/>
      <c r="CU297" s="13"/>
      <c r="CV297" s="13"/>
      <c r="CW297" s="13"/>
      <c r="CX297" s="13"/>
      <c r="CY297" s="13"/>
      <c r="CZ297" s="13"/>
      <c r="DA297" s="13"/>
      <c r="DB297" s="13"/>
      <c r="DC297" s="13"/>
      <c r="DD297" s="13"/>
      <c r="DE297" s="13"/>
      <c r="DF297" s="13"/>
      <c r="DG297" s="13"/>
      <c r="DH297" s="13"/>
      <c r="DI297" s="13"/>
      <c r="DJ297" s="13"/>
      <c r="DK297" s="13"/>
      <c r="DL297" s="13"/>
      <c r="DM297" s="13"/>
      <c r="DN297" s="13"/>
      <c r="DO297" s="13"/>
      <c r="DP297" s="13"/>
      <c r="DQ297" s="13"/>
      <c r="DR297" s="13"/>
      <c r="DS297" s="13"/>
      <c r="DT297" s="13"/>
      <c r="DU297" s="13"/>
      <c r="DV297" s="13"/>
      <c r="DW297" s="13"/>
      <c r="DX297" s="13"/>
      <c r="DY297" s="13"/>
      <c r="DZ297" s="13"/>
      <c r="EA297" s="13"/>
      <c r="EB297" s="13"/>
      <c r="EC297" s="13"/>
      <c r="ED297" s="13"/>
      <c r="EE297" s="13"/>
      <c r="EF297" s="13"/>
      <c r="EG297" s="13"/>
      <c r="EH297" s="13"/>
      <c r="EI297" s="13"/>
      <c r="EJ297" s="13"/>
      <c r="EK297" s="13"/>
      <c r="EL297" s="13"/>
      <c r="EM297" s="13"/>
      <c r="EN297" s="13"/>
      <c r="EO297" s="13"/>
      <c r="EP297" s="13"/>
      <c r="EQ297" s="13"/>
      <c r="ER297" s="13"/>
      <c r="ES297" s="13"/>
      <c r="ET297" s="13"/>
      <c r="EU297" s="13"/>
      <c r="EV297" s="13"/>
      <c r="EW297" s="13"/>
      <c r="EX297" s="13"/>
      <c r="EY297" s="13"/>
      <c r="EZ297" s="13"/>
      <c r="FA297" s="13"/>
      <c r="FB297" s="13"/>
      <c r="FC297" s="13"/>
      <c r="FD297" s="13"/>
      <c r="FE297" s="13"/>
      <c r="FF297" s="13"/>
      <c r="FG297" s="13"/>
      <c r="FH297" s="13"/>
      <c r="FI297" s="13"/>
      <c r="FJ297" s="13"/>
      <c r="FK297" s="13"/>
      <c r="FL297" s="13"/>
      <c r="FM297" s="13"/>
      <c r="FN297" s="13"/>
      <c r="FO297" s="13"/>
      <c r="FP297" s="13"/>
      <c r="FQ297" s="13"/>
      <c r="FR297" s="13"/>
      <c r="FS297" s="13"/>
      <c r="FT297" s="13"/>
      <c r="FU297" s="13"/>
      <c r="FV297" s="13"/>
      <c r="FW297" s="13"/>
      <c r="FX297" s="13"/>
      <c r="FY297" s="13"/>
      <c r="FZ297" s="13"/>
      <c r="GA297" s="13"/>
      <c r="GB297" s="13"/>
      <c r="GC297" s="13"/>
      <c r="GD297" s="13"/>
      <c r="GE297" s="13"/>
      <c r="GF297" s="13"/>
      <c r="GG297" s="13"/>
      <c r="GH297" s="13"/>
      <c r="GI297" s="13"/>
      <c r="GJ297" s="13"/>
      <c r="GK297" s="13"/>
      <c r="GL297" s="13"/>
      <c r="GM297" s="13"/>
      <c r="GN297" s="13"/>
      <c r="GO297" s="13"/>
      <c r="GP297" s="13"/>
      <c r="GQ297" s="13"/>
      <c r="GR297" s="13"/>
      <c r="GS297" s="13"/>
      <c r="GT297" s="13"/>
      <c r="GU297" s="13"/>
      <c r="GV297" s="13"/>
      <c r="GW297" s="13"/>
      <c r="GX297" s="13"/>
      <c r="GY297" s="13"/>
      <c r="GZ297" s="13"/>
      <c r="HA297" s="13"/>
      <c r="HB297" s="13"/>
      <c r="HC297" s="13"/>
      <c r="HD297" s="13"/>
      <c r="HE297" s="13"/>
      <c r="HF297" s="13"/>
      <c r="HG297" s="13"/>
      <c r="HH297" s="13"/>
      <c r="HI297" s="13"/>
      <c r="HJ297" s="13"/>
      <c r="HK297" s="13"/>
      <c r="HL297" s="13"/>
      <c r="HM297" s="13"/>
      <c r="HN297" s="13"/>
      <c r="HO297" s="13"/>
      <c r="HP297" s="13"/>
      <c r="HQ297" s="13"/>
      <c r="HR297" s="13"/>
      <c r="HS297" s="13"/>
      <c r="HT297" s="13"/>
      <c r="HU297" s="13"/>
      <c r="HV297" s="13"/>
      <c r="HW297" s="13"/>
      <c r="HX297" s="13"/>
      <c r="HY297" s="13"/>
      <c r="HZ297" s="13"/>
      <c r="IA297" s="13"/>
      <c r="IB297" s="13"/>
      <c r="IC297" s="13"/>
      <c r="ID297" s="13"/>
      <c r="IE297" s="13"/>
      <c r="IF297" s="13"/>
      <c r="IG297" s="13"/>
      <c r="IH297" s="13"/>
      <c r="II297" s="13"/>
      <c r="IJ297" s="13"/>
      <c r="IK297" s="13"/>
      <c r="IL297" s="13"/>
      <c r="IM297" s="13"/>
      <c r="IN297" s="13"/>
      <c r="IO297" s="13"/>
      <c r="IP297" s="13"/>
      <c r="IQ297" s="13"/>
      <c r="IR297" s="13"/>
    </row>
    <row r="298" spans="1:252" ht="228" customHeight="1" x14ac:dyDescent="0.2">
      <c r="A298" s="9" t="s">
        <v>951</v>
      </c>
      <c r="B298" s="8"/>
      <c r="C298" s="9" t="s">
        <v>3</v>
      </c>
      <c r="D298" s="9" t="s">
        <v>956</v>
      </c>
      <c r="E298" s="9"/>
      <c r="F298" s="14">
        <f t="shared" si="101"/>
        <v>36270</v>
      </c>
      <c r="G298" s="14">
        <f>G299</f>
        <v>0</v>
      </c>
      <c r="H298" s="14">
        <f>H299</f>
        <v>36270</v>
      </c>
      <c r="I298" s="14">
        <f>J298+K298</f>
        <v>0</v>
      </c>
      <c r="J298" s="14"/>
      <c r="K298" s="14"/>
      <c r="L298" s="16">
        <f t="shared" si="92"/>
        <v>0</v>
      </c>
      <c r="M298" s="13"/>
      <c r="N298" s="13"/>
      <c r="O298" s="13"/>
      <c r="P298" s="13"/>
      <c r="Q298" s="13"/>
      <c r="R298" s="13"/>
      <c r="S298" s="13"/>
      <c r="T298" s="13"/>
      <c r="U298" s="13"/>
      <c r="V298" s="13"/>
      <c r="W298" s="13"/>
      <c r="X298" s="13"/>
      <c r="Y298" s="13"/>
      <c r="Z298" s="13"/>
      <c r="AA298" s="13"/>
      <c r="AB298" s="13"/>
      <c r="AC298" s="13"/>
      <c r="AD298" s="13"/>
      <c r="AE298" s="13"/>
      <c r="AF298" s="13"/>
      <c r="AG298" s="13"/>
      <c r="AH298" s="13"/>
      <c r="AI298" s="13"/>
      <c r="AJ298" s="13"/>
      <c r="AK298" s="13"/>
      <c r="AL298" s="13"/>
      <c r="AM298" s="13"/>
      <c r="AN298" s="13"/>
      <c r="AO298" s="13"/>
      <c r="AP298" s="13"/>
      <c r="AQ298" s="13"/>
      <c r="AR298" s="13"/>
      <c r="AS298" s="13"/>
      <c r="AT298" s="13"/>
      <c r="AU298" s="13"/>
      <c r="AV298" s="13"/>
      <c r="AW298" s="13"/>
      <c r="AX298" s="13"/>
      <c r="AY298" s="13"/>
      <c r="AZ298" s="13"/>
      <c r="BA298" s="13"/>
      <c r="BB298" s="13"/>
      <c r="BC298" s="13"/>
      <c r="BD298" s="13"/>
      <c r="BE298" s="13"/>
      <c r="BF298" s="13"/>
      <c r="BG298" s="13"/>
      <c r="BH298" s="13"/>
      <c r="BI298" s="13"/>
      <c r="BJ298" s="13"/>
      <c r="BK298" s="13"/>
      <c r="BL298" s="13"/>
      <c r="BM298" s="13"/>
      <c r="BN298" s="13"/>
      <c r="BO298" s="13"/>
      <c r="BP298" s="13"/>
      <c r="BQ298" s="13"/>
      <c r="BR298" s="13"/>
      <c r="BS298" s="13"/>
      <c r="BT298" s="13"/>
      <c r="BU298" s="13"/>
      <c r="BV298" s="13"/>
      <c r="BW298" s="13"/>
      <c r="BX298" s="13"/>
      <c r="BY298" s="13"/>
      <c r="BZ298" s="13"/>
      <c r="CA298" s="13"/>
      <c r="CB298" s="13"/>
      <c r="CC298" s="13"/>
      <c r="CD298" s="13"/>
      <c r="CE298" s="13"/>
      <c r="CF298" s="13"/>
      <c r="CG298" s="13"/>
      <c r="CH298" s="13"/>
      <c r="CI298" s="13"/>
      <c r="CJ298" s="13"/>
      <c r="CK298" s="13"/>
      <c r="CL298" s="13"/>
      <c r="CM298" s="13"/>
      <c r="CN298" s="13"/>
      <c r="CO298" s="13"/>
      <c r="CP298" s="13"/>
      <c r="CQ298" s="13"/>
      <c r="CR298" s="13"/>
      <c r="CS298" s="13"/>
      <c r="CT298" s="13"/>
      <c r="CU298" s="13"/>
      <c r="CV298" s="13"/>
      <c r="CW298" s="13"/>
      <c r="CX298" s="13"/>
      <c r="CY298" s="13"/>
      <c r="CZ298" s="13"/>
      <c r="DA298" s="13"/>
      <c r="DB298" s="13"/>
      <c r="DC298" s="13"/>
      <c r="DD298" s="13"/>
      <c r="DE298" s="13"/>
      <c r="DF298" s="13"/>
      <c r="DG298" s="13"/>
      <c r="DH298" s="13"/>
      <c r="DI298" s="13"/>
      <c r="DJ298" s="13"/>
      <c r="DK298" s="13"/>
      <c r="DL298" s="13"/>
      <c r="DM298" s="13"/>
      <c r="DN298" s="13"/>
      <c r="DO298" s="13"/>
      <c r="DP298" s="13"/>
      <c r="DQ298" s="13"/>
      <c r="DR298" s="13"/>
      <c r="DS298" s="13"/>
      <c r="DT298" s="13"/>
      <c r="DU298" s="13"/>
      <c r="DV298" s="13"/>
      <c r="DW298" s="13"/>
      <c r="DX298" s="13"/>
      <c r="DY298" s="13"/>
      <c r="DZ298" s="13"/>
      <c r="EA298" s="13"/>
      <c r="EB298" s="13"/>
      <c r="EC298" s="13"/>
      <c r="ED298" s="13"/>
      <c r="EE298" s="13"/>
      <c r="EF298" s="13"/>
      <c r="EG298" s="13"/>
      <c r="EH298" s="13"/>
      <c r="EI298" s="13"/>
      <c r="EJ298" s="13"/>
      <c r="EK298" s="13"/>
      <c r="EL298" s="13"/>
      <c r="EM298" s="13"/>
      <c r="EN298" s="13"/>
      <c r="EO298" s="13"/>
      <c r="EP298" s="13"/>
      <c r="EQ298" s="13"/>
      <c r="ER298" s="13"/>
      <c r="ES298" s="13"/>
      <c r="ET298" s="13"/>
      <c r="EU298" s="13"/>
      <c r="EV298" s="13"/>
      <c r="EW298" s="13"/>
      <c r="EX298" s="13"/>
      <c r="EY298" s="13"/>
      <c r="EZ298" s="13"/>
      <c r="FA298" s="13"/>
      <c r="FB298" s="13"/>
      <c r="FC298" s="13"/>
      <c r="FD298" s="13"/>
      <c r="FE298" s="13"/>
      <c r="FF298" s="13"/>
      <c r="FG298" s="13"/>
      <c r="FH298" s="13"/>
      <c r="FI298" s="13"/>
      <c r="FJ298" s="13"/>
      <c r="FK298" s="13"/>
      <c r="FL298" s="13"/>
      <c r="FM298" s="13"/>
      <c r="FN298" s="13"/>
      <c r="FO298" s="13"/>
      <c r="FP298" s="13"/>
      <c r="FQ298" s="13"/>
      <c r="FR298" s="13"/>
      <c r="FS298" s="13"/>
      <c r="FT298" s="13"/>
      <c r="FU298" s="13"/>
      <c r="FV298" s="13"/>
      <c r="FW298" s="13"/>
      <c r="FX298" s="13"/>
      <c r="FY298" s="13"/>
      <c r="FZ298" s="13"/>
      <c r="GA298" s="13"/>
      <c r="GB298" s="13"/>
      <c r="GC298" s="13"/>
      <c r="GD298" s="13"/>
      <c r="GE298" s="13"/>
      <c r="GF298" s="13"/>
      <c r="GG298" s="13"/>
      <c r="GH298" s="13"/>
      <c r="GI298" s="13"/>
      <c r="GJ298" s="13"/>
      <c r="GK298" s="13"/>
      <c r="GL298" s="13"/>
      <c r="GM298" s="13"/>
      <c r="GN298" s="13"/>
      <c r="GO298" s="13"/>
      <c r="GP298" s="13"/>
      <c r="GQ298" s="13"/>
      <c r="GR298" s="13"/>
      <c r="GS298" s="13"/>
      <c r="GT298" s="13"/>
      <c r="GU298" s="13"/>
      <c r="GV298" s="13"/>
      <c r="GW298" s="13"/>
      <c r="GX298" s="13"/>
      <c r="GY298" s="13"/>
      <c r="GZ298" s="13"/>
      <c r="HA298" s="13"/>
      <c r="HB298" s="13"/>
      <c r="HC298" s="13"/>
      <c r="HD298" s="13"/>
      <c r="HE298" s="13"/>
      <c r="HF298" s="13"/>
      <c r="HG298" s="13"/>
      <c r="HH298" s="13"/>
      <c r="HI298" s="13"/>
      <c r="HJ298" s="13"/>
      <c r="HK298" s="13"/>
      <c r="HL298" s="13"/>
      <c r="HM298" s="13"/>
      <c r="HN298" s="13"/>
      <c r="HO298" s="13"/>
      <c r="HP298" s="13"/>
      <c r="HQ298" s="13"/>
      <c r="HR298" s="13"/>
      <c r="HS298" s="13"/>
      <c r="HT298" s="13"/>
      <c r="HU298" s="13"/>
      <c r="HV298" s="13"/>
      <c r="HW298" s="13"/>
      <c r="HX298" s="13"/>
      <c r="HY298" s="13"/>
      <c r="HZ298" s="13"/>
      <c r="IA298" s="13"/>
      <c r="IB298" s="13"/>
      <c r="IC298" s="13"/>
      <c r="ID298" s="13"/>
      <c r="IE298" s="13"/>
      <c r="IF298" s="13"/>
      <c r="IG298" s="13"/>
      <c r="IH298" s="13"/>
      <c r="II298" s="13"/>
      <c r="IJ298" s="13"/>
      <c r="IK298" s="13"/>
      <c r="IL298" s="13"/>
      <c r="IM298" s="13"/>
      <c r="IN298" s="13"/>
      <c r="IO298" s="13"/>
      <c r="IP298" s="13"/>
      <c r="IQ298" s="13"/>
      <c r="IR298" s="13"/>
    </row>
    <row r="299" spans="1:252" ht="95.25" customHeight="1" x14ac:dyDescent="0.2">
      <c r="A299" s="9" t="s">
        <v>18</v>
      </c>
      <c r="B299" s="8"/>
      <c r="C299" s="9" t="s">
        <v>3</v>
      </c>
      <c r="D299" s="9" t="s">
        <v>956</v>
      </c>
      <c r="E299" s="9" t="s">
        <v>12</v>
      </c>
      <c r="F299" s="14">
        <f t="shared" si="101"/>
        <v>36270</v>
      </c>
      <c r="G299" s="14"/>
      <c r="H299" s="14">
        <v>36270</v>
      </c>
      <c r="I299" s="14">
        <f t="shared" ref="I299:I301" si="104">J299+K299</f>
        <v>0</v>
      </c>
      <c r="J299" s="14"/>
      <c r="K299" s="14"/>
      <c r="L299" s="16">
        <f t="shared" si="92"/>
        <v>0</v>
      </c>
      <c r="M299" s="13"/>
      <c r="N299" s="13"/>
      <c r="O299" s="13"/>
      <c r="P299" s="13"/>
      <c r="Q299" s="13"/>
      <c r="R299" s="13"/>
      <c r="S299" s="13"/>
      <c r="T299" s="13"/>
      <c r="U299" s="13"/>
      <c r="V299" s="13"/>
      <c r="W299" s="13"/>
      <c r="X299" s="13"/>
      <c r="Y299" s="13"/>
      <c r="Z299" s="13"/>
      <c r="AA299" s="13"/>
      <c r="AB299" s="13"/>
      <c r="AC299" s="13"/>
      <c r="AD299" s="13"/>
      <c r="AE299" s="13"/>
      <c r="AF299" s="13"/>
      <c r="AG299" s="13"/>
      <c r="AH299" s="13"/>
      <c r="AI299" s="13"/>
      <c r="AJ299" s="13"/>
      <c r="AK299" s="13"/>
      <c r="AL299" s="13"/>
      <c r="AM299" s="13"/>
      <c r="AN299" s="13"/>
      <c r="AO299" s="13"/>
      <c r="AP299" s="13"/>
      <c r="AQ299" s="13"/>
      <c r="AR299" s="13"/>
      <c r="AS299" s="13"/>
      <c r="AT299" s="13"/>
      <c r="AU299" s="13"/>
      <c r="AV299" s="13"/>
      <c r="AW299" s="13"/>
      <c r="AX299" s="13"/>
      <c r="AY299" s="13"/>
      <c r="AZ299" s="13"/>
      <c r="BA299" s="13"/>
      <c r="BB299" s="13"/>
      <c r="BC299" s="13"/>
      <c r="BD299" s="13"/>
      <c r="BE299" s="13"/>
      <c r="BF299" s="13"/>
      <c r="BG299" s="13"/>
      <c r="BH299" s="13"/>
      <c r="BI299" s="13"/>
      <c r="BJ299" s="13"/>
      <c r="BK299" s="13"/>
      <c r="BL299" s="13"/>
      <c r="BM299" s="13"/>
      <c r="BN299" s="13"/>
      <c r="BO299" s="13"/>
      <c r="BP299" s="13"/>
      <c r="BQ299" s="13"/>
      <c r="BR299" s="13"/>
      <c r="BS299" s="13"/>
      <c r="BT299" s="13"/>
      <c r="BU299" s="13"/>
      <c r="BV299" s="13"/>
      <c r="BW299" s="13"/>
      <c r="BX299" s="13"/>
      <c r="BY299" s="13"/>
      <c r="BZ299" s="13"/>
      <c r="CA299" s="13"/>
      <c r="CB299" s="13"/>
      <c r="CC299" s="13"/>
      <c r="CD299" s="13"/>
      <c r="CE299" s="13"/>
      <c r="CF299" s="13"/>
      <c r="CG299" s="13"/>
      <c r="CH299" s="13"/>
      <c r="CI299" s="13"/>
      <c r="CJ299" s="13"/>
      <c r="CK299" s="13"/>
      <c r="CL299" s="13"/>
      <c r="CM299" s="13"/>
      <c r="CN299" s="13"/>
      <c r="CO299" s="13"/>
      <c r="CP299" s="13"/>
      <c r="CQ299" s="13"/>
      <c r="CR299" s="13"/>
      <c r="CS299" s="13"/>
      <c r="CT299" s="13"/>
      <c r="CU299" s="13"/>
      <c r="CV299" s="13"/>
      <c r="CW299" s="13"/>
      <c r="CX299" s="13"/>
      <c r="CY299" s="13"/>
      <c r="CZ299" s="13"/>
      <c r="DA299" s="13"/>
      <c r="DB299" s="13"/>
      <c r="DC299" s="13"/>
      <c r="DD299" s="13"/>
      <c r="DE299" s="13"/>
      <c r="DF299" s="13"/>
      <c r="DG299" s="13"/>
      <c r="DH299" s="13"/>
      <c r="DI299" s="13"/>
      <c r="DJ299" s="13"/>
      <c r="DK299" s="13"/>
      <c r="DL299" s="13"/>
      <c r="DM299" s="13"/>
      <c r="DN299" s="13"/>
      <c r="DO299" s="13"/>
      <c r="DP299" s="13"/>
      <c r="DQ299" s="13"/>
      <c r="DR299" s="13"/>
      <c r="DS299" s="13"/>
      <c r="DT299" s="13"/>
      <c r="DU299" s="13"/>
      <c r="DV299" s="13"/>
      <c r="DW299" s="13"/>
      <c r="DX299" s="13"/>
      <c r="DY299" s="13"/>
      <c r="DZ299" s="13"/>
      <c r="EA299" s="13"/>
      <c r="EB299" s="13"/>
      <c r="EC299" s="13"/>
      <c r="ED299" s="13"/>
      <c r="EE299" s="13"/>
      <c r="EF299" s="13"/>
      <c r="EG299" s="13"/>
      <c r="EH299" s="13"/>
      <c r="EI299" s="13"/>
      <c r="EJ299" s="13"/>
      <c r="EK299" s="13"/>
      <c r="EL299" s="13"/>
      <c r="EM299" s="13"/>
      <c r="EN299" s="13"/>
      <c r="EO299" s="13"/>
      <c r="EP299" s="13"/>
      <c r="EQ299" s="13"/>
      <c r="ER299" s="13"/>
      <c r="ES299" s="13"/>
      <c r="ET299" s="13"/>
      <c r="EU299" s="13"/>
      <c r="EV299" s="13"/>
      <c r="EW299" s="13"/>
      <c r="EX299" s="13"/>
      <c r="EY299" s="13"/>
      <c r="EZ299" s="13"/>
      <c r="FA299" s="13"/>
      <c r="FB299" s="13"/>
      <c r="FC299" s="13"/>
      <c r="FD299" s="13"/>
      <c r="FE299" s="13"/>
      <c r="FF299" s="13"/>
      <c r="FG299" s="13"/>
      <c r="FH299" s="13"/>
      <c r="FI299" s="13"/>
      <c r="FJ299" s="13"/>
      <c r="FK299" s="13"/>
      <c r="FL299" s="13"/>
      <c r="FM299" s="13"/>
      <c r="FN299" s="13"/>
      <c r="FO299" s="13"/>
      <c r="FP299" s="13"/>
      <c r="FQ299" s="13"/>
      <c r="FR299" s="13"/>
      <c r="FS299" s="13"/>
      <c r="FT299" s="13"/>
      <c r="FU299" s="13"/>
      <c r="FV299" s="13"/>
      <c r="FW299" s="13"/>
      <c r="FX299" s="13"/>
      <c r="FY299" s="13"/>
      <c r="FZ299" s="13"/>
      <c r="GA299" s="13"/>
      <c r="GB299" s="13"/>
      <c r="GC299" s="13"/>
      <c r="GD299" s="13"/>
      <c r="GE299" s="13"/>
      <c r="GF299" s="13"/>
      <c r="GG299" s="13"/>
      <c r="GH299" s="13"/>
      <c r="GI299" s="13"/>
      <c r="GJ299" s="13"/>
      <c r="GK299" s="13"/>
      <c r="GL299" s="13"/>
      <c r="GM299" s="13"/>
      <c r="GN299" s="13"/>
      <c r="GO299" s="13"/>
      <c r="GP299" s="13"/>
      <c r="GQ299" s="13"/>
      <c r="GR299" s="13"/>
      <c r="GS299" s="13"/>
      <c r="GT299" s="13"/>
      <c r="GU299" s="13"/>
      <c r="GV299" s="13"/>
      <c r="GW299" s="13"/>
      <c r="GX299" s="13"/>
      <c r="GY299" s="13"/>
      <c r="GZ299" s="13"/>
      <c r="HA299" s="13"/>
      <c r="HB299" s="13"/>
      <c r="HC299" s="13"/>
      <c r="HD299" s="13"/>
      <c r="HE299" s="13"/>
      <c r="HF299" s="13"/>
      <c r="HG299" s="13"/>
      <c r="HH299" s="13"/>
      <c r="HI299" s="13"/>
      <c r="HJ299" s="13"/>
      <c r="HK299" s="13"/>
      <c r="HL299" s="13"/>
      <c r="HM299" s="13"/>
      <c r="HN299" s="13"/>
      <c r="HO299" s="13"/>
      <c r="HP299" s="13"/>
      <c r="HQ299" s="13"/>
      <c r="HR299" s="13"/>
      <c r="HS299" s="13"/>
      <c r="HT299" s="13"/>
      <c r="HU299" s="13"/>
      <c r="HV299" s="13"/>
      <c r="HW299" s="13"/>
      <c r="HX299" s="13"/>
      <c r="HY299" s="13"/>
      <c r="HZ299" s="13"/>
      <c r="IA299" s="13"/>
      <c r="IB299" s="13"/>
      <c r="IC299" s="13"/>
      <c r="ID299" s="13"/>
      <c r="IE299" s="13"/>
      <c r="IF299" s="13"/>
      <c r="IG299" s="13"/>
      <c r="IH299" s="13"/>
      <c r="II299" s="13"/>
      <c r="IJ299" s="13"/>
      <c r="IK299" s="13"/>
      <c r="IL299" s="13"/>
      <c r="IM299" s="13"/>
      <c r="IN299" s="13"/>
      <c r="IO299" s="13"/>
      <c r="IP299" s="13"/>
      <c r="IQ299" s="13"/>
      <c r="IR299" s="13"/>
    </row>
    <row r="300" spans="1:252" ht="246.75" customHeight="1" x14ac:dyDescent="0.2">
      <c r="A300" s="9" t="s">
        <v>951</v>
      </c>
      <c r="B300" s="8"/>
      <c r="C300" s="9" t="s">
        <v>3</v>
      </c>
      <c r="D300" s="9" t="s">
        <v>957</v>
      </c>
      <c r="E300" s="9"/>
      <c r="F300" s="14">
        <f t="shared" si="101"/>
        <v>4030</v>
      </c>
      <c r="G300" s="14">
        <f>G301</f>
        <v>4030</v>
      </c>
      <c r="H300" s="14">
        <f>H301</f>
        <v>0</v>
      </c>
      <c r="I300" s="14">
        <f t="shared" si="104"/>
        <v>0</v>
      </c>
      <c r="J300" s="14"/>
      <c r="K300" s="14"/>
      <c r="L300" s="16">
        <f t="shared" si="92"/>
        <v>4030</v>
      </c>
      <c r="M300" s="13"/>
      <c r="N300" s="13"/>
      <c r="O300" s="13"/>
      <c r="P300" s="13"/>
      <c r="Q300" s="13"/>
      <c r="R300" s="13"/>
      <c r="S300" s="13"/>
      <c r="T300" s="13"/>
      <c r="U300" s="13"/>
      <c r="V300" s="13"/>
      <c r="W300" s="13"/>
      <c r="X300" s="13"/>
      <c r="Y300" s="13"/>
      <c r="Z300" s="13"/>
      <c r="AA300" s="13"/>
      <c r="AB300" s="13"/>
      <c r="AC300" s="13"/>
      <c r="AD300" s="13"/>
      <c r="AE300" s="13"/>
      <c r="AF300" s="13"/>
      <c r="AG300" s="13"/>
      <c r="AH300" s="13"/>
      <c r="AI300" s="13"/>
      <c r="AJ300" s="13"/>
      <c r="AK300" s="13"/>
      <c r="AL300" s="13"/>
      <c r="AM300" s="13"/>
      <c r="AN300" s="13"/>
      <c r="AO300" s="13"/>
      <c r="AP300" s="13"/>
      <c r="AQ300" s="13"/>
      <c r="AR300" s="13"/>
      <c r="AS300" s="13"/>
      <c r="AT300" s="13"/>
      <c r="AU300" s="13"/>
      <c r="AV300" s="13"/>
      <c r="AW300" s="13"/>
      <c r="AX300" s="13"/>
      <c r="AY300" s="13"/>
      <c r="AZ300" s="13"/>
      <c r="BA300" s="13"/>
      <c r="BB300" s="13"/>
      <c r="BC300" s="13"/>
      <c r="BD300" s="13"/>
      <c r="BE300" s="13"/>
      <c r="BF300" s="13"/>
      <c r="BG300" s="13"/>
      <c r="BH300" s="13"/>
      <c r="BI300" s="13"/>
      <c r="BJ300" s="13"/>
      <c r="BK300" s="13"/>
      <c r="BL300" s="13"/>
      <c r="BM300" s="13"/>
      <c r="BN300" s="13"/>
      <c r="BO300" s="13"/>
      <c r="BP300" s="13"/>
      <c r="BQ300" s="13"/>
      <c r="BR300" s="13"/>
      <c r="BS300" s="13"/>
      <c r="BT300" s="13"/>
      <c r="BU300" s="13"/>
      <c r="BV300" s="13"/>
      <c r="BW300" s="13"/>
      <c r="BX300" s="13"/>
      <c r="BY300" s="13"/>
      <c r="BZ300" s="13"/>
      <c r="CA300" s="13"/>
      <c r="CB300" s="13"/>
      <c r="CC300" s="13"/>
      <c r="CD300" s="13"/>
      <c r="CE300" s="13"/>
      <c r="CF300" s="13"/>
      <c r="CG300" s="13"/>
      <c r="CH300" s="13"/>
      <c r="CI300" s="13"/>
      <c r="CJ300" s="13"/>
      <c r="CK300" s="13"/>
      <c r="CL300" s="13"/>
      <c r="CM300" s="13"/>
      <c r="CN300" s="13"/>
      <c r="CO300" s="13"/>
      <c r="CP300" s="13"/>
      <c r="CQ300" s="13"/>
      <c r="CR300" s="13"/>
      <c r="CS300" s="13"/>
      <c r="CT300" s="13"/>
      <c r="CU300" s="13"/>
      <c r="CV300" s="13"/>
      <c r="CW300" s="13"/>
      <c r="CX300" s="13"/>
      <c r="CY300" s="13"/>
      <c r="CZ300" s="13"/>
      <c r="DA300" s="13"/>
      <c r="DB300" s="13"/>
      <c r="DC300" s="13"/>
      <c r="DD300" s="13"/>
      <c r="DE300" s="13"/>
      <c r="DF300" s="13"/>
      <c r="DG300" s="13"/>
      <c r="DH300" s="13"/>
      <c r="DI300" s="13"/>
      <c r="DJ300" s="13"/>
      <c r="DK300" s="13"/>
      <c r="DL300" s="13"/>
      <c r="DM300" s="13"/>
      <c r="DN300" s="13"/>
      <c r="DO300" s="13"/>
      <c r="DP300" s="13"/>
      <c r="DQ300" s="13"/>
      <c r="DR300" s="13"/>
      <c r="DS300" s="13"/>
      <c r="DT300" s="13"/>
      <c r="DU300" s="13"/>
      <c r="DV300" s="13"/>
      <c r="DW300" s="13"/>
      <c r="DX300" s="13"/>
      <c r="DY300" s="13"/>
      <c r="DZ300" s="13"/>
      <c r="EA300" s="13"/>
      <c r="EB300" s="13"/>
      <c r="EC300" s="13"/>
      <c r="ED300" s="13"/>
      <c r="EE300" s="13"/>
      <c r="EF300" s="13"/>
      <c r="EG300" s="13"/>
      <c r="EH300" s="13"/>
      <c r="EI300" s="13"/>
      <c r="EJ300" s="13"/>
      <c r="EK300" s="13"/>
      <c r="EL300" s="13"/>
      <c r="EM300" s="13"/>
      <c r="EN300" s="13"/>
      <c r="EO300" s="13"/>
      <c r="EP300" s="13"/>
      <c r="EQ300" s="13"/>
      <c r="ER300" s="13"/>
      <c r="ES300" s="13"/>
      <c r="ET300" s="13"/>
      <c r="EU300" s="13"/>
      <c r="EV300" s="13"/>
      <c r="EW300" s="13"/>
      <c r="EX300" s="13"/>
      <c r="EY300" s="13"/>
      <c r="EZ300" s="13"/>
      <c r="FA300" s="13"/>
      <c r="FB300" s="13"/>
      <c r="FC300" s="13"/>
      <c r="FD300" s="13"/>
      <c r="FE300" s="13"/>
      <c r="FF300" s="13"/>
      <c r="FG300" s="13"/>
      <c r="FH300" s="13"/>
      <c r="FI300" s="13"/>
      <c r="FJ300" s="13"/>
      <c r="FK300" s="13"/>
      <c r="FL300" s="13"/>
      <c r="FM300" s="13"/>
      <c r="FN300" s="13"/>
      <c r="FO300" s="13"/>
      <c r="FP300" s="13"/>
      <c r="FQ300" s="13"/>
      <c r="FR300" s="13"/>
      <c r="FS300" s="13"/>
      <c r="FT300" s="13"/>
      <c r="FU300" s="13"/>
      <c r="FV300" s="13"/>
      <c r="FW300" s="13"/>
      <c r="FX300" s="13"/>
      <c r="FY300" s="13"/>
      <c r="FZ300" s="13"/>
      <c r="GA300" s="13"/>
      <c r="GB300" s="13"/>
      <c r="GC300" s="13"/>
      <c r="GD300" s="13"/>
      <c r="GE300" s="13"/>
      <c r="GF300" s="13"/>
      <c r="GG300" s="13"/>
      <c r="GH300" s="13"/>
      <c r="GI300" s="13"/>
      <c r="GJ300" s="13"/>
      <c r="GK300" s="13"/>
      <c r="GL300" s="13"/>
      <c r="GM300" s="13"/>
      <c r="GN300" s="13"/>
      <c r="GO300" s="13"/>
      <c r="GP300" s="13"/>
      <c r="GQ300" s="13"/>
      <c r="GR300" s="13"/>
      <c r="GS300" s="13"/>
      <c r="GT300" s="13"/>
      <c r="GU300" s="13"/>
      <c r="GV300" s="13"/>
      <c r="GW300" s="13"/>
      <c r="GX300" s="13"/>
      <c r="GY300" s="13"/>
      <c r="GZ300" s="13"/>
      <c r="HA300" s="13"/>
      <c r="HB300" s="13"/>
      <c r="HC300" s="13"/>
      <c r="HD300" s="13"/>
      <c r="HE300" s="13"/>
      <c r="HF300" s="13"/>
      <c r="HG300" s="13"/>
      <c r="HH300" s="13"/>
      <c r="HI300" s="13"/>
      <c r="HJ300" s="13"/>
      <c r="HK300" s="13"/>
      <c r="HL300" s="13"/>
      <c r="HM300" s="13"/>
      <c r="HN300" s="13"/>
      <c r="HO300" s="13"/>
      <c r="HP300" s="13"/>
      <c r="HQ300" s="13"/>
      <c r="HR300" s="13"/>
      <c r="HS300" s="13"/>
      <c r="HT300" s="13"/>
      <c r="HU300" s="13"/>
      <c r="HV300" s="13"/>
      <c r="HW300" s="13"/>
      <c r="HX300" s="13"/>
      <c r="HY300" s="13"/>
      <c r="HZ300" s="13"/>
      <c r="IA300" s="13"/>
      <c r="IB300" s="13"/>
      <c r="IC300" s="13"/>
      <c r="ID300" s="13"/>
      <c r="IE300" s="13"/>
      <c r="IF300" s="13"/>
      <c r="IG300" s="13"/>
      <c r="IH300" s="13"/>
      <c r="II300" s="13"/>
      <c r="IJ300" s="13"/>
      <c r="IK300" s="13"/>
      <c r="IL300" s="13"/>
      <c r="IM300" s="13"/>
      <c r="IN300" s="13"/>
      <c r="IO300" s="13"/>
      <c r="IP300" s="13"/>
      <c r="IQ300" s="13"/>
      <c r="IR300" s="13"/>
    </row>
    <row r="301" spans="1:252" ht="106.15" customHeight="1" x14ac:dyDescent="0.2">
      <c r="A301" s="9" t="s">
        <v>18</v>
      </c>
      <c r="B301" s="8"/>
      <c r="C301" s="9" t="s">
        <v>3</v>
      </c>
      <c r="D301" s="9" t="s">
        <v>957</v>
      </c>
      <c r="E301" s="9" t="s">
        <v>12</v>
      </c>
      <c r="F301" s="14">
        <f t="shared" si="101"/>
        <v>4030</v>
      </c>
      <c r="G301" s="14">
        <v>4030</v>
      </c>
      <c r="H301" s="14">
        <v>0</v>
      </c>
      <c r="I301" s="14">
        <f t="shared" si="104"/>
        <v>0</v>
      </c>
      <c r="J301" s="14"/>
      <c r="K301" s="14"/>
      <c r="L301" s="16">
        <f t="shared" si="92"/>
        <v>4030</v>
      </c>
      <c r="M301" s="13"/>
      <c r="N301" s="13"/>
      <c r="O301" s="13"/>
      <c r="P301" s="13"/>
      <c r="Q301" s="13"/>
      <c r="R301" s="13"/>
      <c r="S301" s="13"/>
      <c r="T301" s="13"/>
      <c r="U301" s="13"/>
      <c r="V301" s="13"/>
      <c r="W301" s="13"/>
      <c r="X301" s="13"/>
      <c r="Y301" s="13"/>
      <c r="Z301" s="13"/>
      <c r="AA301" s="13"/>
      <c r="AB301" s="13"/>
      <c r="AC301" s="13"/>
      <c r="AD301" s="13"/>
      <c r="AE301" s="13"/>
      <c r="AF301" s="13"/>
      <c r="AG301" s="13"/>
      <c r="AH301" s="13"/>
      <c r="AI301" s="13"/>
      <c r="AJ301" s="13"/>
      <c r="AK301" s="13"/>
      <c r="AL301" s="13"/>
      <c r="AM301" s="13"/>
      <c r="AN301" s="13"/>
      <c r="AO301" s="13"/>
      <c r="AP301" s="13"/>
      <c r="AQ301" s="13"/>
      <c r="AR301" s="13"/>
      <c r="AS301" s="13"/>
      <c r="AT301" s="13"/>
      <c r="AU301" s="13"/>
      <c r="AV301" s="13"/>
      <c r="AW301" s="13"/>
      <c r="AX301" s="13"/>
      <c r="AY301" s="13"/>
      <c r="AZ301" s="13"/>
      <c r="BA301" s="13"/>
      <c r="BB301" s="13"/>
      <c r="BC301" s="13"/>
      <c r="BD301" s="13"/>
      <c r="BE301" s="13"/>
      <c r="BF301" s="13"/>
      <c r="BG301" s="13"/>
      <c r="BH301" s="13"/>
      <c r="BI301" s="13"/>
      <c r="BJ301" s="13"/>
      <c r="BK301" s="13"/>
      <c r="BL301" s="13"/>
      <c r="BM301" s="13"/>
      <c r="BN301" s="13"/>
      <c r="BO301" s="13"/>
      <c r="BP301" s="13"/>
      <c r="BQ301" s="13"/>
      <c r="BR301" s="13"/>
      <c r="BS301" s="13"/>
      <c r="BT301" s="13"/>
      <c r="BU301" s="13"/>
      <c r="BV301" s="13"/>
      <c r="BW301" s="13"/>
      <c r="BX301" s="13"/>
      <c r="BY301" s="13"/>
      <c r="BZ301" s="13"/>
      <c r="CA301" s="13"/>
      <c r="CB301" s="13"/>
      <c r="CC301" s="13"/>
      <c r="CD301" s="13"/>
      <c r="CE301" s="13"/>
      <c r="CF301" s="13"/>
      <c r="CG301" s="13"/>
      <c r="CH301" s="13"/>
      <c r="CI301" s="13"/>
      <c r="CJ301" s="13"/>
      <c r="CK301" s="13"/>
      <c r="CL301" s="13"/>
      <c r="CM301" s="13"/>
      <c r="CN301" s="13"/>
      <c r="CO301" s="13"/>
      <c r="CP301" s="13"/>
      <c r="CQ301" s="13"/>
      <c r="CR301" s="13"/>
      <c r="CS301" s="13"/>
      <c r="CT301" s="13"/>
      <c r="CU301" s="13"/>
      <c r="CV301" s="13"/>
      <c r="CW301" s="13"/>
      <c r="CX301" s="13"/>
      <c r="CY301" s="13"/>
      <c r="CZ301" s="13"/>
      <c r="DA301" s="13"/>
      <c r="DB301" s="13"/>
      <c r="DC301" s="13"/>
      <c r="DD301" s="13"/>
      <c r="DE301" s="13"/>
      <c r="DF301" s="13"/>
      <c r="DG301" s="13"/>
      <c r="DH301" s="13"/>
      <c r="DI301" s="13"/>
      <c r="DJ301" s="13"/>
      <c r="DK301" s="13"/>
      <c r="DL301" s="13"/>
      <c r="DM301" s="13"/>
      <c r="DN301" s="13"/>
      <c r="DO301" s="13"/>
      <c r="DP301" s="13"/>
      <c r="DQ301" s="13"/>
      <c r="DR301" s="13"/>
      <c r="DS301" s="13"/>
      <c r="DT301" s="13"/>
      <c r="DU301" s="13"/>
      <c r="DV301" s="13"/>
      <c r="DW301" s="13"/>
      <c r="DX301" s="13"/>
      <c r="DY301" s="13"/>
      <c r="DZ301" s="13"/>
      <c r="EA301" s="13"/>
      <c r="EB301" s="13"/>
      <c r="EC301" s="13"/>
      <c r="ED301" s="13"/>
      <c r="EE301" s="13"/>
      <c r="EF301" s="13"/>
      <c r="EG301" s="13"/>
      <c r="EH301" s="13"/>
      <c r="EI301" s="13"/>
      <c r="EJ301" s="13"/>
      <c r="EK301" s="13"/>
      <c r="EL301" s="13"/>
      <c r="EM301" s="13"/>
      <c r="EN301" s="13"/>
      <c r="EO301" s="13"/>
      <c r="EP301" s="13"/>
      <c r="EQ301" s="13"/>
      <c r="ER301" s="13"/>
      <c r="ES301" s="13"/>
      <c r="ET301" s="13"/>
      <c r="EU301" s="13"/>
      <c r="EV301" s="13"/>
      <c r="EW301" s="13"/>
      <c r="EX301" s="13"/>
      <c r="EY301" s="13"/>
      <c r="EZ301" s="13"/>
      <c r="FA301" s="13"/>
      <c r="FB301" s="13"/>
      <c r="FC301" s="13"/>
      <c r="FD301" s="13"/>
      <c r="FE301" s="13"/>
      <c r="FF301" s="13"/>
      <c r="FG301" s="13"/>
      <c r="FH301" s="13"/>
      <c r="FI301" s="13"/>
      <c r="FJ301" s="13"/>
      <c r="FK301" s="13"/>
      <c r="FL301" s="13"/>
      <c r="FM301" s="13"/>
      <c r="FN301" s="13"/>
      <c r="FO301" s="13"/>
      <c r="FP301" s="13"/>
      <c r="FQ301" s="13"/>
      <c r="FR301" s="13"/>
      <c r="FS301" s="13"/>
      <c r="FT301" s="13"/>
      <c r="FU301" s="13"/>
      <c r="FV301" s="13"/>
      <c r="FW301" s="13"/>
      <c r="FX301" s="13"/>
      <c r="FY301" s="13"/>
      <c r="FZ301" s="13"/>
      <c r="GA301" s="13"/>
      <c r="GB301" s="13"/>
      <c r="GC301" s="13"/>
      <c r="GD301" s="13"/>
      <c r="GE301" s="13"/>
      <c r="GF301" s="13"/>
      <c r="GG301" s="13"/>
      <c r="GH301" s="13"/>
      <c r="GI301" s="13"/>
      <c r="GJ301" s="13"/>
      <c r="GK301" s="13"/>
      <c r="GL301" s="13"/>
      <c r="GM301" s="13"/>
      <c r="GN301" s="13"/>
      <c r="GO301" s="13"/>
      <c r="GP301" s="13"/>
      <c r="GQ301" s="13"/>
      <c r="GR301" s="13"/>
      <c r="GS301" s="13"/>
      <c r="GT301" s="13"/>
      <c r="GU301" s="13"/>
      <c r="GV301" s="13"/>
      <c r="GW301" s="13"/>
      <c r="GX301" s="13"/>
      <c r="GY301" s="13"/>
      <c r="GZ301" s="13"/>
      <c r="HA301" s="13"/>
      <c r="HB301" s="13"/>
      <c r="HC301" s="13"/>
      <c r="HD301" s="13"/>
      <c r="HE301" s="13"/>
      <c r="HF301" s="13"/>
      <c r="HG301" s="13"/>
      <c r="HH301" s="13"/>
      <c r="HI301" s="13"/>
      <c r="HJ301" s="13"/>
      <c r="HK301" s="13"/>
      <c r="HL301" s="13"/>
      <c r="HM301" s="13"/>
      <c r="HN301" s="13"/>
      <c r="HO301" s="13"/>
      <c r="HP301" s="13"/>
      <c r="HQ301" s="13"/>
      <c r="HR301" s="13"/>
      <c r="HS301" s="13"/>
      <c r="HT301" s="13"/>
      <c r="HU301" s="13"/>
      <c r="HV301" s="13"/>
      <c r="HW301" s="13"/>
      <c r="HX301" s="13"/>
      <c r="HY301" s="13"/>
      <c r="HZ301" s="13"/>
      <c r="IA301" s="13"/>
      <c r="IB301" s="13"/>
      <c r="IC301" s="13"/>
      <c r="ID301" s="13"/>
      <c r="IE301" s="13"/>
      <c r="IF301" s="13"/>
      <c r="IG301" s="13"/>
      <c r="IH301" s="13"/>
      <c r="II301" s="13"/>
      <c r="IJ301" s="13"/>
      <c r="IK301" s="13"/>
      <c r="IL301" s="13"/>
      <c r="IM301" s="13"/>
      <c r="IN301" s="13"/>
      <c r="IO301" s="13"/>
      <c r="IP301" s="13"/>
      <c r="IQ301" s="13"/>
      <c r="IR301" s="13"/>
    </row>
    <row r="302" spans="1:252" ht="86.25" customHeight="1" x14ac:dyDescent="0.2">
      <c r="A302" s="7" t="s">
        <v>51</v>
      </c>
      <c r="B302" s="8"/>
      <c r="C302" s="8" t="s">
        <v>3</v>
      </c>
      <c r="D302" s="8" t="s">
        <v>52</v>
      </c>
      <c r="E302" s="9"/>
      <c r="F302" s="11">
        <f t="shared" si="101"/>
        <v>35767</v>
      </c>
      <c r="G302" s="11">
        <f>G303</f>
        <v>3577</v>
      </c>
      <c r="H302" s="11">
        <f>H303</f>
        <v>32190</v>
      </c>
      <c r="I302" s="11">
        <f t="shared" ref="I302:I307" si="105">J302+K302</f>
        <v>0</v>
      </c>
      <c r="J302" s="11"/>
      <c r="K302" s="11"/>
      <c r="L302" s="16">
        <f t="shared" si="92"/>
        <v>3577</v>
      </c>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c r="AL302" s="13"/>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c r="BS302" s="13"/>
      <c r="BT302" s="13"/>
      <c r="BU302" s="13"/>
      <c r="BV302" s="13"/>
      <c r="BW302" s="13"/>
      <c r="BX302" s="13"/>
      <c r="BY302" s="13"/>
      <c r="BZ302" s="13"/>
      <c r="CA302" s="13"/>
      <c r="CB302" s="13"/>
      <c r="CC302" s="13"/>
      <c r="CD302" s="13"/>
      <c r="CE302" s="13"/>
      <c r="CF302" s="13"/>
      <c r="CG302" s="13"/>
      <c r="CH302" s="13"/>
      <c r="CI302" s="13"/>
      <c r="CJ302" s="13"/>
      <c r="CK302" s="13"/>
      <c r="CL302" s="13"/>
      <c r="CM302" s="13"/>
      <c r="CN302" s="13"/>
      <c r="CO302" s="13"/>
      <c r="CP302" s="13"/>
      <c r="CQ302" s="13"/>
      <c r="CR302" s="13"/>
      <c r="CS302" s="13"/>
      <c r="CT302" s="13"/>
      <c r="CU302" s="13"/>
      <c r="CV302" s="13"/>
      <c r="CW302" s="13"/>
      <c r="CX302" s="13"/>
      <c r="CY302" s="13"/>
      <c r="CZ302" s="13"/>
      <c r="DA302" s="13"/>
      <c r="DB302" s="13"/>
      <c r="DC302" s="13"/>
      <c r="DD302" s="13"/>
      <c r="DE302" s="13"/>
      <c r="DF302" s="13"/>
      <c r="DG302" s="13"/>
      <c r="DH302" s="13"/>
      <c r="DI302" s="13"/>
      <c r="DJ302" s="13"/>
      <c r="DK302" s="13"/>
      <c r="DL302" s="13"/>
      <c r="DM302" s="13"/>
      <c r="DN302" s="13"/>
      <c r="DO302" s="13"/>
      <c r="DP302" s="13"/>
      <c r="DQ302" s="13"/>
      <c r="DR302" s="13"/>
      <c r="DS302" s="13"/>
      <c r="DT302" s="13"/>
      <c r="DU302" s="13"/>
      <c r="DV302" s="13"/>
      <c r="DW302" s="13"/>
      <c r="DX302" s="13"/>
      <c r="DY302" s="13"/>
      <c r="DZ302" s="13"/>
      <c r="EA302" s="13"/>
      <c r="EB302" s="13"/>
      <c r="EC302" s="13"/>
      <c r="ED302" s="13"/>
      <c r="EE302" s="13"/>
      <c r="EF302" s="13"/>
      <c r="EG302" s="13"/>
      <c r="EH302" s="13"/>
      <c r="EI302" s="13"/>
      <c r="EJ302" s="13"/>
      <c r="EK302" s="13"/>
      <c r="EL302" s="13"/>
      <c r="EM302" s="13"/>
      <c r="EN302" s="13"/>
      <c r="EO302" s="13"/>
      <c r="EP302" s="13"/>
      <c r="EQ302" s="13"/>
      <c r="ER302" s="13"/>
      <c r="ES302" s="13"/>
      <c r="ET302" s="13"/>
      <c r="EU302" s="13"/>
      <c r="EV302" s="13"/>
      <c r="EW302" s="13"/>
      <c r="EX302" s="13"/>
      <c r="EY302" s="13"/>
      <c r="EZ302" s="13"/>
      <c r="FA302" s="13"/>
      <c r="FB302" s="13"/>
      <c r="FC302" s="13"/>
      <c r="FD302" s="13"/>
      <c r="FE302" s="13"/>
      <c r="FF302" s="13"/>
      <c r="FG302" s="13"/>
      <c r="FH302" s="13"/>
      <c r="FI302" s="13"/>
      <c r="FJ302" s="13"/>
      <c r="FK302" s="13"/>
      <c r="FL302" s="13"/>
      <c r="FM302" s="13"/>
      <c r="FN302" s="13"/>
      <c r="FO302" s="13"/>
      <c r="FP302" s="13"/>
      <c r="FQ302" s="13"/>
      <c r="FR302" s="13"/>
      <c r="FS302" s="13"/>
      <c r="FT302" s="13"/>
      <c r="FU302" s="13"/>
      <c r="FV302" s="13"/>
      <c r="FW302" s="13"/>
      <c r="FX302" s="13"/>
      <c r="FY302" s="13"/>
      <c r="FZ302" s="13"/>
      <c r="GA302" s="13"/>
      <c r="GB302" s="13"/>
      <c r="GC302" s="13"/>
      <c r="GD302" s="13"/>
      <c r="GE302" s="13"/>
      <c r="GF302" s="13"/>
      <c r="GG302" s="13"/>
      <c r="GH302" s="13"/>
      <c r="GI302" s="13"/>
      <c r="GJ302" s="13"/>
      <c r="GK302" s="13"/>
      <c r="GL302" s="13"/>
      <c r="GM302" s="13"/>
      <c r="GN302" s="13"/>
      <c r="GO302" s="13"/>
      <c r="GP302" s="13"/>
      <c r="GQ302" s="13"/>
      <c r="GR302" s="13"/>
      <c r="GS302" s="13"/>
      <c r="GT302" s="13"/>
      <c r="GU302" s="13"/>
      <c r="GV302" s="13"/>
      <c r="GW302" s="13"/>
      <c r="GX302" s="13"/>
      <c r="GY302" s="13"/>
      <c r="GZ302" s="13"/>
      <c r="HA302" s="13"/>
      <c r="HB302" s="13"/>
      <c r="HC302" s="13"/>
      <c r="HD302" s="13"/>
      <c r="HE302" s="13"/>
      <c r="HF302" s="13"/>
      <c r="HG302" s="13"/>
      <c r="HH302" s="13"/>
      <c r="HI302" s="13"/>
      <c r="HJ302" s="13"/>
      <c r="HK302" s="13"/>
      <c r="HL302" s="13"/>
      <c r="HM302" s="13"/>
      <c r="HN302" s="13"/>
      <c r="HO302" s="13"/>
      <c r="HP302" s="13"/>
      <c r="HQ302" s="13"/>
      <c r="HR302" s="13"/>
      <c r="HS302" s="13"/>
      <c r="HT302" s="13"/>
      <c r="HU302" s="13"/>
      <c r="HV302" s="13"/>
      <c r="HW302" s="13"/>
      <c r="HX302" s="13"/>
      <c r="HY302" s="13"/>
      <c r="HZ302" s="13"/>
      <c r="IA302" s="13"/>
      <c r="IB302" s="13"/>
      <c r="IC302" s="13"/>
      <c r="ID302" s="13"/>
      <c r="IE302" s="13"/>
      <c r="IF302" s="13"/>
      <c r="IG302" s="13"/>
      <c r="IH302" s="13"/>
      <c r="II302" s="13"/>
      <c r="IJ302" s="13"/>
      <c r="IK302" s="13"/>
      <c r="IL302" s="13"/>
      <c r="IM302" s="13"/>
      <c r="IN302" s="13"/>
      <c r="IO302" s="13"/>
      <c r="IP302" s="13"/>
      <c r="IQ302" s="13"/>
      <c r="IR302" s="13"/>
    </row>
    <row r="303" spans="1:252" ht="255.75" customHeight="1" x14ac:dyDescent="0.2">
      <c r="A303" s="34" t="s">
        <v>1062</v>
      </c>
      <c r="B303" s="8"/>
      <c r="C303" s="8" t="s">
        <v>3</v>
      </c>
      <c r="D303" s="8" t="s">
        <v>1063</v>
      </c>
      <c r="E303" s="8"/>
      <c r="F303" s="11">
        <f t="shared" si="101"/>
        <v>35767</v>
      </c>
      <c r="G303" s="11">
        <f>G304+G306</f>
        <v>3577</v>
      </c>
      <c r="H303" s="11">
        <f>H304+H306</f>
        <v>32190</v>
      </c>
      <c r="I303" s="11">
        <f t="shared" si="105"/>
        <v>0</v>
      </c>
      <c r="J303" s="11"/>
      <c r="K303" s="11"/>
      <c r="L303" s="16">
        <f t="shared" si="92"/>
        <v>3577</v>
      </c>
      <c r="M303" s="13"/>
      <c r="N303" s="13"/>
      <c r="O303" s="13"/>
      <c r="P303" s="13"/>
      <c r="Q303" s="13"/>
      <c r="R303" s="13"/>
      <c r="S303" s="13"/>
      <c r="T303" s="13"/>
      <c r="U303" s="13"/>
      <c r="V303" s="13"/>
      <c r="W303" s="13"/>
      <c r="X303" s="13"/>
      <c r="Y303" s="13"/>
      <c r="Z303" s="13"/>
      <c r="AA303" s="13"/>
      <c r="AB303" s="13"/>
      <c r="AC303" s="13"/>
      <c r="AD303" s="13"/>
      <c r="AE303" s="13"/>
      <c r="AF303" s="13"/>
      <c r="AG303" s="13"/>
      <c r="AH303" s="13"/>
      <c r="AI303" s="13"/>
      <c r="AJ303" s="13"/>
      <c r="AK303" s="13"/>
      <c r="AL303" s="13"/>
      <c r="AM303" s="13"/>
      <c r="AN303" s="13"/>
      <c r="AO303" s="13"/>
      <c r="AP303" s="13"/>
      <c r="AQ303" s="13"/>
      <c r="AR303" s="13"/>
      <c r="AS303" s="13"/>
      <c r="AT303" s="13"/>
      <c r="AU303" s="13"/>
      <c r="AV303" s="13"/>
      <c r="AW303" s="13"/>
      <c r="AX303" s="13"/>
      <c r="AY303" s="13"/>
      <c r="AZ303" s="13"/>
      <c r="BA303" s="13"/>
      <c r="BB303" s="13"/>
      <c r="BC303" s="13"/>
      <c r="BD303" s="13"/>
      <c r="BE303" s="13"/>
      <c r="BF303" s="13"/>
      <c r="BG303" s="13"/>
      <c r="BH303" s="13"/>
      <c r="BI303" s="13"/>
      <c r="BJ303" s="13"/>
      <c r="BK303" s="13"/>
      <c r="BL303" s="13"/>
      <c r="BM303" s="13"/>
      <c r="BN303" s="13"/>
      <c r="BO303" s="13"/>
      <c r="BP303" s="13"/>
      <c r="BQ303" s="13"/>
      <c r="BR303" s="13"/>
      <c r="BS303" s="13"/>
      <c r="BT303" s="13"/>
      <c r="BU303" s="13"/>
      <c r="BV303" s="13"/>
      <c r="BW303" s="13"/>
      <c r="BX303" s="13"/>
      <c r="BY303" s="13"/>
      <c r="BZ303" s="13"/>
      <c r="CA303" s="13"/>
      <c r="CB303" s="13"/>
      <c r="CC303" s="13"/>
      <c r="CD303" s="13"/>
      <c r="CE303" s="13"/>
      <c r="CF303" s="13"/>
      <c r="CG303" s="13"/>
      <c r="CH303" s="13"/>
      <c r="CI303" s="13"/>
      <c r="CJ303" s="13"/>
      <c r="CK303" s="13"/>
      <c r="CL303" s="13"/>
      <c r="CM303" s="13"/>
      <c r="CN303" s="13"/>
      <c r="CO303" s="13"/>
      <c r="CP303" s="13"/>
      <c r="CQ303" s="13"/>
      <c r="CR303" s="13"/>
      <c r="CS303" s="13"/>
      <c r="CT303" s="13"/>
      <c r="CU303" s="13"/>
      <c r="CV303" s="13"/>
      <c r="CW303" s="13"/>
      <c r="CX303" s="13"/>
      <c r="CY303" s="13"/>
      <c r="CZ303" s="13"/>
      <c r="DA303" s="13"/>
      <c r="DB303" s="13"/>
      <c r="DC303" s="13"/>
      <c r="DD303" s="13"/>
      <c r="DE303" s="13"/>
      <c r="DF303" s="13"/>
      <c r="DG303" s="13"/>
      <c r="DH303" s="13"/>
      <c r="DI303" s="13"/>
      <c r="DJ303" s="13"/>
      <c r="DK303" s="13"/>
      <c r="DL303" s="13"/>
      <c r="DM303" s="13"/>
      <c r="DN303" s="13"/>
      <c r="DO303" s="13"/>
      <c r="DP303" s="13"/>
      <c r="DQ303" s="13"/>
      <c r="DR303" s="13"/>
      <c r="DS303" s="13"/>
      <c r="DT303" s="13"/>
      <c r="DU303" s="13"/>
      <c r="DV303" s="13"/>
      <c r="DW303" s="13"/>
      <c r="DX303" s="13"/>
      <c r="DY303" s="13"/>
      <c r="DZ303" s="13"/>
      <c r="EA303" s="13"/>
      <c r="EB303" s="13"/>
      <c r="EC303" s="13"/>
      <c r="ED303" s="13"/>
      <c r="EE303" s="13"/>
      <c r="EF303" s="13"/>
      <c r="EG303" s="13"/>
      <c r="EH303" s="13"/>
      <c r="EI303" s="13"/>
      <c r="EJ303" s="13"/>
      <c r="EK303" s="13"/>
      <c r="EL303" s="13"/>
      <c r="EM303" s="13"/>
      <c r="EN303" s="13"/>
      <c r="EO303" s="13"/>
      <c r="EP303" s="13"/>
      <c r="EQ303" s="13"/>
      <c r="ER303" s="13"/>
      <c r="ES303" s="13"/>
      <c r="ET303" s="13"/>
      <c r="EU303" s="13"/>
      <c r="EV303" s="13"/>
      <c r="EW303" s="13"/>
      <c r="EX303" s="13"/>
      <c r="EY303" s="13"/>
      <c r="EZ303" s="13"/>
      <c r="FA303" s="13"/>
      <c r="FB303" s="13"/>
      <c r="FC303" s="13"/>
      <c r="FD303" s="13"/>
      <c r="FE303" s="13"/>
      <c r="FF303" s="13"/>
      <c r="FG303" s="13"/>
      <c r="FH303" s="13"/>
      <c r="FI303" s="13"/>
      <c r="FJ303" s="13"/>
      <c r="FK303" s="13"/>
      <c r="FL303" s="13"/>
      <c r="FM303" s="13"/>
      <c r="FN303" s="13"/>
      <c r="FO303" s="13"/>
      <c r="FP303" s="13"/>
      <c r="FQ303" s="13"/>
      <c r="FR303" s="13"/>
      <c r="FS303" s="13"/>
      <c r="FT303" s="13"/>
      <c r="FU303" s="13"/>
      <c r="FV303" s="13"/>
      <c r="FW303" s="13"/>
      <c r="FX303" s="13"/>
      <c r="FY303" s="13"/>
      <c r="FZ303" s="13"/>
      <c r="GA303" s="13"/>
      <c r="GB303" s="13"/>
      <c r="GC303" s="13"/>
      <c r="GD303" s="13"/>
      <c r="GE303" s="13"/>
      <c r="GF303" s="13"/>
      <c r="GG303" s="13"/>
      <c r="GH303" s="13"/>
      <c r="GI303" s="13"/>
      <c r="GJ303" s="13"/>
      <c r="GK303" s="13"/>
      <c r="GL303" s="13"/>
      <c r="GM303" s="13"/>
      <c r="GN303" s="13"/>
      <c r="GO303" s="13"/>
      <c r="GP303" s="13"/>
      <c r="GQ303" s="13"/>
      <c r="GR303" s="13"/>
      <c r="GS303" s="13"/>
      <c r="GT303" s="13"/>
      <c r="GU303" s="13"/>
      <c r="GV303" s="13"/>
      <c r="GW303" s="13"/>
      <c r="GX303" s="13"/>
      <c r="GY303" s="13"/>
      <c r="GZ303" s="13"/>
      <c r="HA303" s="13"/>
      <c r="HB303" s="13"/>
      <c r="HC303" s="13"/>
      <c r="HD303" s="13"/>
      <c r="HE303" s="13"/>
      <c r="HF303" s="13"/>
      <c r="HG303" s="13"/>
      <c r="HH303" s="13"/>
      <c r="HI303" s="13"/>
      <c r="HJ303" s="13"/>
      <c r="HK303" s="13"/>
      <c r="HL303" s="13"/>
      <c r="HM303" s="13"/>
      <c r="HN303" s="13"/>
      <c r="HO303" s="13"/>
      <c r="HP303" s="13"/>
      <c r="HQ303" s="13"/>
      <c r="HR303" s="13"/>
      <c r="HS303" s="13"/>
      <c r="HT303" s="13"/>
      <c r="HU303" s="13"/>
      <c r="HV303" s="13"/>
      <c r="HW303" s="13"/>
      <c r="HX303" s="13"/>
      <c r="HY303" s="13"/>
      <c r="HZ303" s="13"/>
      <c r="IA303" s="13"/>
      <c r="IB303" s="13"/>
      <c r="IC303" s="13"/>
      <c r="ID303" s="13"/>
      <c r="IE303" s="13"/>
      <c r="IF303" s="13"/>
      <c r="IG303" s="13"/>
      <c r="IH303" s="13"/>
      <c r="II303" s="13"/>
      <c r="IJ303" s="13"/>
      <c r="IK303" s="13"/>
      <c r="IL303" s="13"/>
      <c r="IM303" s="13"/>
      <c r="IN303" s="13"/>
      <c r="IO303" s="13"/>
      <c r="IP303" s="13"/>
      <c r="IQ303" s="13"/>
      <c r="IR303" s="13"/>
    </row>
    <row r="304" spans="1:252" ht="234.75" customHeight="1" x14ac:dyDescent="0.2">
      <c r="A304" s="9" t="s">
        <v>790</v>
      </c>
      <c r="B304" s="8"/>
      <c r="C304" s="9" t="s">
        <v>3</v>
      </c>
      <c r="D304" s="9" t="s">
        <v>1064</v>
      </c>
      <c r="E304" s="9"/>
      <c r="F304" s="14">
        <f t="shared" si="101"/>
        <v>32190</v>
      </c>
      <c r="G304" s="14">
        <f>G305</f>
        <v>0</v>
      </c>
      <c r="H304" s="14">
        <f>H305</f>
        <v>32190</v>
      </c>
      <c r="I304" s="14">
        <f t="shared" si="105"/>
        <v>0</v>
      </c>
      <c r="J304" s="14"/>
      <c r="K304" s="14"/>
      <c r="L304" s="16">
        <f t="shared" si="92"/>
        <v>0</v>
      </c>
      <c r="M304" s="13"/>
      <c r="N304" s="13"/>
      <c r="O304" s="13"/>
      <c r="P304" s="13"/>
      <c r="Q304" s="13"/>
      <c r="R304" s="13"/>
      <c r="S304" s="13"/>
      <c r="T304" s="13"/>
      <c r="U304" s="13"/>
      <c r="V304" s="13"/>
      <c r="W304" s="13"/>
      <c r="X304" s="13"/>
      <c r="Y304" s="13"/>
      <c r="Z304" s="13"/>
      <c r="AA304" s="13"/>
      <c r="AB304" s="13"/>
      <c r="AC304" s="13"/>
      <c r="AD304" s="13"/>
      <c r="AE304" s="13"/>
      <c r="AF304" s="13"/>
      <c r="AG304" s="13"/>
      <c r="AH304" s="13"/>
      <c r="AI304" s="13"/>
      <c r="AJ304" s="13"/>
      <c r="AK304" s="13"/>
      <c r="AL304" s="13"/>
      <c r="AM304" s="13"/>
      <c r="AN304" s="13"/>
      <c r="AO304" s="13"/>
      <c r="AP304" s="13"/>
      <c r="AQ304" s="13"/>
      <c r="AR304" s="13"/>
      <c r="AS304" s="13"/>
      <c r="AT304" s="13"/>
      <c r="AU304" s="13"/>
      <c r="AV304" s="13"/>
      <c r="AW304" s="13"/>
      <c r="AX304" s="13"/>
      <c r="AY304" s="13"/>
      <c r="AZ304" s="13"/>
      <c r="BA304" s="13"/>
      <c r="BB304" s="13"/>
      <c r="BC304" s="13"/>
      <c r="BD304" s="13"/>
      <c r="BE304" s="13"/>
      <c r="BF304" s="13"/>
      <c r="BG304" s="13"/>
      <c r="BH304" s="13"/>
      <c r="BI304" s="13"/>
      <c r="BJ304" s="13"/>
      <c r="BK304" s="13"/>
      <c r="BL304" s="13"/>
      <c r="BM304" s="13"/>
      <c r="BN304" s="13"/>
      <c r="BO304" s="13"/>
      <c r="BP304" s="13"/>
      <c r="BQ304" s="13"/>
      <c r="BR304" s="13"/>
      <c r="BS304" s="13"/>
      <c r="BT304" s="13"/>
      <c r="BU304" s="13"/>
      <c r="BV304" s="13"/>
      <c r="BW304" s="13"/>
      <c r="BX304" s="13"/>
      <c r="BY304" s="13"/>
      <c r="BZ304" s="13"/>
      <c r="CA304" s="13"/>
      <c r="CB304" s="13"/>
      <c r="CC304" s="13"/>
      <c r="CD304" s="13"/>
      <c r="CE304" s="13"/>
      <c r="CF304" s="13"/>
      <c r="CG304" s="13"/>
      <c r="CH304" s="13"/>
      <c r="CI304" s="13"/>
      <c r="CJ304" s="13"/>
      <c r="CK304" s="13"/>
      <c r="CL304" s="13"/>
      <c r="CM304" s="13"/>
      <c r="CN304" s="13"/>
      <c r="CO304" s="13"/>
      <c r="CP304" s="13"/>
      <c r="CQ304" s="13"/>
      <c r="CR304" s="13"/>
      <c r="CS304" s="13"/>
      <c r="CT304" s="13"/>
      <c r="CU304" s="13"/>
      <c r="CV304" s="13"/>
      <c r="CW304" s="13"/>
      <c r="CX304" s="13"/>
      <c r="CY304" s="13"/>
      <c r="CZ304" s="13"/>
      <c r="DA304" s="13"/>
      <c r="DB304" s="13"/>
      <c r="DC304" s="13"/>
      <c r="DD304" s="13"/>
      <c r="DE304" s="13"/>
      <c r="DF304" s="13"/>
      <c r="DG304" s="13"/>
      <c r="DH304" s="13"/>
      <c r="DI304" s="13"/>
      <c r="DJ304" s="13"/>
      <c r="DK304" s="13"/>
      <c r="DL304" s="13"/>
      <c r="DM304" s="13"/>
      <c r="DN304" s="13"/>
      <c r="DO304" s="13"/>
      <c r="DP304" s="13"/>
      <c r="DQ304" s="13"/>
      <c r="DR304" s="13"/>
      <c r="DS304" s="13"/>
      <c r="DT304" s="13"/>
      <c r="DU304" s="13"/>
      <c r="DV304" s="13"/>
      <c r="DW304" s="13"/>
      <c r="DX304" s="13"/>
      <c r="DY304" s="13"/>
      <c r="DZ304" s="13"/>
      <c r="EA304" s="13"/>
      <c r="EB304" s="13"/>
      <c r="EC304" s="13"/>
      <c r="ED304" s="13"/>
      <c r="EE304" s="13"/>
      <c r="EF304" s="13"/>
      <c r="EG304" s="13"/>
      <c r="EH304" s="13"/>
      <c r="EI304" s="13"/>
      <c r="EJ304" s="13"/>
      <c r="EK304" s="13"/>
      <c r="EL304" s="13"/>
      <c r="EM304" s="13"/>
      <c r="EN304" s="13"/>
      <c r="EO304" s="13"/>
      <c r="EP304" s="13"/>
      <c r="EQ304" s="13"/>
      <c r="ER304" s="13"/>
      <c r="ES304" s="13"/>
      <c r="ET304" s="13"/>
      <c r="EU304" s="13"/>
      <c r="EV304" s="13"/>
      <c r="EW304" s="13"/>
      <c r="EX304" s="13"/>
      <c r="EY304" s="13"/>
      <c r="EZ304" s="13"/>
      <c r="FA304" s="13"/>
      <c r="FB304" s="13"/>
      <c r="FC304" s="13"/>
      <c r="FD304" s="13"/>
      <c r="FE304" s="13"/>
      <c r="FF304" s="13"/>
      <c r="FG304" s="13"/>
      <c r="FH304" s="13"/>
      <c r="FI304" s="13"/>
      <c r="FJ304" s="13"/>
      <c r="FK304" s="13"/>
      <c r="FL304" s="13"/>
      <c r="FM304" s="13"/>
      <c r="FN304" s="13"/>
      <c r="FO304" s="13"/>
      <c r="FP304" s="13"/>
      <c r="FQ304" s="13"/>
      <c r="FR304" s="13"/>
      <c r="FS304" s="13"/>
      <c r="FT304" s="13"/>
      <c r="FU304" s="13"/>
      <c r="FV304" s="13"/>
      <c r="FW304" s="13"/>
      <c r="FX304" s="13"/>
      <c r="FY304" s="13"/>
      <c r="FZ304" s="13"/>
      <c r="GA304" s="13"/>
      <c r="GB304" s="13"/>
      <c r="GC304" s="13"/>
      <c r="GD304" s="13"/>
      <c r="GE304" s="13"/>
      <c r="GF304" s="13"/>
      <c r="GG304" s="13"/>
      <c r="GH304" s="13"/>
      <c r="GI304" s="13"/>
      <c r="GJ304" s="13"/>
      <c r="GK304" s="13"/>
      <c r="GL304" s="13"/>
      <c r="GM304" s="13"/>
      <c r="GN304" s="13"/>
      <c r="GO304" s="13"/>
      <c r="GP304" s="13"/>
      <c r="GQ304" s="13"/>
      <c r="GR304" s="13"/>
      <c r="GS304" s="13"/>
      <c r="GT304" s="13"/>
      <c r="GU304" s="13"/>
      <c r="GV304" s="13"/>
      <c r="GW304" s="13"/>
      <c r="GX304" s="13"/>
      <c r="GY304" s="13"/>
      <c r="GZ304" s="13"/>
      <c r="HA304" s="13"/>
      <c r="HB304" s="13"/>
      <c r="HC304" s="13"/>
      <c r="HD304" s="13"/>
      <c r="HE304" s="13"/>
      <c r="HF304" s="13"/>
      <c r="HG304" s="13"/>
      <c r="HH304" s="13"/>
      <c r="HI304" s="13"/>
      <c r="HJ304" s="13"/>
      <c r="HK304" s="13"/>
      <c r="HL304" s="13"/>
      <c r="HM304" s="13"/>
      <c r="HN304" s="13"/>
      <c r="HO304" s="13"/>
      <c r="HP304" s="13"/>
      <c r="HQ304" s="13"/>
      <c r="HR304" s="13"/>
      <c r="HS304" s="13"/>
      <c r="HT304" s="13"/>
      <c r="HU304" s="13"/>
      <c r="HV304" s="13"/>
      <c r="HW304" s="13"/>
      <c r="HX304" s="13"/>
      <c r="HY304" s="13"/>
      <c r="HZ304" s="13"/>
      <c r="IA304" s="13"/>
      <c r="IB304" s="13"/>
      <c r="IC304" s="13"/>
      <c r="ID304" s="13"/>
      <c r="IE304" s="13"/>
      <c r="IF304" s="13"/>
      <c r="IG304" s="13"/>
      <c r="IH304" s="13"/>
      <c r="II304" s="13"/>
      <c r="IJ304" s="13"/>
      <c r="IK304" s="13"/>
      <c r="IL304" s="13"/>
      <c r="IM304" s="13"/>
      <c r="IN304" s="13"/>
      <c r="IO304" s="13"/>
      <c r="IP304" s="13"/>
      <c r="IQ304" s="13"/>
      <c r="IR304" s="13"/>
    </row>
    <row r="305" spans="1:252" ht="106.9" customHeight="1" x14ac:dyDescent="0.2">
      <c r="A305" s="9" t="s">
        <v>18</v>
      </c>
      <c r="B305" s="8"/>
      <c r="C305" s="9" t="s">
        <v>3</v>
      </c>
      <c r="D305" s="9" t="s">
        <v>1064</v>
      </c>
      <c r="E305" s="9" t="s">
        <v>12</v>
      </c>
      <c r="F305" s="14">
        <f t="shared" si="101"/>
        <v>32190</v>
      </c>
      <c r="G305" s="14"/>
      <c r="H305" s="14">
        <v>32190</v>
      </c>
      <c r="I305" s="14">
        <f t="shared" si="105"/>
        <v>0</v>
      </c>
      <c r="J305" s="14"/>
      <c r="K305" s="14"/>
      <c r="L305" s="16">
        <f t="shared" si="92"/>
        <v>0</v>
      </c>
      <c r="M305" s="13"/>
      <c r="N305" s="13"/>
      <c r="O305" s="13"/>
      <c r="P305" s="13"/>
      <c r="Q305" s="13"/>
      <c r="R305" s="13"/>
      <c r="S305" s="13"/>
      <c r="T305" s="13"/>
      <c r="U305" s="13"/>
      <c r="V305" s="13"/>
      <c r="W305" s="13"/>
      <c r="X305" s="13"/>
      <c r="Y305" s="13"/>
      <c r="Z305" s="13"/>
      <c r="AA305" s="13"/>
      <c r="AB305" s="13"/>
      <c r="AC305" s="13"/>
      <c r="AD305" s="13"/>
      <c r="AE305" s="13"/>
      <c r="AF305" s="13"/>
      <c r="AG305" s="13"/>
      <c r="AH305" s="13"/>
      <c r="AI305" s="13"/>
      <c r="AJ305" s="13"/>
      <c r="AK305" s="13"/>
      <c r="AL305" s="13"/>
      <c r="AM305" s="13"/>
      <c r="AN305" s="13"/>
      <c r="AO305" s="13"/>
      <c r="AP305" s="13"/>
      <c r="AQ305" s="13"/>
      <c r="AR305" s="13"/>
      <c r="AS305" s="13"/>
      <c r="AT305" s="13"/>
      <c r="AU305" s="13"/>
      <c r="AV305" s="13"/>
      <c r="AW305" s="13"/>
      <c r="AX305" s="13"/>
      <c r="AY305" s="13"/>
      <c r="AZ305" s="13"/>
      <c r="BA305" s="13"/>
      <c r="BB305" s="13"/>
      <c r="BC305" s="13"/>
      <c r="BD305" s="13"/>
      <c r="BE305" s="13"/>
      <c r="BF305" s="13"/>
      <c r="BG305" s="13"/>
      <c r="BH305" s="13"/>
      <c r="BI305" s="13"/>
      <c r="BJ305" s="13"/>
      <c r="BK305" s="13"/>
      <c r="BL305" s="13"/>
      <c r="BM305" s="13"/>
      <c r="BN305" s="13"/>
      <c r="BO305" s="13"/>
      <c r="BP305" s="13"/>
      <c r="BQ305" s="13"/>
      <c r="BR305" s="13"/>
      <c r="BS305" s="13"/>
      <c r="BT305" s="13"/>
      <c r="BU305" s="13"/>
      <c r="BV305" s="13"/>
      <c r="BW305" s="13"/>
      <c r="BX305" s="13"/>
      <c r="BY305" s="13"/>
      <c r="BZ305" s="13"/>
      <c r="CA305" s="13"/>
      <c r="CB305" s="13"/>
      <c r="CC305" s="13"/>
      <c r="CD305" s="13"/>
      <c r="CE305" s="13"/>
      <c r="CF305" s="13"/>
      <c r="CG305" s="13"/>
      <c r="CH305" s="13"/>
      <c r="CI305" s="13"/>
      <c r="CJ305" s="13"/>
      <c r="CK305" s="13"/>
      <c r="CL305" s="13"/>
      <c r="CM305" s="13"/>
      <c r="CN305" s="13"/>
      <c r="CO305" s="13"/>
      <c r="CP305" s="13"/>
      <c r="CQ305" s="13"/>
      <c r="CR305" s="13"/>
      <c r="CS305" s="13"/>
      <c r="CT305" s="13"/>
      <c r="CU305" s="13"/>
      <c r="CV305" s="13"/>
      <c r="CW305" s="13"/>
      <c r="CX305" s="13"/>
      <c r="CY305" s="13"/>
      <c r="CZ305" s="13"/>
      <c r="DA305" s="13"/>
      <c r="DB305" s="13"/>
      <c r="DC305" s="13"/>
      <c r="DD305" s="13"/>
      <c r="DE305" s="13"/>
      <c r="DF305" s="13"/>
      <c r="DG305" s="13"/>
      <c r="DH305" s="13"/>
      <c r="DI305" s="13"/>
      <c r="DJ305" s="13"/>
      <c r="DK305" s="13"/>
      <c r="DL305" s="13"/>
      <c r="DM305" s="13"/>
      <c r="DN305" s="13"/>
      <c r="DO305" s="13"/>
      <c r="DP305" s="13"/>
      <c r="DQ305" s="13"/>
      <c r="DR305" s="13"/>
      <c r="DS305" s="13"/>
      <c r="DT305" s="13"/>
      <c r="DU305" s="13"/>
      <c r="DV305" s="13"/>
      <c r="DW305" s="13"/>
      <c r="DX305" s="13"/>
      <c r="DY305" s="13"/>
      <c r="DZ305" s="13"/>
      <c r="EA305" s="13"/>
      <c r="EB305" s="13"/>
      <c r="EC305" s="13"/>
      <c r="ED305" s="13"/>
      <c r="EE305" s="13"/>
      <c r="EF305" s="13"/>
      <c r="EG305" s="13"/>
      <c r="EH305" s="13"/>
      <c r="EI305" s="13"/>
      <c r="EJ305" s="13"/>
      <c r="EK305" s="13"/>
      <c r="EL305" s="13"/>
      <c r="EM305" s="13"/>
      <c r="EN305" s="13"/>
      <c r="EO305" s="13"/>
      <c r="EP305" s="13"/>
      <c r="EQ305" s="13"/>
      <c r="ER305" s="13"/>
      <c r="ES305" s="13"/>
      <c r="ET305" s="13"/>
      <c r="EU305" s="13"/>
      <c r="EV305" s="13"/>
      <c r="EW305" s="13"/>
      <c r="EX305" s="13"/>
      <c r="EY305" s="13"/>
      <c r="EZ305" s="13"/>
      <c r="FA305" s="13"/>
      <c r="FB305" s="13"/>
      <c r="FC305" s="13"/>
      <c r="FD305" s="13"/>
      <c r="FE305" s="13"/>
      <c r="FF305" s="13"/>
      <c r="FG305" s="13"/>
      <c r="FH305" s="13"/>
      <c r="FI305" s="13"/>
      <c r="FJ305" s="13"/>
      <c r="FK305" s="13"/>
      <c r="FL305" s="13"/>
      <c r="FM305" s="13"/>
      <c r="FN305" s="13"/>
      <c r="FO305" s="13"/>
      <c r="FP305" s="13"/>
      <c r="FQ305" s="13"/>
      <c r="FR305" s="13"/>
      <c r="FS305" s="13"/>
      <c r="FT305" s="13"/>
      <c r="FU305" s="13"/>
      <c r="FV305" s="13"/>
      <c r="FW305" s="13"/>
      <c r="FX305" s="13"/>
      <c r="FY305" s="13"/>
      <c r="FZ305" s="13"/>
      <c r="GA305" s="13"/>
      <c r="GB305" s="13"/>
      <c r="GC305" s="13"/>
      <c r="GD305" s="13"/>
      <c r="GE305" s="13"/>
      <c r="GF305" s="13"/>
      <c r="GG305" s="13"/>
      <c r="GH305" s="13"/>
      <c r="GI305" s="13"/>
      <c r="GJ305" s="13"/>
      <c r="GK305" s="13"/>
      <c r="GL305" s="13"/>
      <c r="GM305" s="13"/>
      <c r="GN305" s="13"/>
      <c r="GO305" s="13"/>
      <c r="GP305" s="13"/>
      <c r="GQ305" s="13"/>
      <c r="GR305" s="13"/>
      <c r="GS305" s="13"/>
      <c r="GT305" s="13"/>
      <c r="GU305" s="13"/>
      <c r="GV305" s="13"/>
      <c r="GW305" s="13"/>
      <c r="GX305" s="13"/>
      <c r="GY305" s="13"/>
      <c r="GZ305" s="13"/>
      <c r="HA305" s="13"/>
      <c r="HB305" s="13"/>
      <c r="HC305" s="13"/>
      <c r="HD305" s="13"/>
      <c r="HE305" s="13"/>
      <c r="HF305" s="13"/>
      <c r="HG305" s="13"/>
      <c r="HH305" s="13"/>
      <c r="HI305" s="13"/>
      <c r="HJ305" s="13"/>
      <c r="HK305" s="13"/>
      <c r="HL305" s="13"/>
      <c r="HM305" s="13"/>
      <c r="HN305" s="13"/>
      <c r="HO305" s="13"/>
      <c r="HP305" s="13"/>
      <c r="HQ305" s="13"/>
      <c r="HR305" s="13"/>
      <c r="HS305" s="13"/>
      <c r="HT305" s="13"/>
      <c r="HU305" s="13"/>
      <c r="HV305" s="13"/>
      <c r="HW305" s="13"/>
      <c r="HX305" s="13"/>
      <c r="HY305" s="13"/>
      <c r="HZ305" s="13"/>
      <c r="IA305" s="13"/>
      <c r="IB305" s="13"/>
      <c r="IC305" s="13"/>
      <c r="ID305" s="13"/>
      <c r="IE305" s="13"/>
      <c r="IF305" s="13"/>
      <c r="IG305" s="13"/>
      <c r="IH305" s="13"/>
      <c r="II305" s="13"/>
      <c r="IJ305" s="13"/>
      <c r="IK305" s="13"/>
      <c r="IL305" s="13"/>
      <c r="IM305" s="13"/>
      <c r="IN305" s="13"/>
      <c r="IO305" s="13"/>
      <c r="IP305" s="13"/>
      <c r="IQ305" s="13"/>
      <c r="IR305" s="13"/>
    </row>
    <row r="306" spans="1:252" ht="249.75" customHeight="1" x14ac:dyDescent="0.2">
      <c r="A306" s="9" t="s">
        <v>790</v>
      </c>
      <c r="B306" s="8"/>
      <c r="C306" s="9" t="s">
        <v>3</v>
      </c>
      <c r="D306" s="9" t="s">
        <v>1065</v>
      </c>
      <c r="E306" s="9"/>
      <c r="F306" s="14">
        <f t="shared" si="101"/>
        <v>3577</v>
      </c>
      <c r="G306" s="14">
        <f>G307</f>
        <v>3577</v>
      </c>
      <c r="H306" s="14">
        <f>H307</f>
        <v>0</v>
      </c>
      <c r="I306" s="14">
        <f t="shared" si="105"/>
        <v>0</v>
      </c>
      <c r="J306" s="14"/>
      <c r="K306" s="14"/>
      <c r="L306" s="16">
        <f t="shared" si="92"/>
        <v>3577</v>
      </c>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3"/>
      <c r="EV306" s="13"/>
      <c r="EW306" s="13"/>
      <c r="EX306" s="13"/>
      <c r="EY306" s="13"/>
      <c r="EZ306" s="13"/>
      <c r="FA306" s="13"/>
      <c r="FB306" s="13"/>
      <c r="FC306" s="13"/>
      <c r="FD306" s="13"/>
      <c r="FE306" s="13"/>
      <c r="FF306" s="13"/>
      <c r="FG306" s="13"/>
      <c r="FH306" s="13"/>
      <c r="FI306" s="13"/>
      <c r="FJ306" s="13"/>
      <c r="FK306" s="13"/>
      <c r="FL306" s="13"/>
      <c r="FM306" s="13"/>
      <c r="FN306" s="13"/>
      <c r="FO306" s="13"/>
      <c r="FP306" s="13"/>
      <c r="FQ306" s="13"/>
      <c r="FR306" s="13"/>
      <c r="FS306" s="13"/>
      <c r="FT306" s="13"/>
      <c r="FU306" s="13"/>
      <c r="FV306" s="13"/>
      <c r="FW306" s="13"/>
      <c r="FX306" s="13"/>
      <c r="FY306" s="13"/>
      <c r="FZ306" s="13"/>
      <c r="GA306" s="13"/>
      <c r="GB306" s="13"/>
      <c r="GC306" s="13"/>
      <c r="GD306" s="13"/>
      <c r="GE306" s="13"/>
      <c r="GF306" s="13"/>
      <c r="GG306" s="13"/>
      <c r="GH306" s="13"/>
      <c r="GI306" s="13"/>
      <c r="GJ306" s="13"/>
      <c r="GK306" s="13"/>
      <c r="GL306" s="13"/>
      <c r="GM306" s="13"/>
      <c r="GN306" s="13"/>
      <c r="GO306" s="13"/>
      <c r="GP306" s="13"/>
      <c r="GQ306" s="13"/>
      <c r="GR306" s="13"/>
      <c r="GS306" s="13"/>
      <c r="GT306" s="13"/>
      <c r="GU306" s="13"/>
      <c r="GV306" s="13"/>
      <c r="GW306" s="13"/>
      <c r="GX306" s="13"/>
      <c r="GY306" s="13"/>
      <c r="GZ306" s="13"/>
      <c r="HA306" s="13"/>
      <c r="HB306" s="13"/>
      <c r="HC306" s="13"/>
      <c r="HD306" s="13"/>
      <c r="HE306" s="13"/>
      <c r="HF306" s="13"/>
      <c r="HG306" s="13"/>
      <c r="HH306" s="13"/>
      <c r="HI306" s="13"/>
      <c r="HJ306" s="13"/>
      <c r="HK306" s="13"/>
      <c r="HL306" s="13"/>
      <c r="HM306" s="13"/>
      <c r="HN306" s="13"/>
      <c r="HO306" s="13"/>
      <c r="HP306" s="13"/>
      <c r="HQ306" s="13"/>
      <c r="HR306" s="13"/>
      <c r="HS306" s="13"/>
      <c r="HT306" s="13"/>
      <c r="HU306" s="13"/>
      <c r="HV306" s="13"/>
      <c r="HW306" s="13"/>
      <c r="HX306" s="13"/>
      <c r="HY306" s="13"/>
      <c r="HZ306" s="13"/>
      <c r="IA306" s="13"/>
      <c r="IB306" s="13"/>
      <c r="IC306" s="13"/>
      <c r="ID306" s="13"/>
      <c r="IE306" s="13"/>
      <c r="IF306" s="13"/>
      <c r="IG306" s="13"/>
      <c r="IH306" s="13"/>
      <c r="II306" s="13"/>
      <c r="IJ306" s="13"/>
      <c r="IK306" s="13"/>
      <c r="IL306" s="13"/>
      <c r="IM306" s="13"/>
      <c r="IN306" s="13"/>
      <c r="IO306" s="13"/>
      <c r="IP306" s="13"/>
      <c r="IQ306" s="13"/>
      <c r="IR306" s="13"/>
    </row>
    <row r="307" spans="1:252" ht="99" customHeight="1" x14ac:dyDescent="0.2">
      <c r="A307" s="9" t="s">
        <v>18</v>
      </c>
      <c r="B307" s="8"/>
      <c r="C307" s="9" t="s">
        <v>3</v>
      </c>
      <c r="D307" s="9" t="s">
        <v>1065</v>
      </c>
      <c r="E307" s="9" t="s">
        <v>12</v>
      </c>
      <c r="F307" s="14">
        <f t="shared" si="101"/>
        <v>3577</v>
      </c>
      <c r="G307" s="14">
        <v>3577</v>
      </c>
      <c r="H307" s="14">
        <v>0</v>
      </c>
      <c r="I307" s="14">
        <f t="shared" si="105"/>
        <v>0</v>
      </c>
      <c r="J307" s="14"/>
      <c r="K307" s="14"/>
      <c r="L307" s="16">
        <f t="shared" si="92"/>
        <v>3577</v>
      </c>
      <c r="M307" s="13"/>
      <c r="N307" s="13"/>
      <c r="O307" s="13"/>
      <c r="P307" s="13"/>
      <c r="Q307" s="13"/>
      <c r="R307" s="13"/>
      <c r="S307" s="13"/>
      <c r="T307" s="13"/>
      <c r="U307" s="13"/>
      <c r="V307" s="13"/>
      <c r="W307" s="13"/>
      <c r="X307" s="13"/>
      <c r="Y307" s="13"/>
      <c r="Z307" s="13"/>
      <c r="AA307" s="13"/>
      <c r="AB307" s="13"/>
      <c r="AC307" s="13"/>
      <c r="AD307" s="13"/>
      <c r="AE307" s="13"/>
      <c r="AF307" s="13"/>
      <c r="AG307" s="13"/>
      <c r="AH307" s="13"/>
      <c r="AI307" s="13"/>
      <c r="AJ307" s="13"/>
      <c r="AK307" s="13"/>
      <c r="AL307" s="13"/>
      <c r="AM307" s="13"/>
      <c r="AN307" s="13"/>
      <c r="AO307" s="13"/>
      <c r="AP307" s="13"/>
      <c r="AQ307" s="13"/>
      <c r="AR307" s="13"/>
      <c r="AS307" s="13"/>
      <c r="AT307" s="13"/>
      <c r="AU307" s="13"/>
      <c r="AV307" s="13"/>
      <c r="AW307" s="13"/>
      <c r="AX307" s="13"/>
      <c r="AY307" s="13"/>
      <c r="AZ307" s="13"/>
      <c r="BA307" s="13"/>
      <c r="BB307" s="13"/>
      <c r="BC307" s="13"/>
      <c r="BD307" s="13"/>
      <c r="BE307" s="13"/>
      <c r="BF307" s="13"/>
      <c r="BG307" s="13"/>
      <c r="BH307" s="13"/>
      <c r="BI307" s="13"/>
      <c r="BJ307" s="13"/>
      <c r="BK307" s="13"/>
      <c r="BL307" s="13"/>
      <c r="BM307" s="13"/>
      <c r="BN307" s="13"/>
      <c r="BO307" s="13"/>
      <c r="BP307" s="13"/>
      <c r="BQ307" s="13"/>
      <c r="BR307" s="13"/>
      <c r="BS307" s="13"/>
      <c r="BT307" s="13"/>
      <c r="BU307" s="13"/>
      <c r="BV307" s="13"/>
      <c r="BW307" s="13"/>
      <c r="BX307" s="13"/>
      <c r="BY307" s="13"/>
      <c r="BZ307" s="13"/>
      <c r="CA307" s="13"/>
      <c r="CB307" s="13"/>
      <c r="CC307" s="13"/>
      <c r="CD307" s="13"/>
      <c r="CE307" s="13"/>
      <c r="CF307" s="13"/>
      <c r="CG307" s="13"/>
      <c r="CH307" s="13"/>
      <c r="CI307" s="13"/>
      <c r="CJ307" s="13"/>
      <c r="CK307" s="13"/>
      <c r="CL307" s="13"/>
      <c r="CM307" s="13"/>
      <c r="CN307" s="13"/>
      <c r="CO307" s="13"/>
      <c r="CP307" s="13"/>
      <c r="CQ307" s="13"/>
      <c r="CR307" s="13"/>
      <c r="CS307" s="13"/>
      <c r="CT307" s="13"/>
      <c r="CU307" s="13"/>
      <c r="CV307" s="13"/>
      <c r="CW307" s="13"/>
      <c r="CX307" s="13"/>
      <c r="CY307" s="13"/>
      <c r="CZ307" s="13"/>
      <c r="DA307" s="13"/>
      <c r="DB307" s="13"/>
      <c r="DC307" s="13"/>
      <c r="DD307" s="13"/>
      <c r="DE307" s="13"/>
      <c r="DF307" s="13"/>
      <c r="DG307" s="13"/>
      <c r="DH307" s="13"/>
      <c r="DI307" s="13"/>
      <c r="DJ307" s="13"/>
      <c r="DK307" s="13"/>
      <c r="DL307" s="13"/>
      <c r="DM307" s="13"/>
      <c r="DN307" s="13"/>
      <c r="DO307" s="13"/>
      <c r="DP307" s="13"/>
      <c r="DQ307" s="13"/>
      <c r="DR307" s="13"/>
      <c r="DS307" s="13"/>
      <c r="DT307" s="13"/>
      <c r="DU307" s="13"/>
      <c r="DV307" s="13"/>
      <c r="DW307" s="13"/>
      <c r="DX307" s="13"/>
      <c r="DY307" s="13"/>
      <c r="DZ307" s="13"/>
      <c r="EA307" s="13"/>
      <c r="EB307" s="13"/>
      <c r="EC307" s="13"/>
      <c r="ED307" s="13"/>
      <c r="EE307" s="13"/>
      <c r="EF307" s="13"/>
      <c r="EG307" s="13"/>
      <c r="EH307" s="13"/>
      <c r="EI307" s="13"/>
      <c r="EJ307" s="13"/>
      <c r="EK307" s="13"/>
      <c r="EL307" s="13"/>
      <c r="EM307" s="13"/>
      <c r="EN307" s="13"/>
      <c r="EO307" s="13"/>
      <c r="EP307" s="13"/>
      <c r="EQ307" s="13"/>
      <c r="ER307" s="13"/>
      <c r="ES307" s="13"/>
      <c r="ET307" s="13"/>
      <c r="EU307" s="13"/>
      <c r="EV307" s="13"/>
      <c r="EW307" s="13"/>
      <c r="EX307" s="13"/>
      <c r="EY307" s="13"/>
      <c r="EZ307" s="13"/>
      <c r="FA307" s="13"/>
      <c r="FB307" s="13"/>
      <c r="FC307" s="13"/>
      <c r="FD307" s="13"/>
      <c r="FE307" s="13"/>
      <c r="FF307" s="13"/>
      <c r="FG307" s="13"/>
      <c r="FH307" s="13"/>
      <c r="FI307" s="13"/>
      <c r="FJ307" s="13"/>
      <c r="FK307" s="13"/>
      <c r="FL307" s="13"/>
      <c r="FM307" s="13"/>
      <c r="FN307" s="13"/>
      <c r="FO307" s="13"/>
      <c r="FP307" s="13"/>
      <c r="FQ307" s="13"/>
      <c r="FR307" s="13"/>
      <c r="FS307" s="13"/>
      <c r="FT307" s="13"/>
      <c r="FU307" s="13"/>
      <c r="FV307" s="13"/>
      <c r="FW307" s="13"/>
      <c r="FX307" s="13"/>
      <c r="FY307" s="13"/>
      <c r="FZ307" s="13"/>
      <c r="GA307" s="13"/>
      <c r="GB307" s="13"/>
      <c r="GC307" s="13"/>
      <c r="GD307" s="13"/>
      <c r="GE307" s="13"/>
      <c r="GF307" s="13"/>
      <c r="GG307" s="13"/>
      <c r="GH307" s="13"/>
      <c r="GI307" s="13"/>
      <c r="GJ307" s="13"/>
      <c r="GK307" s="13"/>
      <c r="GL307" s="13"/>
      <c r="GM307" s="13"/>
      <c r="GN307" s="13"/>
      <c r="GO307" s="13"/>
      <c r="GP307" s="13"/>
      <c r="GQ307" s="13"/>
      <c r="GR307" s="13"/>
      <c r="GS307" s="13"/>
      <c r="GT307" s="13"/>
      <c r="GU307" s="13"/>
      <c r="GV307" s="13"/>
      <c r="GW307" s="13"/>
      <c r="GX307" s="13"/>
      <c r="GY307" s="13"/>
      <c r="GZ307" s="13"/>
      <c r="HA307" s="13"/>
      <c r="HB307" s="13"/>
      <c r="HC307" s="13"/>
      <c r="HD307" s="13"/>
      <c r="HE307" s="13"/>
      <c r="HF307" s="13"/>
      <c r="HG307" s="13"/>
      <c r="HH307" s="13"/>
      <c r="HI307" s="13"/>
      <c r="HJ307" s="13"/>
      <c r="HK307" s="13"/>
      <c r="HL307" s="13"/>
      <c r="HM307" s="13"/>
      <c r="HN307" s="13"/>
      <c r="HO307" s="13"/>
      <c r="HP307" s="13"/>
      <c r="HQ307" s="13"/>
      <c r="HR307" s="13"/>
      <c r="HS307" s="13"/>
      <c r="HT307" s="13"/>
      <c r="HU307" s="13"/>
      <c r="HV307" s="13"/>
      <c r="HW307" s="13"/>
      <c r="HX307" s="13"/>
      <c r="HY307" s="13"/>
      <c r="HZ307" s="13"/>
      <c r="IA307" s="13"/>
      <c r="IB307" s="13"/>
      <c r="IC307" s="13"/>
      <c r="ID307" s="13"/>
      <c r="IE307" s="13"/>
      <c r="IF307" s="13"/>
      <c r="IG307" s="13"/>
      <c r="IH307" s="13"/>
      <c r="II307" s="13"/>
      <c r="IJ307" s="13"/>
      <c r="IK307" s="13"/>
      <c r="IL307" s="13"/>
      <c r="IM307" s="13"/>
      <c r="IN307" s="13"/>
      <c r="IO307" s="13"/>
      <c r="IP307" s="13"/>
      <c r="IQ307" s="13"/>
      <c r="IR307" s="13"/>
    </row>
    <row r="308" spans="1:252" ht="101.45" customHeight="1" x14ac:dyDescent="0.2">
      <c r="A308" s="7" t="s">
        <v>75</v>
      </c>
      <c r="B308" s="8"/>
      <c r="C308" s="8" t="s">
        <v>3</v>
      </c>
      <c r="D308" s="8" t="s">
        <v>55</v>
      </c>
      <c r="E308" s="9"/>
      <c r="F308" s="11">
        <f t="shared" si="101"/>
        <v>31241</v>
      </c>
      <c r="G308" s="11">
        <f>G309</f>
        <v>3124</v>
      </c>
      <c r="H308" s="11">
        <f>H309</f>
        <v>28117</v>
      </c>
      <c r="I308" s="11">
        <f t="shared" si="102"/>
        <v>108560</v>
      </c>
      <c r="J308" s="11">
        <f>J309</f>
        <v>10856</v>
      </c>
      <c r="K308" s="11">
        <f>K309</f>
        <v>97704</v>
      </c>
      <c r="L308" s="16">
        <f t="shared" si="92"/>
        <v>-7732</v>
      </c>
      <c r="M308" s="13"/>
      <c r="N308" s="13"/>
      <c r="O308" s="13"/>
      <c r="P308" s="13"/>
      <c r="Q308" s="13"/>
      <c r="R308" s="13"/>
      <c r="S308" s="13"/>
      <c r="T308" s="13"/>
      <c r="U308" s="13"/>
      <c r="V308" s="13"/>
      <c r="W308" s="13"/>
      <c r="X308" s="13"/>
      <c r="Y308" s="13"/>
      <c r="Z308" s="13"/>
      <c r="AA308" s="13"/>
      <c r="AB308" s="13"/>
      <c r="AC308" s="13"/>
      <c r="AD308" s="13"/>
      <c r="AE308" s="13"/>
      <c r="AF308" s="13"/>
      <c r="AG308" s="13"/>
      <c r="AH308" s="13"/>
      <c r="AI308" s="13"/>
      <c r="AJ308" s="13"/>
      <c r="AK308" s="13"/>
      <c r="AL308" s="13"/>
      <c r="AM308" s="13"/>
      <c r="AN308" s="13"/>
      <c r="AO308" s="13"/>
      <c r="AP308" s="13"/>
      <c r="AQ308" s="13"/>
      <c r="AR308" s="13"/>
      <c r="AS308" s="13"/>
      <c r="AT308" s="13"/>
      <c r="AU308" s="13"/>
      <c r="AV308" s="13"/>
      <c r="AW308" s="13"/>
      <c r="AX308" s="13"/>
      <c r="AY308" s="13"/>
      <c r="AZ308" s="13"/>
      <c r="BA308" s="13"/>
      <c r="BB308" s="13"/>
      <c r="BC308" s="13"/>
      <c r="BD308" s="13"/>
      <c r="BE308" s="13"/>
      <c r="BF308" s="13"/>
      <c r="BG308" s="13"/>
      <c r="BH308" s="13"/>
      <c r="BI308" s="13"/>
      <c r="BJ308" s="13"/>
      <c r="BK308" s="13"/>
      <c r="BL308" s="13"/>
      <c r="BM308" s="13"/>
      <c r="BN308" s="13"/>
      <c r="BO308" s="13"/>
      <c r="BP308" s="13"/>
      <c r="BQ308" s="13"/>
      <c r="BR308" s="13"/>
      <c r="BS308" s="13"/>
      <c r="BT308" s="13"/>
      <c r="BU308" s="13"/>
      <c r="BV308" s="13"/>
      <c r="BW308" s="13"/>
      <c r="BX308" s="13"/>
      <c r="BY308" s="13"/>
      <c r="BZ308" s="13"/>
      <c r="CA308" s="13"/>
      <c r="CB308" s="13"/>
      <c r="CC308" s="13"/>
      <c r="CD308" s="13"/>
      <c r="CE308" s="13"/>
      <c r="CF308" s="13"/>
      <c r="CG308" s="13"/>
      <c r="CH308" s="13"/>
      <c r="CI308" s="13"/>
      <c r="CJ308" s="13"/>
      <c r="CK308" s="13"/>
      <c r="CL308" s="13"/>
      <c r="CM308" s="13"/>
      <c r="CN308" s="13"/>
      <c r="CO308" s="13"/>
      <c r="CP308" s="13"/>
      <c r="CQ308" s="13"/>
      <c r="CR308" s="13"/>
      <c r="CS308" s="13"/>
      <c r="CT308" s="13"/>
      <c r="CU308" s="13"/>
      <c r="CV308" s="13"/>
      <c r="CW308" s="13"/>
      <c r="CX308" s="13"/>
      <c r="CY308" s="13"/>
      <c r="CZ308" s="13"/>
      <c r="DA308" s="13"/>
      <c r="DB308" s="13"/>
      <c r="DC308" s="13"/>
      <c r="DD308" s="13"/>
      <c r="DE308" s="13"/>
      <c r="DF308" s="13"/>
      <c r="DG308" s="13"/>
      <c r="DH308" s="13"/>
      <c r="DI308" s="13"/>
      <c r="DJ308" s="13"/>
      <c r="DK308" s="13"/>
      <c r="DL308" s="13"/>
      <c r="DM308" s="13"/>
      <c r="DN308" s="13"/>
      <c r="DO308" s="13"/>
      <c r="DP308" s="13"/>
      <c r="DQ308" s="13"/>
      <c r="DR308" s="13"/>
      <c r="DS308" s="13"/>
      <c r="DT308" s="13"/>
      <c r="DU308" s="13"/>
      <c r="DV308" s="13"/>
      <c r="DW308" s="13"/>
      <c r="DX308" s="13"/>
      <c r="DY308" s="13"/>
      <c r="DZ308" s="13"/>
      <c r="EA308" s="13"/>
      <c r="EB308" s="13"/>
      <c r="EC308" s="13"/>
      <c r="ED308" s="13"/>
      <c r="EE308" s="13"/>
      <c r="EF308" s="13"/>
      <c r="EG308" s="13"/>
      <c r="EH308" s="13"/>
      <c r="EI308" s="13"/>
      <c r="EJ308" s="13"/>
      <c r="EK308" s="13"/>
      <c r="EL308" s="13"/>
      <c r="EM308" s="13"/>
      <c r="EN308" s="13"/>
      <c r="EO308" s="13"/>
      <c r="EP308" s="13"/>
      <c r="EQ308" s="13"/>
      <c r="ER308" s="13"/>
      <c r="ES308" s="13"/>
      <c r="ET308" s="13"/>
      <c r="EU308" s="13"/>
      <c r="EV308" s="13"/>
      <c r="EW308" s="13"/>
      <c r="EX308" s="13"/>
      <c r="EY308" s="13"/>
      <c r="EZ308" s="13"/>
      <c r="FA308" s="13"/>
      <c r="FB308" s="13"/>
      <c r="FC308" s="13"/>
      <c r="FD308" s="13"/>
      <c r="FE308" s="13"/>
      <c r="FF308" s="13"/>
      <c r="FG308" s="13"/>
      <c r="FH308" s="13"/>
      <c r="FI308" s="13"/>
      <c r="FJ308" s="13"/>
      <c r="FK308" s="13"/>
      <c r="FL308" s="13"/>
      <c r="FM308" s="13"/>
      <c r="FN308" s="13"/>
      <c r="FO308" s="13"/>
      <c r="FP308" s="13"/>
      <c r="FQ308" s="13"/>
      <c r="FR308" s="13"/>
      <c r="FS308" s="13"/>
      <c r="FT308" s="13"/>
      <c r="FU308" s="13"/>
      <c r="FV308" s="13"/>
      <c r="FW308" s="13"/>
      <c r="FX308" s="13"/>
      <c r="FY308" s="13"/>
      <c r="FZ308" s="13"/>
      <c r="GA308" s="13"/>
      <c r="GB308" s="13"/>
      <c r="GC308" s="13"/>
      <c r="GD308" s="13"/>
      <c r="GE308" s="13"/>
      <c r="GF308" s="13"/>
      <c r="GG308" s="13"/>
      <c r="GH308" s="13"/>
      <c r="GI308" s="13"/>
      <c r="GJ308" s="13"/>
      <c r="GK308" s="13"/>
      <c r="GL308" s="13"/>
      <c r="GM308" s="13"/>
      <c r="GN308" s="13"/>
      <c r="GO308" s="13"/>
      <c r="GP308" s="13"/>
      <c r="GQ308" s="13"/>
      <c r="GR308" s="13"/>
      <c r="GS308" s="13"/>
      <c r="GT308" s="13"/>
      <c r="GU308" s="13"/>
      <c r="GV308" s="13"/>
      <c r="GW308" s="13"/>
      <c r="GX308" s="13"/>
      <c r="GY308" s="13"/>
      <c r="GZ308" s="13"/>
      <c r="HA308" s="13"/>
      <c r="HB308" s="13"/>
      <c r="HC308" s="13"/>
      <c r="HD308" s="13"/>
      <c r="HE308" s="13"/>
      <c r="HF308" s="13"/>
      <c r="HG308" s="13"/>
      <c r="HH308" s="13"/>
      <c r="HI308" s="13"/>
      <c r="HJ308" s="13"/>
      <c r="HK308" s="13"/>
      <c r="HL308" s="13"/>
      <c r="HM308" s="13"/>
      <c r="HN308" s="13"/>
      <c r="HO308" s="13"/>
      <c r="HP308" s="13"/>
      <c r="HQ308" s="13"/>
      <c r="HR308" s="13"/>
      <c r="HS308" s="13"/>
      <c r="HT308" s="13"/>
      <c r="HU308" s="13"/>
      <c r="HV308" s="13"/>
      <c r="HW308" s="13"/>
      <c r="HX308" s="13"/>
      <c r="HY308" s="13"/>
      <c r="HZ308" s="13"/>
      <c r="IA308" s="13"/>
      <c r="IB308" s="13"/>
      <c r="IC308" s="13"/>
      <c r="ID308" s="13"/>
      <c r="IE308" s="13"/>
      <c r="IF308" s="13"/>
      <c r="IG308" s="13"/>
      <c r="IH308" s="13"/>
      <c r="II308" s="13"/>
      <c r="IJ308" s="13"/>
      <c r="IK308" s="13"/>
      <c r="IL308" s="13"/>
      <c r="IM308" s="13"/>
      <c r="IN308" s="13"/>
      <c r="IO308" s="13"/>
      <c r="IP308" s="13"/>
      <c r="IQ308" s="13"/>
      <c r="IR308" s="13"/>
    </row>
    <row r="309" spans="1:252" ht="263.45" customHeight="1" x14ac:dyDescent="0.2">
      <c r="A309" s="34" t="s">
        <v>958</v>
      </c>
      <c r="B309" s="8"/>
      <c r="C309" s="8" t="s">
        <v>3</v>
      </c>
      <c r="D309" s="8" t="s">
        <v>959</v>
      </c>
      <c r="E309" s="9"/>
      <c r="F309" s="11">
        <f t="shared" si="101"/>
        <v>31241</v>
      </c>
      <c r="G309" s="11">
        <f>G310+G312+G314+G316</f>
        <v>3124</v>
      </c>
      <c r="H309" s="11">
        <f>H310+H312+H314+H316</f>
        <v>28117</v>
      </c>
      <c r="I309" s="11">
        <f t="shared" si="102"/>
        <v>108560</v>
      </c>
      <c r="J309" s="11">
        <f>J310+J312+J316+J314</f>
        <v>10856</v>
      </c>
      <c r="K309" s="11">
        <f>K310+K312+K316+K314</f>
        <v>97704</v>
      </c>
      <c r="L309" s="16">
        <f t="shared" si="92"/>
        <v>-7732</v>
      </c>
      <c r="M309" s="13"/>
      <c r="N309" s="13"/>
      <c r="O309" s="13"/>
      <c r="P309" s="13"/>
      <c r="Q309" s="13"/>
      <c r="R309" s="13"/>
      <c r="S309" s="13"/>
      <c r="T309" s="13"/>
      <c r="U309" s="13"/>
      <c r="V309" s="13"/>
      <c r="W309" s="13"/>
      <c r="X309" s="13"/>
      <c r="Y309" s="13"/>
      <c r="Z309" s="13"/>
      <c r="AA309" s="13"/>
      <c r="AB309" s="13"/>
      <c r="AC309" s="13"/>
      <c r="AD309" s="13"/>
      <c r="AE309" s="13"/>
      <c r="AF309" s="13"/>
      <c r="AG309" s="13"/>
      <c r="AH309" s="13"/>
      <c r="AI309" s="13"/>
      <c r="AJ309" s="13"/>
      <c r="AK309" s="13"/>
      <c r="AL309" s="13"/>
      <c r="AM309" s="13"/>
      <c r="AN309" s="13"/>
      <c r="AO309" s="13"/>
      <c r="AP309" s="13"/>
      <c r="AQ309" s="13"/>
      <c r="AR309" s="13"/>
      <c r="AS309" s="13"/>
      <c r="AT309" s="13"/>
      <c r="AU309" s="13"/>
      <c r="AV309" s="13"/>
      <c r="AW309" s="13"/>
      <c r="AX309" s="13"/>
      <c r="AY309" s="13"/>
      <c r="AZ309" s="13"/>
      <c r="BA309" s="13"/>
      <c r="BB309" s="13"/>
      <c r="BC309" s="13"/>
      <c r="BD309" s="13"/>
      <c r="BE309" s="13"/>
      <c r="BF309" s="13"/>
      <c r="BG309" s="13"/>
      <c r="BH309" s="13"/>
      <c r="BI309" s="13"/>
      <c r="BJ309" s="13"/>
      <c r="BK309" s="13"/>
      <c r="BL309" s="13"/>
      <c r="BM309" s="13"/>
      <c r="BN309" s="13"/>
      <c r="BO309" s="13"/>
      <c r="BP309" s="13"/>
      <c r="BQ309" s="13"/>
      <c r="BR309" s="13"/>
      <c r="BS309" s="13"/>
      <c r="BT309" s="13"/>
      <c r="BU309" s="13"/>
      <c r="BV309" s="13"/>
      <c r="BW309" s="13"/>
      <c r="BX309" s="13"/>
      <c r="BY309" s="13"/>
      <c r="BZ309" s="13"/>
      <c r="CA309" s="13"/>
      <c r="CB309" s="13"/>
      <c r="CC309" s="13"/>
      <c r="CD309" s="13"/>
      <c r="CE309" s="13"/>
      <c r="CF309" s="13"/>
      <c r="CG309" s="13"/>
      <c r="CH309" s="13"/>
      <c r="CI309" s="13"/>
      <c r="CJ309" s="13"/>
      <c r="CK309" s="13"/>
      <c r="CL309" s="13"/>
      <c r="CM309" s="13"/>
      <c r="CN309" s="13"/>
      <c r="CO309" s="13"/>
      <c r="CP309" s="13"/>
      <c r="CQ309" s="13"/>
      <c r="CR309" s="13"/>
      <c r="CS309" s="13"/>
      <c r="CT309" s="13"/>
      <c r="CU309" s="13"/>
      <c r="CV309" s="13"/>
      <c r="CW309" s="13"/>
      <c r="CX309" s="13"/>
      <c r="CY309" s="13"/>
      <c r="CZ309" s="13"/>
      <c r="DA309" s="13"/>
      <c r="DB309" s="13"/>
      <c r="DC309" s="13"/>
      <c r="DD309" s="13"/>
      <c r="DE309" s="13"/>
      <c r="DF309" s="13"/>
      <c r="DG309" s="13"/>
      <c r="DH309" s="13"/>
      <c r="DI309" s="13"/>
      <c r="DJ309" s="13"/>
      <c r="DK309" s="13"/>
      <c r="DL309" s="13"/>
      <c r="DM309" s="13"/>
      <c r="DN309" s="13"/>
      <c r="DO309" s="13"/>
      <c r="DP309" s="13"/>
      <c r="DQ309" s="13"/>
      <c r="DR309" s="13"/>
      <c r="DS309" s="13"/>
      <c r="DT309" s="13"/>
      <c r="DU309" s="13"/>
      <c r="DV309" s="13"/>
      <c r="DW309" s="13"/>
      <c r="DX309" s="13"/>
      <c r="DY309" s="13"/>
      <c r="DZ309" s="13"/>
      <c r="EA309" s="13"/>
      <c r="EB309" s="13"/>
      <c r="EC309" s="13"/>
      <c r="ED309" s="13"/>
      <c r="EE309" s="13"/>
      <c r="EF309" s="13"/>
      <c r="EG309" s="13"/>
      <c r="EH309" s="13"/>
      <c r="EI309" s="13"/>
      <c r="EJ309" s="13"/>
      <c r="EK309" s="13"/>
      <c r="EL309" s="13"/>
      <c r="EM309" s="13"/>
      <c r="EN309" s="13"/>
      <c r="EO309" s="13"/>
      <c r="EP309" s="13"/>
      <c r="EQ309" s="13"/>
      <c r="ER309" s="13"/>
      <c r="ES309" s="13"/>
      <c r="ET309" s="13"/>
      <c r="EU309" s="13"/>
      <c r="EV309" s="13"/>
      <c r="EW309" s="13"/>
      <c r="EX309" s="13"/>
      <c r="EY309" s="13"/>
      <c r="EZ309" s="13"/>
      <c r="FA309" s="13"/>
      <c r="FB309" s="13"/>
      <c r="FC309" s="13"/>
      <c r="FD309" s="13"/>
      <c r="FE309" s="13"/>
      <c r="FF309" s="13"/>
      <c r="FG309" s="13"/>
      <c r="FH309" s="13"/>
      <c r="FI309" s="13"/>
      <c r="FJ309" s="13"/>
      <c r="FK309" s="13"/>
      <c r="FL309" s="13"/>
      <c r="FM309" s="13"/>
      <c r="FN309" s="13"/>
      <c r="FO309" s="13"/>
      <c r="FP309" s="13"/>
      <c r="FQ309" s="13"/>
      <c r="FR309" s="13"/>
      <c r="FS309" s="13"/>
      <c r="FT309" s="13"/>
      <c r="FU309" s="13"/>
      <c r="FV309" s="13"/>
      <c r="FW309" s="13"/>
      <c r="FX309" s="13"/>
      <c r="FY309" s="13"/>
      <c r="FZ309" s="13"/>
      <c r="GA309" s="13"/>
      <c r="GB309" s="13"/>
      <c r="GC309" s="13"/>
      <c r="GD309" s="13"/>
      <c r="GE309" s="13"/>
      <c r="GF309" s="13"/>
      <c r="GG309" s="13"/>
      <c r="GH309" s="13"/>
      <c r="GI309" s="13"/>
      <c r="GJ309" s="13"/>
      <c r="GK309" s="13"/>
      <c r="GL309" s="13"/>
      <c r="GM309" s="13"/>
      <c r="GN309" s="13"/>
      <c r="GO309" s="13"/>
      <c r="GP309" s="13"/>
      <c r="GQ309" s="13"/>
      <c r="GR309" s="13"/>
      <c r="GS309" s="13"/>
      <c r="GT309" s="13"/>
      <c r="GU309" s="13"/>
      <c r="GV309" s="13"/>
      <c r="GW309" s="13"/>
      <c r="GX309" s="13"/>
      <c r="GY309" s="13"/>
      <c r="GZ309" s="13"/>
      <c r="HA309" s="13"/>
      <c r="HB309" s="13"/>
      <c r="HC309" s="13"/>
      <c r="HD309" s="13"/>
      <c r="HE309" s="13"/>
      <c r="HF309" s="13"/>
      <c r="HG309" s="13"/>
      <c r="HH309" s="13"/>
      <c r="HI309" s="13"/>
      <c r="HJ309" s="13"/>
      <c r="HK309" s="13"/>
      <c r="HL309" s="13"/>
      <c r="HM309" s="13"/>
      <c r="HN309" s="13"/>
      <c r="HO309" s="13"/>
      <c r="HP309" s="13"/>
      <c r="HQ309" s="13"/>
      <c r="HR309" s="13"/>
      <c r="HS309" s="13"/>
      <c r="HT309" s="13"/>
      <c r="HU309" s="13"/>
      <c r="HV309" s="13"/>
      <c r="HW309" s="13"/>
      <c r="HX309" s="13"/>
      <c r="HY309" s="13"/>
      <c r="HZ309" s="13"/>
      <c r="IA309" s="13"/>
      <c r="IB309" s="13"/>
      <c r="IC309" s="13"/>
      <c r="ID309" s="13"/>
      <c r="IE309" s="13"/>
      <c r="IF309" s="13"/>
      <c r="IG309" s="13"/>
      <c r="IH309" s="13"/>
      <c r="II309" s="13"/>
      <c r="IJ309" s="13"/>
      <c r="IK309" s="13"/>
      <c r="IL309" s="13"/>
      <c r="IM309" s="13"/>
      <c r="IN309" s="13"/>
      <c r="IO309" s="13"/>
      <c r="IP309" s="13"/>
      <c r="IQ309" s="13"/>
      <c r="IR309" s="13"/>
    </row>
    <row r="310" spans="1:252" ht="247.5" customHeight="1" x14ac:dyDescent="0.2">
      <c r="A310" s="9" t="s">
        <v>790</v>
      </c>
      <c r="B310" s="20"/>
      <c r="C310" s="9" t="s">
        <v>3</v>
      </c>
      <c r="D310" s="9" t="s">
        <v>1050</v>
      </c>
      <c r="E310" s="9"/>
      <c r="F310" s="14">
        <f t="shared" si="101"/>
        <v>28117</v>
      </c>
      <c r="G310" s="14">
        <f>G311</f>
        <v>0</v>
      </c>
      <c r="H310" s="14">
        <f>H311</f>
        <v>28117</v>
      </c>
      <c r="I310" s="14">
        <f t="shared" si="102"/>
        <v>6300</v>
      </c>
      <c r="J310" s="14">
        <f>J311</f>
        <v>0</v>
      </c>
      <c r="K310" s="14">
        <f>K311</f>
        <v>6300</v>
      </c>
      <c r="L310" s="16">
        <f t="shared" si="92"/>
        <v>0</v>
      </c>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c r="AL310" s="13"/>
      <c r="AM310" s="13"/>
      <c r="AN310" s="13"/>
      <c r="AO310" s="13"/>
      <c r="AP310" s="13"/>
      <c r="AQ310" s="13"/>
      <c r="AR310" s="13"/>
      <c r="AS310" s="13"/>
      <c r="AT310" s="13"/>
      <c r="AU310" s="13"/>
      <c r="AV310" s="13"/>
      <c r="AW310" s="13"/>
      <c r="AX310" s="13"/>
      <c r="AY310" s="13"/>
      <c r="AZ310" s="13"/>
      <c r="BA310" s="13"/>
      <c r="BB310" s="13"/>
      <c r="BC310" s="13"/>
      <c r="BD310" s="13"/>
      <c r="BE310" s="13"/>
      <c r="BF310" s="13"/>
      <c r="BG310" s="13"/>
      <c r="BH310" s="13"/>
      <c r="BI310" s="13"/>
      <c r="BJ310" s="13"/>
      <c r="BK310" s="13"/>
      <c r="BL310" s="13"/>
      <c r="BM310" s="13"/>
      <c r="BN310" s="13"/>
      <c r="BO310" s="13"/>
      <c r="BP310" s="13"/>
      <c r="BQ310" s="13"/>
      <c r="BR310" s="13"/>
      <c r="BS310" s="13"/>
      <c r="BT310" s="13"/>
      <c r="BU310" s="13"/>
      <c r="BV310" s="13"/>
      <c r="BW310" s="13"/>
      <c r="BX310" s="13"/>
      <c r="BY310" s="13"/>
      <c r="BZ310" s="13"/>
      <c r="CA310" s="13"/>
      <c r="CB310" s="13"/>
      <c r="CC310" s="13"/>
      <c r="CD310" s="13"/>
      <c r="CE310" s="13"/>
      <c r="CF310" s="13"/>
      <c r="CG310" s="13"/>
      <c r="CH310" s="13"/>
      <c r="CI310" s="13"/>
      <c r="CJ310" s="13"/>
      <c r="CK310" s="13"/>
      <c r="CL310" s="13"/>
      <c r="CM310" s="13"/>
      <c r="CN310" s="13"/>
      <c r="CO310" s="13"/>
      <c r="CP310" s="13"/>
      <c r="CQ310" s="13"/>
      <c r="CR310" s="13"/>
      <c r="CS310" s="13"/>
      <c r="CT310" s="13"/>
      <c r="CU310" s="13"/>
      <c r="CV310" s="13"/>
      <c r="CW310" s="13"/>
      <c r="CX310" s="13"/>
      <c r="CY310" s="13"/>
      <c r="CZ310" s="13"/>
      <c r="DA310" s="13"/>
      <c r="DB310" s="13"/>
      <c r="DC310" s="13"/>
      <c r="DD310" s="13"/>
      <c r="DE310" s="13"/>
      <c r="DF310" s="13"/>
      <c r="DG310" s="13"/>
      <c r="DH310" s="13"/>
      <c r="DI310" s="13"/>
      <c r="DJ310" s="13"/>
      <c r="DK310" s="13"/>
      <c r="DL310" s="13"/>
      <c r="DM310" s="13"/>
      <c r="DN310" s="13"/>
      <c r="DO310" s="13"/>
      <c r="DP310" s="13"/>
      <c r="DQ310" s="13"/>
      <c r="DR310" s="13"/>
      <c r="DS310" s="13"/>
      <c r="DT310" s="13"/>
      <c r="DU310" s="13"/>
      <c r="DV310" s="13"/>
      <c r="DW310" s="13"/>
      <c r="DX310" s="13"/>
      <c r="DY310" s="13"/>
      <c r="DZ310" s="13"/>
      <c r="EA310" s="13"/>
      <c r="EB310" s="13"/>
      <c r="EC310" s="13"/>
      <c r="ED310" s="13"/>
      <c r="EE310" s="13"/>
      <c r="EF310" s="13"/>
      <c r="EG310" s="13"/>
      <c r="EH310" s="13"/>
      <c r="EI310" s="13"/>
      <c r="EJ310" s="13"/>
      <c r="EK310" s="13"/>
      <c r="EL310" s="13"/>
      <c r="EM310" s="13"/>
      <c r="EN310" s="13"/>
      <c r="EO310" s="13"/>
      <c r="EP310" s="13"/>
      <c r="EQ310" s="13"/>
      <c r="ER310" s="13"/>
      <c r="ES310" s="13"/>
      <c r="ET310" s="13"/>
      <c r="EU310" s="13"/>
      <c r="EV310" s="13"/>
      <c r="EW310" s="13"/>
      <c r="EX310" s="13"/>
      <c r="EY310" s="13"/>
      <c r="EZ310" s="13"/>
      <c r="FA310" s="13"/>
      <c r="FB310" s="13"/>
      <c r="FC310" s="13"/>
      <c r="FD310" s="13"/>
      <c r="FE310" s="13"/>
      <c r="FF310" s="13"/>
      <c r="FG310" s="13"/>
      <c r="FH310" s="13"/>
      <c r="FI310" s="13"/>
      <c r="FJ310" s="13"/>
      <c r="FK310" s="13"/>
      <c r="FL310" s="13"/>
      <c r="FM310" s="13"/>
      <c r="FN310" s="13"/>
      <c r="FO310" s="13"/>
      <c r="FP310" s="13"/>
      <c r="FQ310" s="13"/>
      <c r="FR310" s="13"/>
      <c r="FS310" s="13"/>
      <c r="FT310" s="13"/>
      <c r="FU310" s="13"/>
      <c r="FV310" s="13"/>
      <c r="FW310" s="13"/>
      <c r="FX310" s="13"/>
      <c r="FY310" s="13"/>
      <c r="FZ310" s="13"/>
      <c r="GA310" s="13"/>
      <c r="GB310" s="13"/>
      <c r="GC310" s="13"/>
      <c r="GD310" s="13"/>
      <c r="GE310" s="13"/>
      <c r="GF310" s="13"/>
      <c r="GG310" s="13"/>
      <c r="GH310" s="13"/>
      <c r="GI310" s="13"/>
      <c r="GJ310" s="13"/>
      <c r="GK310" s="13"/>
      <c r="GL310" s="13"/>
      <c r="GM310" s="13"/>
      <c r="GN310" s="13"/>
      <c r="GO310" s="13"/>
      <c r="GP310" s="13"/>
      <c r="GQ310" s="13"/>
      <c r="GR310" s="13"/>
      <c r="GS310" s="13"/>
      <c r="GT310" s="13"/>
      <c r="GU310" s="13"/>
      <c r="GV310" s="13"/>
      <c r="GW310" s="13"/>
      <c r="GX310" s="13"/>
      <c r="GY310" s="13"/>
      <c r="GZ310" s="13"/>
      <c r="HA310" s="13"/>
      <c r="HB310" s="13"/>
      <c r="HC310" s="13"/>
      <c r="HD310" s="13"/>
      <c r="HE310" s="13"/>
      <c r="HF310" s="13"/>
      <c r="HG310" s="13"/>
      <c r="HH310" s="13"/>
      <c r="HI310" s="13"/>
      <c r="HJ310" s="13"/>
      <c r="HK310" s="13"/>
      <c r="HL310" s="13"/>
      <c r="HM310" s="13"/>
      <c r="HN310" s="13"/>
      <c r="HO310" s="13"/>
      <c r="HP310" s="13"/>
      <c r="HQ310" s="13"/>
      <c r="HR310" s="13"/>
      <c r="HS310" s="13"/>
      <c r="HT310" s="13"/>
      <c r="HU310" s="13"/>
      <c r="HV310" s="13"/>
      <c r="HW310" s="13"/>
      <c r="HX310" s="13"/>
      <c r="HY310" s="13"/>
      <c r="HZ310" s="13"/>
      <c r="IA310" s="13"/>
      <c r="IB310" s="13"/>
      <c r="IC310" s="13"/>
      <c r="ID310" s="13"/>
      <c r="IE310" s="13"/>
      <c r="IF310" s="13"/>
      <c r="IG310" s="13"/>
      <c r="IH310" s="13"/>
      <c r="II310" s="13"/>
      <c r="IJ310" s="13"/>
      <c r="IK310" s="13"/>
      <c r="IL310" s="13"/>
      <c r="IM310" s="13"/>
      <c r="IN310" s="13"/>
      <c r="IO310" s="13"/>
      <c r="IP310" s="13"/>
      <c r="IQ310" s="13"/>
      <c r="IR310" s="13"/>
    </row>
    <row r="311" spans="1:252" ht="109.15" customHeight="1" x14ac:dyDescent="0.2">
      <c r="A311" s="9" t="s">
        <v>155</v>
      </c>
      <c r="B311" s="20"/>
      <c r="C311" s="9" t="s">
        <v>3</v>
      </c>
      <c r="D311" s="9" t="s">
        <v>1050</v>
      </c>
      <c r="E311" s="9" t="s">
        <v>156</v>
      </c>
      <c r="F311" s="14">
        <f>G311+H311</f>
        <v>28117</v>
      </c>
      <c r="G311" s="11"/>
      <c r="H311" s="14">
        <v>28117</v>
      </c>
      <c r="I311" s="14">
        <f>J311+K311</f>
        <v>6300</v>
      </c>
      <c r="J311" s="14"/>
      <c r="K311" s="14">
        <v>6300</v>
      </c>
      <c r="L311" s="16">
        <f t="shared" si="92"/>
        <v>0</v>
      </c>
      <c r="M311" s="13"/>
      <c r="N311" s="13"/>
      <c r="O311" s="13"/>
      <c r="P311" s="13"/>
      <c r="Q311" s="13"/>
      <c r="R311" s="13"/>
      <c r="S311" s="13"/>
      <c r="T311" s="13"/>
      <c r="U311" s="13"/>
      <c r="V311" s="13"/>
      <c r="W311" s="13"/>
      <c r="X311" s="13"/>
      <c r="Y311" s="13"/>
      <c r="Z311" s="13"/>
      <c r="AA311" s="13"/>
      <c r="AB311" s="13"/>
      <c r="AC311" s="13"/>
      <c r="AD311" s="13"/>
      <c r="AE311" s="13"/>
      <c r="AF311" s="13"/>
      <c r="AG311" s="13"/>
      <c r="AH311" s="13"/>
      <c r="AI311" s="13"/>
      <c r="AJ311" s="13"/>
      <c r="AK311" s="13"/>
      <c r="AL311" s="13"/>
      <c r="AM311" s="13"/>
      <c r="AN311" s="13"/>
      <c r="AO311" s="13"/>
      <c r="AP311" s="13"/>
      <c r="AQ311" s="13"/>
      <c r="AR311" s="13"/>
      <c r="AS311" s="13"/>
      <c r="AT311" s="13"/>
      <c r="AU311" s="13"/>
      <c r="AV311" s="13"/>
      <c r="AW311" s="13"/>
      <c r="AX311" s="13"/>
      <c r="AY311" s="13"/>
      <c r="AZ311" s="13"/>
      <c r="BA311" s="13"/>
      <c r="BB311" s="13"/>
      <c r="BC311" s="13"/>
      <c r="BD311" s="13"/>
      <c r="BE311" s="13"/>
      <c r="BF311" s="13"/>
      <c r="BG311" s="13"/>
      <c r="BH311" s="13"/>
      <c r="BI311" s="13"/>
      <c r="BJ311" s="13"/>
      <c r="BK311" s="13"/>
      <c r="BL311" s="13"/>
      <c r="BM311" s="13"/>
      <c r="BN311" s="13"/>
      <c r="BO311" s="13"/>
      <c r="BP311" s="13"/>
      <c r="BQ311" s="13"/>
      <c r="BR311" s="13"/>
      <c r="BS311" s="13"/>
      <c r="BT311" s="13"/>
      <c r="BU311" s="13"/>
      <c r="BV311" s="13"/>
      <c r="BW311" s="13"/>
      <c r="BX311" s="13"/>
      <c r="BY311" s="13"/>
      <c r="BZ311" s="13"/>
      <c r="CA311" s="13"/>
      <c r="CB311" s="13"/>
      <c r="CC311" s="13"/>
      <c r="CD311" s="13"/>
      <c r="CE311" s="13"/>
      <c r="CF311" s="13"/>
      <c r="CG311" s="13"/>
      <c r="CH311" s="13"/>
      <c r="CI311" s="13"/>
      <c r="CJ311" s="13"/>
      <c r="CK311" s="13"/>
      <c r="CL311" s="13"/>
      <c r="CM311" s="13"/>
      <c r="CN311" s="13"/>
      <c r="CO311" s="13"/>
      <c r="CP311" s="13"/>
      <c r="CQ311" s="13"/>
      <c r="CR311" s="13"/>
      <c r="CS311" s="13"/>
      <c r="CT311" s="13"/>
      <c r="CU311" s="13"/>
      <c r="CV311" s="13"/>
      <c r="CW311" s="13"/>
      <c r="CX311" s="13"/>
      <c r="CY311" s="13"/>
      <c r="CZ311" s="13"/>
      <c r="DA311" s="13"/>
      <c r="DB311" s="13"/>
      <c r="DC311" s="13"/>
      <c r="DD311" s="13"/>
      <c r="DE311" s="13"/>
      <c r="DF311" s="13"/>
      <c r="DG311" s="13"/>
      <c r="DH311" s="13"/>
      <c r="DI311" s="13"/>
      <c r="DJ311" s="13"/>
      <c r="DK311" s="13"/>
      <c r="DL311" s="13"/>
      <c r="DM311" s="13"/>
      <c r="DN311" s="13"/>
      <c r="DO311" s="13"/>
      <c r="DP311" s="13"/>
      <c r="DQ311" s="13"/>
      <c r="DR311" s="13"/>
      <c r="DS311" s="13"/>
      <c r="DT311" s="13"/>
      <c r="DU311" s="13"/>
      <c r="DV311" s="13"/>
      <c r="DW311" s="13"/>
      <c r="DX311" s="13"/>
      <c r="DY311" s="13"/>
      <c r="DZ311" s="13"/>
      <c r="EA311" s="13"/>
      <c r="EB311" s="13"/>
      <c r="EC311" s="13"/>
      <c r="ED311" s="13"/>
      <c r="EE311" s="13"/>
      <c r="EF311" s="13"/>
      <c r="EG311" s="13"/>
      <c r="EH311" s="13"/>
      <c r="EI311" s="13"/>
      <c r="EJ311" s="13"/>
      <c r="EK311" s="13"/>
      <c r="EL311" s="13"/>
      <c r="EM311" s="13"/>
      <c r="EN311" s="13"/>
      <c r="EO311" s="13"/>
      <c r="EP311" s="13"/>
      <c r="EQ311" s="13"/>
      <c r="ER311" s="13"/>
      <c r="ES311" s="13"/>
      <c r="ET311" s="13"/>
      <c r="EU311" s="13"/>
      <c r="EV311" s="13"/>
      <c r="EW311" s="13"/>
      <c r="EX311" s="13"/>
      <c r="EY311" s="13"/>
      <c r="EZ311" s="13"/>
      <c r="FA311" s="13"/>
      <c r="FB311" s="13"/>
      <c r="FC311" s="13"/>
      <c r="FD311" s="13"/>
      <c r="FE311" s="13"/>
      <c r="FF311" s="13"/>
      <c r="FG311" s="13"/>
      <c r="FH311" s="13"/>
      <c r="FI311" s="13"/>
      <c r="FJ311" s="13"/>
      <c r="FK311" s="13"/>
      <c r="FL311" s="13"/>
      <c r="FM311" s="13"/>
      <c r="FN311" s="13"/>
      <c r="FO311" s="13"/>
      <c r="FP311" s="13"/>
      <c r="FQ311" s="13"/>
      <c r="FR311" s="13"/>
      <c r="FS311" s="13"/>
      <c r="FT311" s="13"/>
      <c r="FU311" s="13"/>
      <c r="FV311" s="13"/>
      <c r="FW311" s="13"/>
      <c r="FX311" s="13"/>
      <c r="FY311" s="13"/>
      <c r="FZ311" s="13"/>
      <c r="GA311" s="13"/>
      <c r="GB311" s="13"/>
      <c r="GC311" s="13"/>
      <c r="GD311" s="13"/>
      <c r="GE311" s="13"/>
      <c r="GF311" s="13"/>
      <c r="GG311" s="13"/>
      <c r="GH311" s="13"/>
      <c r="GI311" s="13"/>
      <c r="GJ311" s="13"/>
      <c r="GK311" s="13"/>
      <c r="GL311" s="13"/>
      <c r="GM311" s="13"/>
      <c r="GN311" s="13"/>
      <c r="GO311" s="13"/>
      <c r="GP311" s="13"/>
      <c r="GQ311" s="13"/>
      <c r="GR311" s="13"/>
      <c r="GS311" s="13"/>
      <c r="GT311" s="13"/>
      <c r="GU311" s="13"/>
      <c r="GV311" s="13"/>
      <c r="GW311" s="13"/>
      <c r="GX311" s="13"/>
      <c r="GY311" s="13"/>
      <c r="GZ311" s="13"/>
      <c r="HA311" s="13"/>
      <c r="HB311" s="13"/>
      <c r="HC311" s="13"/>
      <c r="HD311" s="13"/>
      <c r="HE311" s="13"/>
      <c r="HF311" s="13"/>
      <c r="HG311" s="13"/>
      <c r="HH311" s="13"/>
      <c r="HI311" s="13"/>
      <c r="HJ311" s="13"/>
      <c r="HK311" s="13"/>
      <c r="HL311" s="13"/>
      <c r="HM311" s="13"/>
      <c r="HN311" s="13"/>
      <c r="HO311" s="13"/>
      <c r="HP311" s="13"/>
      <c r="HQ311" s="13"/>
      <c r="HR311" s="13"/>
      <c r="HS311" s="13"/>
      <c r="HT311" s="13"/>
      <c r="HU311" s="13"/>
      <c r="HV311" s="13"/>
      <c r="HW311" s="13"/>
      <c r="HX311" s="13"/>
      <c r="HY311" s="13"/>
      <c r="HZ311" s="13"/>
      <c r="IA311" s="13"/>
      <c r="IB311" s="13"/>
      <c r="IC311" s="13"/>
      <c r="ID311" s="13"/>
      <c r="IE311" s="13"/>
      <c r="IF311" s="13"/>
      <c r="IG311" s="13"/>
      <c r="IH311" s="13"/>
      <c r="II311" s="13"/>
      <c r="IJ311" s="13"/>
      <c r="IK311" s="13"/>
      <c r="IL311" s="13"/>
      <c r="IM311" s="13"/>
      <c r="IN311" s="13"/>
      <c r="IO311" s="13"/>
      <c r="IP311" s="13"/>
      <c r="IQ311" s="13"/>
      <c r="IR311" s="13"/>
    </row>
    <row r="312" spans="1:252" ht="239.25" customHeight="1" x14ac:dyDescent="0.2">
      <c r="A312" s="9" t="s">
        <v>790</v>
      </c>
      <c r="B312" s="20"/>
      <c r="C312" s="9" t="s">
        <v>3</v>
      </c>
      <c r="D312" s="9" t="s">
        <v>1051</v>
      </c>
      <c r="E312" s="9"/>
      <c r="F312" s="14">
        <f t="shared" ref="F312" si="106">G312+H312</f>
        <v>3124</v>
      </c>
      <c r="G312" s="14">
        <f>G313</f>
        <v>3124</v>
      </c>
      <c r="H312" s="14">
        <f>H313</f>
        <v>0</v>
      </c>
      <c r="I312" s="14">
        <f t="shared" ref="I312" si="107">J312+K312</f>
        <v>700</v>
      </c>
      <c r="J312" s="14">
        <f>J313</f>
        <v>700</v>
      </c>
      <c r="K312" s="14">
        <f>K313</f>
        <v>0</v>
      </c>
      <c r="L312" s="16">
        <f t="shared" si="92"/>
        <v>2424</v>
      </c>
      <c r="M312" s="13"/>
      <c r="N312" s="13"/>
      <c r="O312" s="13"/>
      <c r="P312" s="13"/>
      <c r="Q312" s="13"/>
      <c r="R312" s="13"/>
      <c r="S312" s="13"/>
      <c r="T312" s="13"/>
      <c r="U312" s="13"/>
      <c r="V312" s="13"/>
      <c r="W312" s="13"/>
      <c r="X312" s="13"/>
      <c r="Y312" s="13"/>
      <c r="Z312" s="13"/>
      <c r="AA312" s="13"/>
      <c r="AB312" s="13"/>
      <c r="AC312" s="13"/>
      <c r="AD312" s="13"/>
      <c r="AE312" s="13"/>
      <c r="AF312" s="13"/>
      <c r="AG312" s="13"/>
      <c r="AH312" s="13"/>
      <c r="AI312" s="13"/>
      <c r="AJ312" s="13"/>
      <c r="AK312" s="13"/>
      <c r="AL312" s="13"/>
      <c r="AM312" s="13"/>
      <c r="AN312" s="13"/>
      <c r="AO312" s="13"/>
      <c r="AP312" s="13"/>
      <c r="AQ312" s="13"/>
      <c r="AR312" s="13"/>
      <c r="AS312" s="13"/>
      <c r="AT312" s="13"/>
      <c r="AU312" s="13"/>
      <c r="AV312" s="13"/>
      <c r="AW312" s="13"/>
      <c r="AX312" s="13"/>
      <c r="AY312" s="13"/>
      <c r="AZ312" s="13"/>
      <c r="BA312" s="13"/>
      <c r="BB312" s="13"/>
      <c r="BC312" s="13"/>
      <c r="BD312" s="13"/>
      <c r="BE312" s="13"/>
      <c r="BF312" s="13"/>
      <c r="BG312" s="13"/>
      <c r="BH312" s="13"/>
      <c r="BI312" s="13"/>
      <c r="BJ312" s="13"/>
      <c r="BK312" s="13"/>
      <c r="BL312" s="13"/>
      <c r="BM312" s="13"/>
      <c r="BN312" s="13"/>
      <c r="BO312" s="13"/>
      <c r="BP312" s="13"/>
      <c r="BQ312" s="13"/>
      <c r="BR312" s="13"/>
      <c r="BS312" s="13"/>
      <c r="BT312" s="13"/>
      <c r="BU312" s="13"/>
      <c r="BV312" s="13"/>
      <c r="BW312" s="13"/>
      <c r="BX312" s="13"/>
      <c r="BY312" s="13"/>
      <c r="BZ312" s="13"/>
      <c r="CA312" s="13"/>
      <c r="CB312" s="13"/>
      <c r="CC312" s="13"/>
      <c r="CD312" s="13"/>
      <c r="CE312" s="13"/>
      <c r="CF312" s="13"/>
      <c r="CG312" s="13"/>
      <c r="CH312" s="13"/>
      <c r="CI312" s="13"/>
      <c r="CJ312" s="13"/>
      <c r="CK312" s="13"/>
      <c r="CL312" s="13"/>
      <c r="CM312" s="13"/>
      <c r="CN312" s="13"/>
      <c r="CO312" s="13"/>
      <c r="CP312" s="13"/>
      <c r="CQ312" s="13"/>
      <c r="CR312" s="13"/>
      <c r="CS312" s="13"/>
      <c r="CT312" s="13"/>
      <c r="CU312" s="13"/>
      <c r="CV312" s="13"/>
      <c r="CW312" s="13"/>
      <c r="CX312" s="13"/>
      <c r="CY312" s="13"/>
      <c r="CZ312" s="13"/>
      <c r="DA312" s="13"/>
      <c r="DB312" s="13"/>
      <c r="DC312" s="13"/>
      <c r="DD312" s="13"/>
      <c r="DE312" s="13"/>
      <c r="DF312" s="13"/>
      <c r="DG312" s="13"/>
      <c r="DH312" s="13"/>
      <c r="DI312" s="13"/>
      <c r="DJ312" s="13"/>
      <c r="DK312" s="13"/>
      <c r="DL312" s="13"/>
      <c r="DM312" s="13"/>
      <c r="DN312" s="13"/>
      <c r="DO312" s="13"/>
      <c r="DP312" s="13"/>
      <c r="DQ312" s="13"/>
      <c r="DR312" s="13"/>
      <c r="DS312" s="13"/>
      <c r="DT312" s="13"/>
      <c r="DU312" s="13"/>
      <c r="DV312" s="13"/>
      <c r="DW312" s="13"/>
      <c r="DX312" s="13"/>
      <c r="DY312" s="13"/>
      <c r="DZ312" s="13"/>
      <c r="EA312" s="13"/>
      <c r="EB312" s="13"/>
      <c r="EC312" s="13"/>
      <c r="ED312" s="13"/>
      <c r="EE312" s="13"/>
      <c r="EF312" s="13"/>
      <c r="EG312" s="13"/>
      <c r="EH312" s="13"/>
      <c r="EI312" s="13"/>
      <c r="EJ312" s="13"/>
      <c r="EK312" s="13"/>
      <c r="EL312" s="13"/>
      <c r="EM312" s="13"/>
      <c r="EN312" s="13"/>
      <c r="EO312" s="13"/>
      <c r="EP312" s="13"/>
      <c r="EQ312" s="13"/>
      <c r="ER312" s="13"/>
      <c r="ES312" s="13"/>
      <c r="ET312" s="13"/>
      <c r="EU312" s="13"/>
      <c r="EV312" s="13"/>
      <c r="EW312" s="13"/>
      <c r="EX312" s="13"/>
      <c r="EY312" s="13"/>
      <c r="EZ312" s="13"/>
      <c r="FA312" s="13"/>
      <c r="FB312" s="13"/>
      <c r="FC312" s="13"/>
      <c r="FD312" s="13"/>
      <c r="FE312" s="13"/>
      <c r="FF312" s="13"/>
      <c r="FG312" s="13"/>
      <c r="FH312" s="13"/>
      <c r="FI312" s="13"/>
      <c r="FJ312" s="13"/>
      <c r="FK312" s="13"/>
      <c r="FL312" s="13"/>
      <c r="FM312" s="13"/>
      <c r="FN312" s="13"/>
      <c r="FO312" s="13"/>
      <c r="FP312" s="13"/>
      <c r="FQ312" s="13"/>
      <c r="FR312" s="13"/>
      <c r="FS312" s="13"/>
      <c r="FT312" s="13"/>
      <c r="FU312" s="13"/>
      <c r="FV312" s="13"/>
      <c r="FW312" s="13"/>
      <c r="FX312" s="13"/>
      <c r="FY312" s="13"/>
      <c r="FZ312" s="13"/>
      <c r="GA312" s="13"/>
      <c r="GB312" s="13"/>
      <c r="GC312" s="13"/>
      <c r="GD312" s="13"/>
      <c r="GE312" s="13"/>
      <c r="GF312" s="13"/>
      <c r="GG312" s="13"/>
      <c r="GH312" s="13"/>
      <c r="GI312" s="13"/>
      <c r="GJ312" s="13"/>
      <c r="GK312" s="13"/>
      <c r="GL312" s="13"/>
      <c r="GM312" s="13"/>
      <c r="GN312" s="13"/>
      <c r="GO312" s="13"/>
      <c r="GP312" s="13"/>
      <c r="GQ312" s="13"/>
      <c r="GR312" s="13"/>
      <c r="GS312" s="13"/>
      <c r="GT312" s="13"/>
      <c r="GU312" s="13"/>
      <c r="GV312" s="13"/>
      <c r="GW312" s="13"/>
      <c r="GX312" s="13"/>
      <c r="GY312" s="13"/>
      <c r="GZ312" s="13"/>
      <c r="HA312" s="13"/>
      <c r="HB312" s="13"/>
      <c r="HC312" s="13"/>
      <c r="HD312" s="13"/>
      <c r="HE312" s="13"/>
      <c r="HF312" s="13"/>
      <c r="HG312" s="13"/>
      <c r="HH312" s="13"/>
      <c r="HI312" s="13"/>
      <c r="HJ312" s="13"/>
      <c r="HK312" s="13"/>
      <c r="HL312" s="13"/>
      <c r="HM312" s="13"/>
      <c r="HN312" s="13"/>
      <c r="HO312" s="13"/>
      <c r="HP312" s="13"/>
      <c r="HQ312" s="13"/>
      <c r="HR312" s="13"/>
      <c r="HS312" s="13"/>
      <c r="HT312" s="13"/>
      <c r="HU312" s="13"/>
      <c r="HV312" s="13"/>
      <c r="HW312" s="13"/>
      <c r="HX312" s="13"/>
      <c r="HY312" s="13"/>
      <c r="HZ312" s="13"/>
      <c r="IA312" s="13"/>
      <c r="IB312" s="13"/>
      <c r="IC312" s="13"/>
      <c r="ID312" s="13"/>
      <c r="IE312" s="13"/>
      <c r="IF312" s="13"/>
      <c r="IG312" s="13"/>
      <c r="IH312" s="13"/>
      <c r="II312" s="13"/>
      <c r="IJ312" s="13"/>
      <c r="IK312" s="13"/>
      <c r="IL312" s="13"/>
      <c r="IM312" s="13"/>
      <c r="IN312" s="13"/>
      <c r="IO312" s="13"/>
      <c r="IP312" s="13"/>
      <c r="IQ312" s="13"/>
      <c r="IR312" s="13"/>
    </row>
    <row r="313" spans="1:252" ht="118.9" customHeight="1" x14ac:dyDescent="0.2">
      <c r="A313" s="9" t="s">
        <v>155</v>
      </c>
      <c r="B313" s="20"/>
      <c r="C313" s="9" t="s">
        <v>3</v>
      </c>
      <c r="D313" s="9" t="s">
        <v>1051</v>
      </c>
      <c r="E313" s="9" t="s">
        <v>156</v>
      </c>
      <c r="F313" s="14">
        <f>G313+H313</f>
        <v>3124</v>
      </c>
      <c r="G313" s="14">
        <v>3124</v>
      </c>
      <c r="H313" s="14"/>
      <c r="I313" s="14">
        <f>J313+K313</f>
        <v>700</v>
      </c>
      <c r="J313" s="14">
        <v>700</v>
      </c>
      <c r="K313" s="11"/>
      <c r="L313" s="16">
        <f t="shared" si="92"/>
        <v>2424</v>
      </c>
      <c r="M313" s="13"/>
      <c r="N313" s="13"/>
      <c r="O313" s="13"/>
      <c r="P313" s="13"/>
      <c r="Q313" s="13"/>
      <c r="R313" s="13"/>
      <c r="S313" s="13"/>
      <c r="T313" s="13"/>
      <c r="U313" s="13"/>
      <c r="V313" s="13"/>
      <c r="W313" s="13"/>
      <c r="X313" s="13"/>
      <c r="Y313" s="13"/>
      <c r="Z313" s="13"/>
      <c r="AA313" s="13"/>
      <c r="AB313" s="13"/>
      <c r="AC313" s="13"/>
      <c r="AD313" s="13"/>
      <c r="AE313" s="13"/>
      <c r="AF313" s="13"/>
      <c r="AG313" s="13"/>
      <c r="AH313" s="13"/>
      <c r="AI313" s="13"/>
      <c r="AJ313" s="13"/>
      <c r="AK313" s="13"/>
      <c r="AL313" s="13"/>
      <c r="AM313" s="13"/>
      <c r="AN313" s="13"/>
      <c r="AO313" s="13"/>
      <c r="AP313" s="13"/>
      <c r="AQ313" s="13"/>
      <c r="AR313" s="13"/>
      <c r="AS313" s="13"/>
      <c r="AT313" s="13"/>
      <c r="AU313" s="13"/>
      <c r="AV313" s="13"/>
      <c r="AW313" s="13"/>
      <c r="AX313" s="13"/>
      <c r="AY313" s="13"/>
      <c r="AZ313" s="13"/>
      <c r="BA313" s="13"/>
      <c r="BB313" s="13"/>
      <c r="BC313" s="13"/>
      <c r="BD313" s="13"/>
      <c r="BE313" s="13"/>
      <c r="BF313" s="13"/>
      <c r="BG313" s="13"/>
      <c r="BH313" s="13"/>
      <c r="BI313" s="13"/>
      <c r="BJ313" s="13"/>
      <c r="BK313" s="13"/>
      <c r="BL313" s="13"/>
      <c r="BM313" s="13"/>
      <c r="BN313" s="13"/>
      <c r="BO313" s="13"/>
      <c r="BP313" s="13"/>
      <c r="BQ313" s="13"/>
      <c r="BR313" s="13"/>
      <c r="BS313" s="13"/>
      <c r="BT313" s="13"/>
      <c r="BU313" s="13"/>
      <c r="BV313" s="13"/>
      <c r="BW313" s="13"/>
      <c r="BX313" s="13"/>
      <c r="BY313" s="13"/>
      <c r="BZ313" s="13"/>
      <c r="CA313" s="13"/>
      <c r="CB313" s="13"/>
      <c r="CC313" s="13"/>
      <c r="CD313" s="13"/>
      <c r="CE313" s="13"/>
      <c r="CF313" s="13"/>
      <c r="CG313" s="13"/>
      <c r="CH313" s="13"/>
      <c r="CI313" s="13"/>
      <c r="CJ313" s="13"/>
      <c r="CK313" s="13"/>
      <c r="CL313" s="13"/>
      <c r="CM313" s="13"/>
      <c r="CN313" s="13"/>
      <c r="CO313" s="13"/>
      <c r="CP313" s="13"/>
      <c r="CQ313" s="13"/>
      <c r="CR313" s="13"/>
      <c r="CS313" s="13"/>
      <c r="CT313" s="13"/>
      <c r="CU313" s="13"/>
      <c r="CV313" s="13"/>
      <c r="CW313" s="13"/>
      <c r="CX313" s="13"/>
      <c r="CY313" s="13"/>
      <c r="CZ313" s="13"/>
      <c r="DA313" s="13"/>
      <c r="DB313" s="13"/>
      <c r="DC313" s="13"/>
      <c r="DD313" s="13"/>
      <c r="DE313" s="13"/>
      <c r="DF313" s="13"/>
      <c r="DG313" s="13"/>
      <c r="DH313" s="13"/>
      <c r="DI313" s="13"/>
      <c r="DJ313" s="13"/>
      <c r="DK313" s="13"/>
      <c r="DL313" s="13"/>
      <c r="DM313" s="13"/>
      <c r="DN313" s="13"/>
      <c r="DO313" s="13"/>
      <c r="DP313" s="13"/>
      <c r="DQ313" s="13"/>
      <c r="DR313" s="13"/>
      <c r="DS313" s="13"/>
      <c r="DT313" s="13"/>
      <c r="DU313" s="13"/>
      <c r="DV313" s="13"/>
      <c r="DW313" s="13"/>
      <c r="DX313" s="13"/>
      <c r="DY313" s="13"/>
      <c r="DZ313" s="13"/>
      <c r="EA313" s="13"/>
      <c r="EB313" s="13"/>
      <c r="EC313" s="13"/>
      <c r="ED313" s="13"/>
      <c r="EE313" s="13"/>
      <c r="EF313" s="13"/>
      <c r="EG313" s="13"/>
      <c r="EH313" s="13"/>
      <c r="EI313" s="13"/>
      <c r="EJ313" s="13"/>
      <c r="EK313" s="13"/>
      <c r="EL313" s="13"/>
      <c r="EM313" s="13"/>
      <c r="EN313" s="13"/>
      <c r="EO313" s="13"/>
      <c r="EP313" s="13"/>
      <c r="EQ313" s="13"/>
      <c r="ER313" s="13"/>
      <c r="ES313" s="13"/>
      <c r="ET313" s="13"/>
      <c r="EU313" s="13"/>
      <c r="EV313" s="13"/>
      <c r="EW313" s="13"/>
      <c r="EX313" s="13"/>
      <c r="EY313" s="13"/>
      <c r="EZ313" s="13"/>
      <c r="FA313" s="13"/>
      <c r="FB313" s="13"/>
      <c r="FC313" s="13"/>
      <c r="FD313" s="13"/>
      <c r="FE313" s="13"/>
      <c r="FF313" s="13"/>
      <c r="FG313" s="13"/>
      <c r="FH313" s="13"/>
      <c r="FI313" s="13"/>
      <c r="FJ313" s="13"/>
      <c r="FK313" s="13"/>
      <c r="FL313" s="13"/>
      <c r="FM313" s="13"/>
      <c r="FN313" s="13"/>
      <c r="FO313" s="13"/>
      <c r="FP313" s="13"/>
      <c r="FQ313" s="13"/>
      <c r="FR313" s="13"/>
      <c r="FS313" s="13"/>
      <c r="FT313" s="13"/>
      <c r="FU313" s="13"/>
      <c r="FV313" s="13"/>
      <c r="FW313" s="13"/>
      <c r="FX313" s="13"/>
      <c r="FY313" s="13"/>
      <c r="FZ313" s="13"/>
      <c r="GA313" s="13"/>
      <c r="GB313" s="13"/>
      <c r="GC313" s="13"/>
      <c r="GD313" s="13"/>
      <c r="GE313" s="13"/>
      <c r="GF313" s="13"/>
      <c r="GG313" s="13"/>
      <c r="GH313" s="13"/>
      <c r="GI313" s="13"/>
      <c r="GJ313" s="13"/>
      <c r="GK313" s="13"/>
      <c r="GL313" s="13"/>
      <c r="GM313" s="13"/>
      <c r="GN313" s="13"/>
      <c r="GO313" s="13"/>
      <c r="GP313" s="13"/>
      <c r="GQ313" s="13"/>
      <c r="GR313" s="13"/>
      <c r="GS313" s="13"/>
      <c r="GT313" s="13"/>
      <c r="GU313" s="13"/>
      <c r="GV313" s="13"/>
      <c r="GW313" s="13"/>
      <c r="GX313" s="13"/>
      <c r="GY313" s="13"/>
      <c r="GZ313" s="13"/>
      <c r="HA313" s="13"/>
      <c r="HB313" s="13"/>
      <c r="HC313" s="13"/>
      <c r="HD313" s="13"/>
      <c r="HE313" s="13"/>
      <c r="HF313" s="13"/>
      <c r="HG313" s="13"/>
      <c r="HH313" s="13"/>
      <c r="HI313" s="13"/>
      <c r="HJ313" s="13"/>
      <c r="HK313" s="13"/>
      <c r="HL313" s="13"/>
      <c r="HM313" s="13"/>
      <c r="HN313" s="13"/>
      <c r="HO313" s="13"/>
      <c r="HP313" s="13"/>
      <c r="HQ313" s="13"/>
      <c r="HR313" s="13"/>
      <c r="HS313" s="13"/>
      <c r="HT313" s="13"/>
      <c r="HU313" s="13"/>
      <c r="HV313" s="13"/>
      <c r="HW313" s="13"/>
      <c r="HX313" s="13"/>
      <c r="HY313" s="13"/>
      <c r="HZ313" s="13"/>
      <c r="IA313" s="13"/>
      <c r="IB313" s="13"/>
      <c r="IC313" s="13"/>
      <c r="ID313" s="13"/>
      <c r="IE313" s="13"/>
      <c r="IF313" s="13"/>
      <c r="IG313" s="13"/>
      <c r="IH313" s="13"/>
      <c r="II313" s="13"/>
      <c r="IJ313" s="13"/>
      <c r="IK313" s="13"/>
      <c r="IL313" s="13"/>
      <c r="IM313" s="13"/>
      <c r="IN313" s="13"/>
      <c r="IO313" s="13"/>
      <c r="IP313" s="13"/>
      <c r="IQ313" s="13"/>
      <c r="IR313" s="13"/>
    </row>
    <row r="314" spans="1:252" ht="242.25" customHeight="1" x14ac:dyDescent="0.2">
      <c r="A314" s="9" t="s">
        <v>790</v>
      </c>
      <c r="B314" s="20"/>
      <c r="C314" s="9" t="s">
        <v>3</v>
      </c>
      <c r="D314" s="9" t="s">
        <v>960</v>
      </c>
      <c r="E314" s="9"/>
      <c r="F314" s="14">
        <f t="shared" ref="F314" si="108">G314+H314</f>
        <v>0</v>
      </c>
      <c r="G314" s="14">
        <f>G315</f>
        <v>0</v>
      </c>
      <c r="H314" s="14">
        <f>H315</f>
        <v>0</v>
      </c>
      <c r="I314" s="14">
        <f t="shared" ref="I314" si="109">J314+K314</f>
        <v>91404</v>
      </c>
      <c r="J314" s="14">
        <f>J315</f>
        <v>0</v>
      </c>
      <c r="K314" s="14">
        <f>K315</f>
        <v>91404</v>
      </c>
      <c r="L314" s="16">
        <f t="shared" si="92"/>
        <v>0</v>
      </c>
      <c r="M314" s="13"/>
      <c r="N314" s="13"/>
      <c r="O314" s="13"/>
      <c r="P314" s="13"/>
      <c r="Q314" s="13"/>
      <c r="R314" s="13"/>
      <c r="S314" s="13"/>
      <c r="T314" s="13"/>
      <c r="U314" s="13"/>
      <c r="V314" s="13"/>
      <c r="W314" s="13"/>
      <c r="X314" s="13"/>
      <c r="Y314" s="13"/>
      <c r="Z314" s="13"/>
      <c r="AA314" s="13"/>
      <c r="AB314" s="13"/>
      <c r="AC314" s="13"/>
      <c r="AD314" s="13"/>
      <c r="AE314" s="13"/>
      <c r="AF314" s="13"/>
      <c r="AG314" s="13"/>
      <c r="AH314" s="13"/>
      <c r="AI314" s="13"/>
      <c r="AJ314" s="13"/>
      <c r="AK314" s="13"/>
      <c r="AL314" s="13"/>
      <c r="AM314" s="13"/>
      <c r="AN314" s="13"/>
      <c r="AO314" s="13"/>
      <c r="AP314" s="13"/>
      <c r="AQ314" s="13"/>
      <c r="AR314" s="13"/>
      <c r="AS314" s="13"/>
      <c r="AT314" s="13"/>
      <c r="AU314" s="13"/>
      <c r="AV314" s="13"/>
      <c r="AW314" s="13"/>
      <c r="AX314" s="13"/>
      <c r="AY314" s="13"/>
      <c r="AZ314" s="13"/>
      <c r="BA314" s="13"/>
      <c r="BB314" s="13"/>
      <c r="BC314" s="13"/>
      <c r="BD314" s="13"/>
      <c r="BE314" s="13"/>
      <c r="BF314" s="13"/>
      <c r="BG314" s="13"/>
      <c r="BH314" s="13"/>
      <c r="BI314" s="13"/>
      <c r="BJ314" s="13"/>
      <c r="BK314" s="13"/>
      <c r="BL314" s="13"/>
      <c r="BM314" s="13"/>
      <c r="BN314" s="13"/>
      <c r="BO314" s="13"/>
      <c r="BP314" s="13"/>
      <c r="BQ314" s="13"/>
      <c r="BR314" s="13"/>
      <c r="BS314" s="13"/>
      <c r="BT314" s="13"/>
      <c r="BU314" s="13"/>
      <c r="BV314" s="13"/>
      <c r="BW314" s="13"/>
      <c r="BX314" s="13"/>
      <c r="BY314" s="13"/>
      <c r="BZ314" s="13"/>
      <c r="CA314" s="13"/>
      <c r="CB314" s="13"/>
      <c r="CC314" s="13"/>
      <c r="CD314" s="13"/>
      <c r="CE314" s="13"/>
      <c r="CF314" s="13"/>
      <c r="CG314" s="13"/>
      <c r="CH314" s="13"/>
      <c r="CI314" s="13"/>
      <c r="CJ314" s="13"/>
      <c r="CK314" s="13"/>
      <c r="CL314" s="13"/>
      <c r="CM314" s="13"/>
      <c r="CN314" s="13"/>
      <c r="CO314" s="13"/>
      <c r="CP314" s="13"/>
      <c r="CQ314" s="13"/>
      <c r="CR314" s="13"/>
      <c r="CS314" s="13"/>
      <c r="CT314" s="13"/>
      <c r="CU314" s="13"/>
      <c r="CV314" s="13"/>
      <c r="CW314" s="13"/>
      <c r="CX314" s="13"/>
      <c r="CY314" s="13"/>
      <c r="CZ314" s="13"/>
      <c r="DA314" s="13"/>
      <c r="DB314" s="13"/>
      <c r="DC314" s="13"/>
      <c r="DD314" s="13"/>
      <c r="DE314" s="13"/>
      <c r="DF314" s="13"/>
      <c r="DG314" s="13"/>
      <c r="DH314" s="13"/>
      <c r="DI314" s="13"/>
      <c r="DJ314" s="13"/>
      <c r="DK314" s="13"/>
      <c r="DL314" s="13"/>
      <c r="DM314" s="13"/>
      <c r="DN314" s="13"/>
      <c r="DO314" s="13"/>
      <c r="DP314" s="13"/>
      <c r="DQ314" s="13"/>
      <c r="DR314" s="13"/>
      <c r="DS314" s="13"/>
      <c r="DT314" s="13"/>
      <c r="DU314" s="13"/>
      <c r="DV314" s="13"/>
      <c r="DW314" s="13"/>
      <c r="DX314" s="13"/>
      <c r="DY314" s="13"/>
      <c r="DZ314" s="13"/>
      <c r="EA314" s="13"/>
      <c r="EB314" s="13"/>
      <c r="EC314" s="13"/>
      <c r="ED314" s="13"/>
      <c r="EE314" s="13"/>
      <c r="EF314" s="13"/>
      <c r="EG314" s="13"/>
      <c r="EH314" s="13"/>
      <c r="EI314" s="13"/>
      <c r="EJ314" s="13"/>
      <c r="EK314" s="13"/>
      <c r="EL314" s="13"/>
      <c r="EM314" s="13"/>
      <c r="EN314" s="13"/>
      <c r="EO314" s="13"/>
      <c r="EP314" s="13"/>
      <c r="EQ314" s="13"/>
      <c r="ER314" s="13"/>
      <c r="ES314" s="13"/>
      <c r="ET314" s="13"/>
      <c r="EU314" s="13"/>
      <c r="EV314" s="13"/>
      <c r="EW314" s="13"/>
      <c r="EX314" s="13"/>
      <c r="EY314" s="13"/>
      <c r="EZ314" s="13"/>
      <c r="FA314" s="13"/>
      <c r="FB314" s="13"/>
      <c r="FC314" s="13"/>
      <c r="FD314" s="13"/>
      <c r="FE314" s="13"/>
      <c r="FF314" s="13"/>
      <c r="FG314" s="13"/>
      <c r="FH314" s="13"/>
      <c r="FI314" s="13"/>
      <c r="FJ314" s="13"/>
      <c r="FK314" s="13"/>
      <c r="FL314" s="13"/>
      <c r="FM314" s="13"/>
      <c r="FN314" s="13"/>
      <c r="FO314" s="13"/>
      <c r="FP314" s="13"/>
      <c r="FQ314" s="13"/>
      <c r="FR314" s="13"/>
      <c r="FS314" s="13"/>
      <c r="FT314" s="13"/>
      <c r="FU314" s="13"/>
      <c r="FV314" s="13"/>
      <c r="FW314" s="13"/>
      <c r="FX314" s="13"/>
      <c r="FY314" s="13"/>
      <c r="FZ314" s="13"/>
      <c r="GA314" s="13"/>
      <c r="GB314" s="13"/>
      <c r="GC314" s="13"/>
      <c r="GD314" s="13"/>
      <c r="GE314" s="13"/>
      <c r="GF314" s="13"/>
      <c r="GG314" s="13"/>
      <c r="GH314" s="13"/>
      <c r="GI314" s="13"/>
      <c r="GJ314" s="13"/>
      <c r="GK314" s="13"/>
      <c r="GL314" s="13"/>
      <c r="GM314" s="13"/>
      <c r="GN314" s="13"/>
      <c r="GO314" s="13"/>
      <c r="GP314" s="13"/>
      <c r="GQ314" s="13"/>
      <c r="GR314" s="13"/>
      <c r="GS314" s="13"/>
      <c r="GT314" s="13"/>
      <c r="GU314" s="13"/>
      <c r="GV314" s="13"/>
      <c r="GW314" s="13"/>
      <c r="GX314" s="13"/>
      <c r="GY314" s="13"/>
      <c r="GZ314" s="13"/>
      <c r="HA314" s="13"/>
      <c r="HB314" s="13"/>
      <c r="HC314" s="13"/>
      <c r="HD314" s="13"/>
      <c r="HE314" s="13"/>
      <c r="HF314" s="13"/>
      <c r="HG314" s="13"/>
      <c r="HH314" s="13"/>
      <c r="HI314" s="13"/>
      <c r="HJ314" s="13"/>
      <c r="HK314" s="13"/>
      <c r="HL314" s="13"/>
      <c r="HM314" s="13"/>
      <c r="HN314" s="13"/>
      <c r="HO314" s="13"/>
      <c r="HP314" s="13"/>
      <c r="HQ314" s="13"/>
      <c r="HR314" s="13"/>
      <c r="HS314" s="13"/>
      <c r="HT314" s="13"/>
      <c r="HU314" s="13"/>
      <c r="HV314" s="13"/>
      <c r="HW314" s="13"/>
      <c r="HX314" s="13"/>
      <c r="HY314" s="13"/>
      <c r="HZ314" s="13"/>
      <c r="IA314" s="13"/>
      <c r="IB314" s="13"/>
      <c r="IC314" s="13"/>
      <c r="ID314" s="13"/>
      <c r="IE314" s="13"/>
      <c r="IF314" s="13"/>
      <c r="IG314" s="13"/>
      <c r="IH314" s="13"/>
      <c r="II314" s="13"/>
      <c r="IJ314" s="13"/>
      <c r="IK314" s="13"/>
      <c r="IL314" s="13"/>
      <c r="IM314" s="13"/>
      <c r="IN314" s="13"/>
      <c r="IO314" s="13"/>
      <c r="IP314" s="13"/>
      <c r="IQ314" s="13"/>
      <c r="IR314" s="13"/>
    </row>
    <row r="315" spans="1:252" ht="105" customHeight="1" x14ac:dyDescent="0.2">
      <c r="A315" s="9" t="s">
        <v>18</v>
      </c>
      <c r="B315" s="20"/>
      <c r="C315" s="9" t="s">
        <v>3</v>
      </c>
      <c r="D315" s="9" t="s">
        <v>960</v>
      </c>
      <c r="E315" s="9" t="s">
        <v>12</v>
      </c>
      <c r="F315" s="14">
        <f>G315+H315</f>
        <v>0</v>
      </c>
      <c r="G315" s="11"/>
      <c r="H315" s="11"/>
      <c r="I315" s="14">
        <f>J315+K315</f>
        <v>91404</v>
      </c>
      <c r="J315" s="11"/>
      <c r="K315" s="14">
        <v>91404</v>
      </c>
      <c r="L315" s="16">
        <f t="shared" si="92"/>
        <v>0</v>
      </c>
      <c r="M315" s="13"/>
      <c r="N315" s="13"/>
      <c r="O315" s="13"/>
      <c r="P315" s="13"/>
      <c r="Q315" s="13"/>
      <c r="R315" s="13"/>
      <c r="S315" s="13"/>
      <c r="T315" s="13"/>
      <c r="U315" s="13"/>
      <c r="V315" s="13"/>
      <c r="W315" s="13"/>
      <c r="X315" s="13"/>
      <c r="Y315" s="13"/>
      <c r="Z315" s="13"/>
      <c r="AA315" s="13"/>
      <c r="AB315" s="13"/>
      <c r="AC315" s="13"/>
      <c r="AD315" s="13"/>
      <c r="AE315" s="13"/>
      <c r="AF315" s="13"/>
      <c r="AG315" s="13"/>
      <c r="AH315" s="13"/>
      <c r="AI315" s="13"/>
      <c r="AJ315" s="13"/>
      <c r="AK315" s="13"/>
      <c r="AL315" s="13"/>
      <c r="AM315" s="13"/>
      <c r="AN315" s="13"/>
      <c r="AO315" s="13"/>
      <c r="AP315" s="13"/>
      <c r="AQ315" s="13"/>
      <c r="AR315" s="13"/>
      <c r="AS315" s="13"/>
      <c r="AT315" s="13"/>
      <c r="AU315" s="13"/>
      <c r="AV315" s="13"/>
      <c r="AW315" s="13"/>
      <c r="AX315" s="13"/>
      <c r="AY315" s="13"/>
      <c r="AZ315" s="13"/>
      <c r="BA315" s="13"/>
      <c r="BB315" s="13"/>
      <c r="BC315" s="13"/>
      <c r="BD315" s="13"/>
      <c r="BE315" s="13"/>
      <c r="BF315" s="13"/>
      <c r="BG315" s="13"/>
      <c r="BH315" s="13"/>
      <c r="BI315" s="13"/>
      <c r="BJ315" s="13"/>
      <c r="BK315" s="13"/>
      <c r="BL315" s="13"/>
      <c r="BM315" s="13"/>
      <c r="BN315" s="13"/>
      <c r="BO315" s="13"/>
      <c r="BP315" s="13"/>
      <c r="BQ315" s="13"/>
      <c r="BR315" s="13"/>
      <c r="BS315" s="13"/>
      <c r="BT315" s="13"/>
      <c r="BU315" s="13"/>
      <c r="BV315" s="13"/>
      <c r="BW315" s="13"/>
      <c r="BX315" s="13"/>
      <c r="BY315" s="13"/>
      <c r="BZ315" s="13"/>
      <c r="CA315" s="13"/>
      <c r="CB315" s="13"/>
      <c r="CC315" s="13"/>
      <c r="CD315" s="13"/>
      <c r="CE315" s="13"/>
      <c r="CF315" s="13"/>
      <c r="CG315" s="13"/>
      <c r="CH315" s="13"/>
      <c r="CI315" s="13"/>
      <c r="CJ315" s="13"/>
      <c r="CK315" s="13"/>
      <c r="CL315" s="13"/>
      <c r="CM315" s="13"/>
      <c r="CN315" s="13"/>
      <c r="CO315" s="13"/>
      <c r="CP315" s="13"/>
      <c r="CQ315" s="13"/>
      <c r="CR315" s="13"/>
      <c r="CS315" s="13"/>
      <c r="CT315" s="13"/>
      <c r="CU315" s="13"/>
      <c r="CV315" s="13"/>
      <c r="CW315" s="13"/>
      <c r="CX315" s="13"/>
      <c r="CY315" s="13"/>
      <c r="CZ315" s="13"/>
      <c r="DA315" s="13"/>
      <c r="DB315" s="13"/>
      <c r="DC315" s="13"/>
      <c r="DD315" s="13"/>
      <c r="DE315" s="13"/>
      <c r="DF315" s="13"/>
      <c r="DG315" s="13"/>
      <c r="DH315" s="13"/>
      <c r="DI315" s="13"/>
      <c r="DJ315" s="13"/>
      <c r="DK315" s="13"/>
      <c r="DL315" s="13"/>
      <c r="DM315" s="13"/>
      <c r="DN315" s="13"/>
      <c r="DO315" s="13"/>
      <c r="DP315" s="13"/>
      <c r="DQ315" s="13"/>
      <c r="DR315" s="13"/>
      <c r="DS315" s="13"/>
      <c r="DT315" s="13"/>
      <c r="DU315" s="13"/>
      <c r="DV315" s="13"/>
      <c r="DW315" s="13"/>
      <c r="DX315" s="13"/>
      <c r="DY315" s="13"/>
      <c r="DZ315" s="13"/>
      <c r="EA315" s="13"/>
      <c r="EB315" s="13"/>
      <c r="EC315" s="13"/>
      <c r="ED315" s="13"/>
      <c r="EE315" s="13"/>
      <c r="EF315" s="13"/>
      <c r="EG315" s="13"/>
      <c r="EH315" s="13"/>
      <c r="EI315" s="13"/>
      <c r="EJ315" s="13"/>
      <c r="EK315" s="13"/>
      <c r="EL315" s="13"/>
      <c r="EM315" s="13"/>
      <c r="EN315" s="13"/>
      <c r="EO315" s="13"/>
      <c r="EP315" s="13"/>
      <c r="EQ315" s="13"/>
      <c r="ER315" s="13"/>
      <c r="ES315" s="13"/>
      <c r="ET315" s="13"/>
      <c r="EU315" s="13"/>
      <c r="EV315" s="13"/>
      <c r="EW315" s="13"/>
      <c r="EX315" s="13"/>
      <c r="EY315" s="13"/>
      <c r="EZ315" s="13"/>
      <c r="FA315" s="13"/>
      <c r="FB315" s="13"/>
      <c r="FC315" s="13"/>
      <c r="FD315" s="13"/>
      <c r="FE315" s="13"/>
      <c r="FF315" s="13"/>
      <c r="FG315" s="13"/>
      <c r="FH315" s="13"/>
      <c r="FI315" s="13"/>
      <c r="FJ315" s="13"/>
      <c r="FK315" s="13"/>
      <c r="FL315" s="13"/>
      <c r="FM315" s="13"/>
      <c r="FN315" s="13"/>
      <c r="FO315" s="13"/>
      <c r="FP315" s="13"/>
      <c r="FQ315" s="13"/>
      <c r="FR315" s="13"/>
      <c r="FS315" s="13"/>
      <c r="FT315" s="13"/>
      <c r="FU315" s="13"/>
      <c r="FV315" s="13"/>
      <c r="FW315" s="13"/>
      <c r="FX315" s="13"/>
      <c r="FY315" s="13"/>
      <c r="FZ315" s="13"/>
      <c r="GA315" s="13"/>
      <c r="GB315" s="13"/>
      <c r="GC315" s="13"/>
      <c r="GD315" s="13"/>
      <c r="GE315" s="13"/>
      <c r="GF315" s="13"/>
      <c r="GG315" s="13"/>
      <c r="GH315" s="13"/>
      <c r="GI315" s="13"/>
      <c r="GJ315" s="13"/>
      <c r="GK315" s="13"/>
      <c r="GL315" s="13"/>
      <c r="GM315" s="13"/>
      <c r="GN315" s="13"/>
      <c r="GO315" s="13"/>
      <c r="GP315" s="13"/>
      <c r="GQ315" s="13"/>
      <c r="GR315" s="13"/>
      <c r="GS315" s="13"/>
      <c r="GT315" s="13"/>
      <c r="GU315" s="13"/>
      <c r="GV315" s="13"/>
      <c r="GW315" s="13"/>
      <c r="GX315" s="13"/>
      <c r="GY315" s="13"/>
      <c r="GZ315" s="13"/>
      <c r="HA315" s="13"/>
      <c r="HB315" s="13"/>
      <c r="HC315" s="13"/>
      <c r="HD315" s="13"/>
      <c r="HE315" s="13"/>
      <c r="HF315" s="13"/>
      <c r="HG315" s="13"/>
      <c r="HH315" s="13"/>
      <c r="HI315" s="13"/>
      <c r="HJ315" s="13"/>
      <c r="HK315" s="13"/>
      <c r="HL315" s="13"/>
      <c r="HM315" s="13"/>
      <c r="HN315" s="13"/>
      <c r="HO315" s="13"/>
      <c r="HP315" s="13"/>
      <c r="HQ315" s="13"/>
      <c r="HR315" s="13"/>
      <c r="HS315" s="13"/>
      <c r="HT315" s="13"/>
      <c r="HU315" s="13"/>
      <c r="HV315" s="13"/>
      <c r="HW315" s="13"/>
      <c r="HX315" s="13"/>
      <c r="HY315" s="13"/>
      <c r="HZ315" s="13"/>
      <c r="IA315" s="13"/>
      <c r="IB315" s="13"/>
      <c r="IC315" s="13"/>
      <c r="ID315" s="13"/>
      <c r="IE315" s="13"/>
      <c r="IF315" s="13"/>
      <c r="IG315" s="13"/>
      <c r="IH315" s="13"/>
      <c r="II315" s="13"/>
      <c r="IJ315" s="13"/>
      <c r="IK315" s="13"/>
      <c r="IL315" s="13"/>
      <c r="IM315" s="13"/>
      <c r="IN315" s="13"/>
      <c r="IO315" s="13"/>
      <c r="IP315" s="13"/>
      <c r="IQ315" s="13"/>
      <c r="IR315" s="13"/>
    </row>
    <row r="316" spans="1:252" ht="264.75" customHeight="1" x14ac:dyDescent="0.2">
      <c r="A316" s="9" t="s">
        <v>790</v>
      </c>
      <c r="B316" s="20"/>
      <c r="C316" s="9" t="s">
        <v>3</v>
      </c>
      <c r="D316" s="9" t="s">
        <v>961</v>
      </c>
      <c r="E316" s="9"/>
      <c r="F316" s="14">
        <f t="shared" ref="F316" si="110">G316+H316</f>
        <v>0</v>
      </c>
      <c r="G316" s="14">
        <f>G317</f>
        <v>0</v>
      </c>
      <c r="H316" s="14">
        <f>H317</f>
        <v>0</v>
      </c>
      <c r="I316" s="14">
        <f t="shared" ref="I316" si="111">J316+K316</f>
        <v>10156</v>
      </c>
      <c r="J316" s="14">
        <f>J317</f>
        <v>10156</v>
      </c>
      <c r="K316" s="14">
        <f>K317</f>
        <v>0</v>
      </c>
      <c r="L316" s="16">
        <f t="shared" si="92"/>
        <v>-10156</v>
      </c>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3"/>
      <c r="EV316" s="13"/>
      <c r="EW316" s="13"/>
      <c r="EX316" s="13"/>
      <c r="EY316" s="13"/>
      <c r="EZ316" s="13"/>
      <c r="FA316" s="13"/>
      <c r="FB316" s="13"/>
      <c r="FC316" s="13"/>
      <c r="FD316" s="13"/>
      <c r="FE316" s="13"/>
      <c r="FF316" s="13"/>
      <c r="FG316" s="13"/>
      <c r="FH316" s="13"/>
      <c r="FI316" s="13"/>
      <c r="FJ316" s="13"/>
      <c r="FK316" s="13"/>
      <c r="FL316" s="13"/>
      <c r="FM316" s="13"/>
      <c r="FN316" s="13"/>
      <c r="FO316" s="13"/>
      <c r="FP316" s="13"/>
      <c r="FQ316" s="13"/>
      <c r="FR316" s="13"/>
      <c r="FS316" s="13"/>
      <c r="FT316" s="13"/>
      <c r="FU316" s="13"/>
      <c r="FV316" s="13"/>
      <c r="FW316" s="13"/>
      <c r="FX316" s="13"/>
      <c r="FY316" s="13"/>
      <c r="FZ316" s="13"/>
      <c r="GA316" s="13"/>
      <c r="GB316" s="13"/>
      <c r="GC316" s="13"/>
      <c r="GD316" s="13"/>
      <c r="GE316" s="13"/>
      <c r="GF316" s="13"/>
      <c r="GG316" s="13"/>
      <c r="GH316" s="13"/>
      <c r="GI316" s="13"/>
      <c r="GJ316" s="13"/>
      <c r="GK316" s="13"/>
      <c r="GL316" s="13"/>
      <c r="GM316" s="13"/>
      <c r="GN316" s="13"/>
      <c r="GO316" s="13"/>
      <c r="GP316" s="13"/>
      <c r="GQ316" s="13"/>
      <c r="GR316" s="13"/>
      <c r="GS316" s="13"/>
      <c r="GT316" s="13"/>
      <c r="GU316" s="13"/>
      <c r="GV316" s="13"/>
      <c r="GW316" s="13"/>
      <c r="GX316" s="13"/>
      <c r="GY316" s="13"/>
      <c r="GZ316" s="13"/>
      <c r="HA316" s="13"/>
      <c r="HB316" s="13"/>
      <c r="HC316" s="13"/>
      <c r="HD316" s="13"/>
      <c r="HE316" s="13"/>
      <c r="HF316" s="13"/>
      <c r="HG316" s="13"/>
      <c r="HH316" s="13"/>
      <c r="HI316" s="13"/>
      <c r="HJ316" s="13"/>
      <c r="HK316" s="13"/>
      <c r="HL316" s="13"/>
      <c r="HM316" s="13"/>
      <c r="HN316" s="13"/>
      <c r="HO316" s="13"/>
      <c r="HP316" s="13"/>
      <c r="HQ316" s="13"/>
      <c r="HR316" s="13"/>
      <c r="HS316" s="13"/>
      <c r="HT316" s="13"/>
      <c r="HU316" s="13"/>
      <c r="HV316" s="13"/>
      <c r="HW316" s="13"/>
      <c r="HX316" s="13"/>
      <c r="HY316" s="13"/>
      <c r="HZ316" s="13"/>
      <c r="IA316" s="13"/>
      <c r="IB316" s="13"/>
      <c r="IC316" s="13"/>
      <c r="ID316" s="13"/>
      <c r="IE316" s="13"/>
      <c r="IF316" s="13"/>
      <c r="IG316" s="13"/>
      <c r="IH316" s="13"/>
      <c r="II316" s="13"/>
      <c r="IJ316" s="13"/>
      <c r="IK316" s="13"/>
      <c r="IL316" s="13"/>
      <c r="IM316" s="13"/>
      <c r="IN316" s="13"/>
      <c r="IO316" s="13"/>
      <c r="IP316" s="13"/>
      <c r="IQ316" s="13"/>
      <c r="IR316" s="13"/>
    </row>
    <row r="317" spans="1:252" ht="104.45" customHeight="1" x14ac:dyDescent="0.2">
      <c r="A317" s="9" t="s">
        <v>18</v>
      </c>
      <c r="B317" s="20"/>
      <c r="C317" s="9" t="s">
        <v>3</v>
      </c>
      <c r="D317" s="9" t="s">
        <v>961</v>
      </c>
      <c r="E317" s="9" t="s">
        <v>12</v>
      </c>
      <c r="F317" s="14">
        <f>G317+H317</f>
        <v>0</v>
      </c>
      <c r="G317" s="11"/>
      <c r="H317" s="11"/>
      <c r="I317" s="14">
        <f>J317+K317</f>
        <v>10156</v>
      </c>
      <c r="J317" s="14">
        <v>10156</v>
      </c>
      <c r="K317" s="11"/>
      <c r="L317" s="16">
        <f t="shared" si="92"/>
        <v>-10156</v>
      </c>
      <c r="M317" s="13"/>
      <c r="N317" s="13"/>
      <c r="O317" s="13"/>
      <c r="P317" s="13"/>
      <c r="Q317" s="13"/>
      <c r="R317" s="13"/>
      <c r="S317" s="13"/>
      <c r="T317" s="13"/>
      <c r="U317" s="13"/>
      <c r="V317" s="13"/>
      <c r="W317" s="13"/>
      <c r="X317" s="13"/>
      <c r="Y317" s="13"/>
      <c r="Z317" s="13"/>
      <c r="AA317" s="13"/>
      <c r="AB317" s="13"/>
      <c r="AC317" s="13"/>
      <c r="AD317" s="13"/>
      <c r="AE317" s="13"/>
      <c r="AF317" s="13"/>
      <c r="AG317" s="13"/>
      <c r="AH317" s="13"/>
      <c r="AI317" s="13"/>
      <c r="AJ317" s="13"/>
      <c r="AK317" s="13"/>
      <c r="AL317" s="13"/>
      <c r="AM317" s="13"/>
      <c r="AN317" s="13"/>
      <c r="AO317" s="13"/>
      <c r="AP317" s="13"/>
      <c r="AQ317" s="13"/>
      <c r="AR317" s="13"/>
      <c r="AS317" s="13"/>
      <c r="AT317" s="13"/>
      <c r="AU317" s="13"/>
      <c r="AV317" s="13"/>
      <c r="AW317" s="13"/>
      <c r="AX317" s="13"/>
      <c r="AY317" s="13"/>
      <c r="AZ317" s="13"/>
      <c r="BA317" s="13"/>
      <c r="BB317" s="13"/>
      <c r="BC317" s="13"/>
      <c r="BD317" s="13"/>
      <c r="BE317" s="13"/>
      <c r="BF317" s="13"/>
      <c r="BG317" s="13"/>
      <c r="BH317" s="13"/>
      <c r="BI317" s="13"/>
      <c r="BJ317" s="13"/>
      <c r="BK317" s="13"/>
      <c r="BL317" s="13"/>
      <c r="BM317" s="13"/>
      <c r="BN317" s="13"/>
      <c r="BO317" s="13"/>
      <c r="BP317" s="13"/>
      <c r="BQ317" s="13"/>
      <c r="BR317" s="13"/>
      <c r="BS317" s="13"/>
      <c r="BT317" s="13"/>
      <c r="BU317" s="13"/>
      <c r="BV317" s="13"/>
      <c r="BW317" s="13"/>
      <c r="BX317" s="13"/>
      <c r="BY317" s="13"/>
      <c r="BZ317" s="13"/>
      <c r="CA317" s="13"/>
      <c r="CB317" s="13"/>
      <c r="CC317" s="13"/>
      <c r="CD317" s="13"/>
      <c r="CE317" s="13"/>
      <c r="CF317" s="13"/>
      <c r="CG317" s="13"/>
      <c r="CH317" s="13"/>
      <c r="CI317" s="13"/>
      <c r="CJ317" s="13"/>
      <c r="CK317" s="13"/>
      <c r="CL317" s="13"/>
      <c r="CM317" s="13"/>
      <c r="CN317" s="13"/>
      <c r="CO317" s="13"/>
      <c r="CP317" s="13"/>
      <c r="CQ317" s="13"/>
      <c r="CR317" s="13"/>
      <c r="CS317" s="13"/>
      <c r="CT317" s="13"/>
      <c r="CU317" s="13"/>
      <c r="CV317" s="13"/>
      <c r="CW317" s="13"/>
      <c r="CX317" s="13"/>
      <c r="CY317" s="13"/>
      <c r="CZ317" s="13"/>
      <c r="DA317" s="13"/>
      <c r="DB317" s="13"/>
      <c r="DC317" s="13"/>
      <c r="DD317" s="13"/>
      <c r="DE317" s="13"/>
      <c r="DF317" s="13"/>
      <c r="DG317" s="13"/>
      <c r="DH317" s="13"/>
      <c r="DI317" s="13"/>
      <c r="DJ317" s="13"/>
      <c r="DK317" s="13"/>
      <c r="DL317" s="13"/>
      <c r="DM317" s="13"/>
      <c r="DN317" s="13"/>
      <c r="DO317" s="13"/>
      <c r="DP317" s="13"/>
      <c r="DQ317" s="13"/>
      <c r="DR317" s="13"/>
      <c r="DS317" s="13"/>
      <c r="DT317" s="13"/>
      <c r="DU317" s="13"/>
      <c r="DV317" s="13"/>
      <c r="DW317" s="13"/>
      <c r="DX317" s="13"/>
      <c r="DY317" s="13"/>
      <c r="DZ317" s="13"/>
      <c r="EA317" s="13"/>
      <c r="EB317" s="13"/>
      <c r="EC317" s="13"/>
      <c r="ED317" s="13"/>
      <c r="EE317" s="13"/>
      <c r="EF317" s="13"/>
      <c r="EG317" s="13"/>
      <c r="EH317" s="13"/>
      <c r="EI317" s="13"/>
      <c r="EJ317" s="13"/>
      <c r="EK317" s="13"/>
      <c r="EL317" s="13"/>
      <c r="EM317" s="13"/>
      <c r="EN317" s="13"/>
      <c r="EO317" s="13"/>
      <c r="EP317" s="13"/>
      <c r="EQ317" s="13"/>
      <c r="ER317" s="13"/>
      <c r="ES317" s="13"/>
      <c r="ET317" s="13"/>
      <c r="EU317" s="13"/>
      <c r="EV317" s="13"/>
      <c r="EW317" s="13"/>
      <c r="EX317" s="13"/>
      <c r="EY317" s="13"/>
      <c r="EZ317" s="13"/>
      <c r="FA317" s="13"/>
      <c r="FB317" s="13"/>
      <c r="FC317" s="13"/>
      <c r="FD317" s="13"/>
      <c r="FE317" s="13"/>
      <c r="FF317" s="13"/>
      <c r="FG317" s="13"/>
      <c r="FH317" s="13"/>
      <c r="FI317" s="13"/>
      <c r="FJ317" s="13"/>
      <c r="FK317" s="13"/>
      <c r="FL317" s="13"/>
      <c r="FM317" s="13"/>
      <c r="FN317" s="13"/>
      <c r="FO317" s="13"/>
      <c r="FP317" s="13"/>
      <c r="FQ317" s="13"/>
      <c r="FR317" s="13"/>
      <c r="FS317" s="13"/>
      <c r="FT317" s="13"/>
      <c r="FU317" s="13"/>
      <c r="FV317" s="13"/>
      <c r="FW317" s="13"/>
      <c r="FX317" s="13"/>
      <c r="FY317" s="13"/>
      <c r="FZ317" s="13"/>
      <c r="GA317" s="13"/>
      <c r="GB317" s="13"/>
      <c r="GC317" s="13"/>
      <c r="GD317" s="13"/>
      <c r="GE317" s="13"/>
      <c r="GF317" s="13"/>
      <c r="GG317" s="13"/>
      <c r="GH317" s="13"/>
      <c r="GI317" s="13"/>
      <c r="GJ317" s="13"/>
      <c r="GK317" s="13"/>
      <c r="GL317" s="13"/>
      <c r="GM317" s="13"/>
      <c r="GN317" s="13"/>
      <c r="GO317" s="13"/>
      <c r="GP317" s="13"/>
      <c r="GQ317" s="13"/>
      <c r="GR317" s="13"/>
      <c r="GS317" s="13"/>
      <c r="GT317" s="13"/>
      <c r="GU317" s="13"/>
      <c r="GV317" s="13"/>
      <c r="GW317" s="13"/>
      <c r="GX317" s="13"/>
      <c r="GY317" s="13"/>
      <c r="GZ317" s="13"/>
      <c r="HA317" s="13"/>
      <c r="HB317" s="13"/>
      <c r="HC317" s="13"/>
      <c r="HD317" s="13"/>
      <c r="HE317" s="13"/>
      <c r="HF317" s="13"/>
      <c r="HG317" s="13"/>
      <c r="HH317" s="13"/>
      <c r="HI317" s="13"/>
      <c r="HJ317" s="13"/>
      <c r="HK317" s="13"/>
      <c r="HL317" s="13"/>
      <c r="HM317" s="13"/>
      <c r="HN317" s="13"/>
      <c r="HO317" s="13"/>
      <c r="HP317" s="13"/>
      <c r="HQ317" s="13"/>
      <c r="HR317" s="13"/>
      <c r="HS317" s="13"/>
      <c r="HT317" s="13"/>
      <c r="HU317" s="13"/>
      <c r="HV317" s="13"/>
      <c r="HW317" s="13"/>
      <c r="HX317" s="13"/>
      <c r="HY317" s="13"/>
      <c r="HZ317" s="13"/>
      <c r="IA317" s="13"/>
      <c r="IB317" s="13"/>
      <c r="IC317" s="13"/>
      <c r="ID317" s="13"/>
      <c r="IE317" s="13"/>
      <c r="IF317" s="13"/>
      <c r="IG317" s="13"/>
      <c r="IH317" s="13"/>
      <c r="II317" s="13"/>
      <c r="IJ317" s="13"/>
      <c r="IK317" s="13"/>
      <c r="IL317" s="13"/>
      <c r="IM317" s="13"/>
      <c r="IN317" s="13"/>
      <c r="IO317" s="13"/>
      <c r="IP317" s="13"/>
      <c r="IQ317" s="13"/>
      <c r="IR317" s="13"/>
    </row>
    <row r="318" spans="1:252" ht="58.5" customHeight="1" x14ac:dyDescent="0.2">
      <c r="A318" s="8" t="s">
        <v>27</v>
      </c>
      <c r="B318" s="20"/>
      <c r="C318" s="8" t="s">
        <v>5</v>
      </c>
      <c r="D318" s="8"/>
      <c r="E318" s="8"/>
      <c r="F318" s="11">
        <f t="shared" ref="F318:F323" si="112">G318+H318</f>
        <v>0</v>
      </c>
      <c r="G318" s="11">
        <f t="shared" ref="G318:H322" si="113">G319</f>
        <v>0</v>
      </c>
      <c r="H318" s="11">
        <f t="shared" si="113"/>
        <v>0</v>
      </c>
      <c r="I318" s="11">
        <f t="shared" ref="I318:I322" si="114">J318+K318</f>
        <v>352.1</v>
      </c>
      <c r="J318" s="63">
        <f t="shared" ref="J318:K322" si="115">J319</f>
        <v>0</v>
      </c>
      <c r="K318" s="63">
        <f t="shared" si="115"/>
        <v>352.1</v>
      </c>
      <c r="L318" s="16"/>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c r="AL318" s="13"/>
      <c r="AM318" s="13"/>
      <c r="AN318" s="13"/>
      <c r="AO318" s="13"/>
      <c r="AP318" s="13"/>
      <c r="AQ318" s="13"/>
      <c r="AR318" s="13"/>
      <c r="AS318" s="13"/>
      <c r="AT318" s="13"/>
      <c r="AU318" s="13"/>
      <c r="AV318" s="13"/>
      <c r="AW318" s="13"/>
      <c r="AX318" s="13"/>
      <c r="AY318" s="13"/>
      <c r="AZ318" s="13"/>
      <c r="BA318" s="13"/>
      <c r="BB318" s="13"/>
      <c r="BC318" s="13"/>
      <c r="BD318" s="13"/>
      <c r="BE318" s="13"/>
      <c r="BF318" s="13"/>
      <c r="BG318" s="13"/>
      <c r="BH318" s="13"/>
      <c r="BI318" s="13"/>
      <c r="BJ318" s="13"/>
      <c r="BK318" s="13"/>
      <c r="BL318" s="13"/>
      <c r="BM318" s="13"/>
      <c r="BN318" s="13"/>
      <c r="BO318" s="13"/>
      <c r="BP318" s="13"/>
      <c r="BQ318" s="13"/>
      <c r="BR318" s="13"/>
      <c r="BS318" s="13"/>
      <c r="BT318" s="13"/>
      <c r="BU318" s="13"/>
      <c r="BV318" s="13"/>
      <c r="BW318" s="13"/>
      <c r="BX318" s="13"/>
      <c r="BY318" s="13"/>
      <c r="BZ318" s="13"/>
      <c r="CA318" s="13"/>
      <c r="CB318" s="13"/>
      <c r="CC318" s="13"/>
      <c r="CD318" s="13"/>
      <c r="CE318" s="13"/>
      <c r="CF318" s="13"/>
      <c r="CG318" s="13"/>
      <c r="CH318" s="13"/>
      <c r="CI318" s="13"/>
      <c r="CJ318" s="13"/>
      <c r="CK318" s="13"/>
      <c r="CL318" s="13"/>
      <c r="CM318" s="13"/>
      <c r="CN318" s="13"/>
      <c r="CO318" s="13"/>
      <c r="CP318" s="13"/>
      <c r="CQ318" s="13"/>
      <c r="CR318" s="13"/>
      <c r="CS318" s="13"/>
      <c r="CT318" s="13"/>
      <c r="CU318" s="13"/>
      <c r="CV318" s="13"/>
      <c r="CW318" s="13"/>
      <c r="CX318" s="13"/>
      <c r="CY318" s="13"/>
      <c r="CZ318" s="13"/>
      <c r="DA318" s="13"/>
      <c r="DB318" s="13"/>
      <c r="DC318" s="13"/>
      <c r="DD318" s="13"/>
      <c r="DE318" s="13"/>
      <c r="DF318" s="13"/>
      <c r="DG318" s="13"/>
      <c r="DH318" s="13"/>
      <c r="DI318" s="13"/>
      <c r="DJ318" s="13"/>
      <c r="DK318" s="13"/>
      <c r="DL318" s="13"/>
      <c r="DM318" s="13"/>
      <c r="DN318" s="13"/>
      <c r="DO318" s="13"/>
      <c r="DP318" s="13"/>
      <c r="DQ318" s="13"/>
      <c r="DR318" s="13"/>
      <c r="DS318" s="13"/>
      <c r="DT318" s="13"/>
      <c r="DU318" s="13"/>
      <c r="DV318" s="13"/>
      <c r="DW318" s="13"/>
      <c r="DX318" s="13"/>
      <c r="DY318" s="13"/>
      <c r="DZ318" s="13"/>
      <c r="EA318" s="13"/>
      <c r="EB318" s="13"/>
      <c r="EC318" s="13"/>
      <c r="ED318" s="13"/>
      <c r="EE318" s="13"/>
      <c r="EF318" s="13"/>
      <c r="EG318" s="13"/>
      <c r="EH318" s="13"/>
      <c r="EI318" s="13"/>
      <c r="EJ318" s="13"/>
      <c r="EK318" s="13"/>
      <c r="EL318" s="13"/>
      <c r="EM318" s="13"/>
      <c r="EN318" s="13"/>
      <c r="EO318" s="13"/>
      <c r="EP318" s="13"/>
      <c r="EQ318" s="13"/>
      <c r="ER318" s="13"/>
      <c r="ES318" s="13"/>
      <c r="ET318" s="13"/>
      <c r="EU318" s="13"/>
      <c r="EV318" s="13"/>
      <c r="EW318" s="13"/>
      <c r="EX318" s="13"/>
      <c r="EY318" s="13"/>
      <c r="EZ318" s="13"/>
      <c r="FA318" s="13"/>
      <c r="FB318" s="13"/>
      <c r="FC318" s="13"/>
      <c r="FD318" s="13"/>
      <c r="FE318" s="13"/>
      <c r="FF318" s="13"/>
      <c r="FG318" s="13"/>
      <c r="FH318" s="13"/>
      <c r="FI318" s="13"/>
      <c r="FJ318" s="13"/>
      <c r="FK318" s="13"/>
      <c r="FL318" s="13"/>
      <c r="FM318" s="13"/>
      <c r="FN318" s="13"/>
      <c r="FO318" s="13"/>
      <c r="FP318" s="13"/>
      <c r="FQ318" s="13"/>
      <c r="FR318" s="13"/>
      <c r="FS318" s="13"/>
      <c r="FT318" s="13"/>
      <c r="FU318" s="13"/>
      <c r="FV318" s="13"/>
      <c r="FW318" s="13"/>
      <c r="FX318" s="13"/>
      <c r="FY318" s="13"/>
      <c r="FZ318" s="13"/>
      <c r="GA318" s="13"/>
      <c r="GB318" s="13"/>
      <c r="GC318" s="13"/>
      <c r="GD318" s="13"/>
      <c r="GE318" s="13"/>
      <c r="GF318" s="13"/>
      <c r="GG318" s="13"/>
      <c r="GH318" s="13"/>
      <c r="GI318" s="13"/>
      <c r="GJ318" s="13"/>
      <c r="GK318" s="13"/>
      <c r="GL318" s="13"/>
      <c r="GM318" s="13"/>
      <c r="GN318" s="13"/>
      <c r="GO318" s="13"/>
      <c r="GP318" s="13"/>
      <c r="GQ318" s="13"/>
      <c r="GR318" s="13"/>
      <c r="GS318" s="13"/>
      <c r="GT318" s="13"/>
      <c r="GU318" s="13"/>
      <c r="GV318" s="13"/>
      <c r="GW318" s="13"/>
      <c r="GX318" s="13"/>
      <c r="GY318" s="13"/>
      <c r="GZ318" s="13"/>
      <c r="HA318" s="13"/>
      <c r="HB318" s="13"/>
      <c r="HC318" s="13"/>
      <c r="HD318" s="13"/>
      <c r="HE318" s="13"/>
      <c r="HF318" s="13"/>
      <c r="HG318" s="13"/>
      <c r="HH318" s="13"/>
      <c r="HI318" s="13"/>
      <c r="HJ318" s="13"/>
      <c r="HK318" s="13"/>
      <c r="HL318" s="13"/>
      <c r="HM318" s="13"/>
      <c r="HN318" s="13"/>
      <c r="HO318" s="13"/>
      <c r="HP318" s="13"/>
      <c r="HQ318" s="13"/>
      <c r="HR318" s="13"/>
      <c r="HS318" s="13"/>
      <c r="HT318" s="13"/>
      <c r="HU318" s="13"/>
      <c r="HV318" s="13"/>
      <c r="HW318" s="13"/>
      <c r="HX318" s="13"/>
      <c r="HY318" s="13"/>
      <c r="HZ318" s="13"/>
      <c r="IA318" s="13"/>
      <c r="IB318" s="13"/>
      <c r="IC318" s="13"/>
      <c r="ID318" s="13"/>
      <c r="IE318" s="13"/>
      <c r="IF318" s="13"/>
      <c r="IG318" s="13"/>
      <c r="IH318" s="13"/>
      <c r="II318" s="13"/>
      <c r="IJ318" s="13"/>
      <c r="IK318" s="13"/>
      <c r="IL318" s="13"/>
      <c r="IM318" s="13"/>
      <c r="IN318" s="13"/>
      <c r="IO318" s="13"/>
      <c r="IP318" s="13"/>
      <c r="IQ318" s="13"/>
      <c r="IR318" s="13"/>
    </row>
    <row r="319" spans="1:252" ht="107.25" customHeight="1" x14ac:dyDescent="0.2">
      <c r="A319" s="7" t="s">
        <v>843</v>
      </c>
      <c r="B319" s="20"/>
      <c r="C319" s="8" t="s">
        <v>5</v>
      </c>
      <c r="D319" s="8" t="s">
        <v>45</v>
      </c>
      <c r="E319" s="8"/>
      <c r="F319" s="11">
        <f t="shared" si="112"/>
        <v>0</v>
      </c>
      <c r="G319" s="11">
        <f t="shared" si="113"/>
        <v>0</v>
      </c>
      <c r="H319" s="11">
        <f t="shared" si="113"/>
        <v>0</v>
      </c>
      <c r="I319" s="11">
        <f t="shared" si="114"/>
        <v>352.1</v>
      </c>
      <c r="J319" s="63">
        <f t="shared" si="115"/>
        <v>0</v>
      </c>
      <c r="K319" s="63">
        <f t="shared" si="115"/>
        <v>352.1</v>
      </c>
      <c r="L319" s="16"/>
      <c r="M319" s="13"/>
      <c r="N319" s="13"/>
      <c r="O319" s="13"/>
      <c r="P319" s="13"/>
      <c r="Q319" s="13"/>
      <c r="R319" s="13"/>
      <c r="S319" s="13"/>
      <c r="T319" s="13"/>
      <c r="U319" s="13"/>
      <c r="V319" s="13"/>
      <c r="W319" s="13"/>
      <c r="X319" s="13"/>
      <c r="Y319" s="13"/>
      <c r="Z319" s="13"/>
      <c r="AA319" s="13"/>
      <c r="AB319" s="13"/>
      <c r="AC319" s="13"/>
      <c r="AD319" s="13"/>
      <c r="AE319" s="13"/>
      <c r="AF319" s="13"/>
      <c r="AG319" s="13"/>
      <c r="AH319" s="13"/>
      <c r="AI319" s="13"/>
      <c r="AJ319" s="13"/>
      <c r="AK319" s="13"/>
      <c r="AL319" s="13"/>
      <c r="AM319" s="13"/>
      <c r="AN319" s="13"/>
      <c r="AO319" s="13"/>
      <c r="AP319" s="13"/>
      <c r="AQ319" s="13"/>
      <c r="AR319" s="13"/>
      <c r="AS319" s="13"/>
      <c r="AT319" s="13"/>
      <c r="AU319" s="13"/>
      <c r="AV319" s="13"/>
      <c r="AW319" s="13"/>
      <c r="AX319" s="13"/>
      <c r="AY319" s="13"/>
      <c r="AZ319" s="13"/>
      <c r="BA319" s="13"/>
      <c r="BB319" s="13"/>
      <c r="BC319" s="13"/>
      <c r="BD319" s="13"/>
      <c r="BE319" s="13"/>
      <c r="BF319" s="13"/>
      <c r="BG319" s="13"/>
      <c r="BH319" s="13"/>
      <c r="BI319" s="13"/>
      <c r="BJ319" s="13"/>
      <c r="BK319" s="13"/>
      <c r="BL319" s="13"/>
      <c r="BM319" s="13"/>
      <c r="BN319" s="13"/>
      <c r="BO319" s="13"/>
      <c r="BP319" s="13"/>
      <c r="BQ319" s="13"/>
      <c r="BR319" s="13"/>
      <c r="BS319" s="13"/>
      <c r="BT319" s="13"/>
      <c r="BU319" s="13"/>
      <c r="BV319" s="13"/>
      <c r="BW319" s="13"/>
      <c r="BX319" s="13"/>
      <c r="BY319" s="13"/>
      <c r="BZ319" s="13"/>
      <c r="CA319" s="13"/>
      <c r="CB319" s="13"/>
      <c r="CC319" s="13"/>
      <c r="CD319" s="13"/>
      <c r="CE319" s="13"/>
      <c r="CF319" s="13"/>
      <c r="CG319" s="13"/>
      <c r="CH319" s="13"/>
      <c r="CI319" s="13"/>
      <c r="CJ319" s="13"/>
      <c r="CK319" s="13"/>
      <c r="CL319" s="13"/>
      <c r="CM319" s="13"/>
      <c r="CN319" s="13"/>
      <c r="CO319" s="13"/>
      <c r="CP319" s="13"/>
      <c r="CQ319" s="13"/>
      <c r="CR319" s="13"/>
      <c r="CS319" s="13"/>
      <c r="CT319" s="13"/>
      <c r="CU319" s="13"/>
      <c r="CV319" s="13"/>
      <c r="CW319" s="13"/>
      <c r="CX319" s="13"/>
      <c r="CY319" s="13"/>
      <c r="CZ319" s="13"/>
      <c r="DA319" s="13"/>
      <c r="DB319" s="13"/>
      <c r="DC319" s="13"/>
      <c r="DD319" s="13"/>
      <c r="DE319" s="13"/>
      <c r="DF319" s="13"/>
      <c r="DG319" s="13"/>
      <c r="DH319" s="13"/>
      <c r="DI319" s="13"/>
      <c r="DJ319" s="13"/>
      <c r="DK319" s="13"/>
      <c r="DL319" s="13"/>
      <c r="DM319" s="13"/>
      <c r="DN319" s="13"/>
      <c r="DO319" s="13"/>
      <c r="DP319" s="13"/>
      <c r="DQ319" s="13"/>
      <c r="DR319" s="13"/>
      <c r="DS319" s="13"/>
      <c r="DT319" s="13"/>
      <c r="DU319" s="13"/>
      <c r="DV319" s="13"/>
      <c r="DW319" s="13"/>
      <c r="DX319" s="13"/>
      <c r="DY319" s="13"/>
      <c r="DZ319" s="13"/>
      <c r="EA319" s="13"/>
      <c r="EB319" s="13"/>
      <c r="EC319" s="13"/>
      <c r="ED319" s="13"/>
      <c r="EE319" s="13"/>
      <c r="EF319" s="13"/>
      <c r="EG319" s="13"/>
      <c r="EH319" s="13"/>
      <c r="EI319" s="13"/>
      <c r="EJ319" s="13"/>
      <c r="EK319" s="13"/>
      <c r="EL319" s="13"/>
      <c r="EM319" s="13"/>
      <c r="EN319" s="13"/>
      <c r="EO319" s="13"/>
      <c r="EP319" s="13"/>
      <c r="EQ319" s="13"/>
      <c r="ER319" s="13"/>
      <c r="ES319" s="13"/>
      <c r="ET319" s="13"/>
      <c r="EU319" s="13"/>
      <c r="EV319" s="13"/>
      <c r="EW319" s="13"/>
      <c r="EX319" s="13"/>
      <c r="EY319" s="13"/>
      <c r="EZ319" s="13"/>
      <c r="FA319" s="13"/>
      <c r="FB319" s="13"/>
      <c r="FC319" s="13"/>
      <c r="FD319" s="13"/>
      <c r="FE319" s="13"/>
      <c r="FF319" s="13"/>
      <c r="FG319" s="13"/>
      <c r="FH319" s="13"/>
      <c r="FI319" s="13"/>
      <c r="FJ319" s="13"/>
      <c r="FK319" s="13"/>
      <c r="FL319" s="13"/>
      <c r="FM319" s="13"/>
      <c r="FN319" s="13"/>
      <c r="FO319" s="13"/>
      <c r="FP319" s="13"/>
      <c r="FQ319" s="13"/>
      <c r="FR319" s="13"/>
      <c r="FS319" s="13"/>
      <c r="FT319" s="13"/>
      <c r="FU319" s="13"/>
      <c r="FV319" s="13"/>
      <c r="FW319" s="13"/>
      <c r="FX319" s="13"/>
      <c r="FY319" s="13"/>
      <c r="FZ319" s="13"/>
      <c r="GA319" s="13"/>
      <c r="GB319" s="13"/>
      <c r="GC319" s="13"/>
      <c r="GD319" s="13"/>
      <c r="GE319" s="13"/>
      <c r="GF319" s="13"/>
      <c r="GG319" s="13"/>
      <c r="GH319" s="13"/>
      <c r="GI319" s="13"/>
      <c r="GJ319" s="13"/>
      <c r="GK319" s="13"/>
      <c r="GL319" s="13"/>
      <c r="GM319" s="13"/>
      <c r="GN319" s="13"/>
      <c r="GO319" s="13"/>
      <c r="GP319" s="13"/>
      <c r="GQ319" s="13"/>
      <c r="GR319" s="13"/>
      <c r="GS319" s="13"/>
      <c r="GT319" s="13"/>
      <c r="GU319" s="13"/>
      <c r="GV319" s="13"/>
      <c r="GW319" s="13"/>
      <c r="GX319" s="13"/>
      <c r="GY319" s="13"/>
      <c r="GZ319" s="13"/>
      <c r="HA319" s="13"/>
      <c r="HB319" s="13"/>
      <c r="HC319" s="13"/>
      <c r="HD319" s="13"/>
      <c r="HE319" s="13"/>
      <c r="HF319" s="13"/>
      <c r="HG319" s="13"/>
      <c r="HH319" s="13"/>
      <c r="HI319" s="13"/>
      <c r="HJ319" s="13"/>
      <c r="HK319" s="13"/>
      <c r="HL319" s="13"/>
      <c r="HM319" s="13"/>
      <c r="HN319" s="13"/>
      <c r="HO319" s="13"/>
      <c r="HP319" s="13"/>
      <c r="HQ319" s="13"/>
      <c r="HR319" s="13"/>
      <c r="HS319" s="13"/>
      <c r="HT319" s="13"/>
      <c r="HU319" s="13"/>
      <c r="HV319" s="13"/>
      <c r="HW319" s="13"/>
      <c r="HX319" s="13"/>
      <c r="HY319" s="13"/>
      <c r="HZ319" s="13"/>
      <c r="IA319" s="13"/>
      <c r="IB319" s="13"/>
      <c r="IC319" s="13"/>
      <c r="ID319" s="13"/>
      <c r="IE319" s="13"/>
      <c r="IF319" s="13"/>
      <c r="IG319" s="13"/>
      <c r="IH319" s="13"/>
      <c r="II319" s="13"/>
      <c r="IJ319" s="13"/>
      <c r="IK319" s="13"/>
      <c r="IL319" s="13"/>
      <c r="IM319" s="13"/>
      <c r="IN319" s="13"/>
      <c r="IO319" s="13"/>
      <c r="IP319" s="13"/>
      <c r="IQ319" s="13"/>
      <c r="IR319" s="13"/>
    </row>
    <row r="320" spans="1:252" ht="88.5" customHeight="1" x14ac:dyDescent="0.2">
      <c r="A320" s="35" t="s">
        <v>1091</v>
      </c>
      <c r="B320" s="20"/>
      <c r="C320" s="8" t="s">
        <v>5</v>
      </c>
      <c r="D320" s="64" t="s">
        <v>1096</v>
      </c>
      <c r="E320" s="8"/>
      <c r="F320" s="11">
        <f t="shared" si="112"/>
        <v>0</v>
      </c>
      <c r="G320" s="11">
        <f t="shared" si="113"/>
        <v>0</v>
      </c>
      <c r="H320" s="11">
        <f t="shared" si="113"/>
        <v>0</v>
      </c>
      <c r="I320" s="11">
        <f t="shared" si="114"/>
        <v>352.1</v>
      </c>
      <c r="J320" s="67">
        <f t="shared" si="115"/>
        <v>0</v>
      </c>
      <c r="K320" s="67">
        <f t="shared" si="115"/>
        <v>352.1</v>
      </c>
      <c r="L320" s="16"/>
      <c r="M320" s="13"/>
      <c r="N320" s="13"/>
      <c r="O320" s="13"/>
      <c r="P320" s="13"/>
      <c r="Q320" s="13"/>
      <c r="R320" s="13"/>
      <c r="S320" s="13"/>
      <c r="T320" s="13"/>
      <c r="U320" s="13"/>
      <c r="V320" s="13"/>
      <c r="W320" s="13"/>
      <c r="X320" s="13"/>
      <c r="Y320" s="13"/>
      <c r="Z320" s="13"/>
      <c r="AA320" s="13"/>
      <c r="AB320" s="13"/>
      <c r="AC320" s="13"/>
      <c r="AD320" s="13"/>
      <c r="AE320" s="13"/>
      <c r="AF320" s="13"/>
      <c r="AG320" s="13"/>
      <c r="AH320" s="13"/>
      <c r="AI320" s="13"/>
      <c r="AJ320" s="13"/>
      <c r="AK320" s="13"/>
      <c r="AL320" s="13"/>
      <c r="AM320" s="13"/>
      <c r="AN320" s="13"/>
      <c r="AO320" s="13"/>
      <c r="AP320" s="13"/>
      <c r="AQ320" s="13"/>
      <c r="AR320" s="13"/>
      <c r="AS320" s="13"/>
      <c r="AT320" s="13"/>
      <c r="AU320" s="13"/>
      <c r="AV320" s="13"/>
      <c r="AW320" s="13"/>
      <c r="AX320" s="13"/>
      <c r="AY320" s="13"/>
      <c r="AZ320" s="13"/>
      <c r="BA320" s="13"/>
      <c r="BB320" s="13"/>
      <c r="BC320" s="13"/>
      <c r="BD320" s="13"/>
      <c r="BE320" s="13"/>
      <c r="BF320" s="13"/>
      <c r="BG320" s="13"/>
      <c r="BH320" s="13"/>
      <c r="BI320" s="13"/>
      <c r="BJ320" s="13"/>
      <c r="BK320" s="13"/>
      <c r="BL320" s="13"/>
      <c r="BM320" s="13"/>
      <c r="BN320" s="13"/>
      <c r="BO320" s="13"/>
      <c r="BP320" s="13"/>
      <c r="BQ320" s="13"/>
      <c r="BR320" s="13"/>
      <c r="BS320" s="13"/>
      <c r="BT320" s="13"/>
      <c r="BU320" s="13"/>
      <c r="BV320" s="13"/>
      <c r="BW320" s="13"/>
      <c r="BX320" s="13"/>
      <c r="BY320" s="13"/>
      <c r="BZ320" s="13"/>
      <c r="CA320" s="13"/>
      <c r="CB320" s="13"/>
      <c r="CC320" s="13"/>
      <c r="CD320" s="13"/>
      <c r="CE320" s="13"/>
      <c r="CF320" s="13"/>
      <c r="CG320" s="13"/>
      <c r="CH320" s="13"/>
      <c r="CI320" s="13"/>
      <c r="CJ320" s="13"/>
      <c r="CK320" s="13"/>
      <c r="CL320" s="13"/>
      <c r="CM320" s="13"/>
      <c r="CN320" s="13"/>
      <c r="CO320" s="13"/>
      <c r="CP320" s="13"/>
      <c r="CQ320" s="13"/>
      <c r="CR320" s="13"/>
      <c r="CS320" s="13"/>
      <c r="CT320" s="13"/>
      <c r="CU320" s="13"/>
      <c r="CV320" s="13"/>
      <c r="CW320" s="13"/>
      <c r="CX320" s="13"/>
      <c r="CY320" s="13"/>
      <c r="CZ320" s="13"/>
      <c r="DA320" s="13"/>
      <c r="DB320" s="13"/>
      <c r="DC320" s="13"/>
      <c r="DD320" s="13"/>
      <c r="DE320" s="13"/>
      <c r="DF320" s="13"/>
      <c r="DG320" s="13"/>
      <c r="DH320" s="13"/>
      <c r="DI320" s="13"/>
      <c r="DJ320" s="13"/>
      <c r="DK320" s="13"/>
      <c r="DL320" s="13"/>
      <c r="DM320" s="13"/>
      <c r="DN320" s="13"/>
      <c r="DO320" s="13"/>
      <c r="DP320" s="13"/>
      <c r="DQ320" s="13"/>
      <c r="DR320" s="13"/>
      <c r="DS320" s="13"/>
      <c r="DT320" s="13"/>
      <c r="DU320" s="13"/>
      <c r="DV320" s="13"/>
      <c r="DW320" s="13"/>
      <c r="DX320" s="13"/>
      <c r="DY320" s="13"/>
      <c r="DZ320" s="13"/>
      <c r="EA320" s="13"/>
      <c r="EB320" s="13"/>
      <c r="EC320" s="13"/>
      <c r="ED320" s="13"/>
      <c r="EE320" s="13"/>
      <c r="EF320" s="13"/>
      <c r="EG320" s="13"/>
      <c r="EH320" s="13"/>
      <c r="EI320" s="13"/>
      <c r="EJ320" s="13"/>
      <c r="EK320" s="13"/>
      <c r="EL320" s="13"/>
      <c r="EM320" s="13"/>
      <c r="EN320" s="13"/>
      <c r="EO320" s="13"/>
      <c r="EP320" s="13"/>
      <c r="EQ320" s="13"/>
      <c r="ER320" s="13"/>
      <c r="ES320" s="13"/>
      <c r="ET320" s="13"/>
      <c r="EU320" s="13"/>
      <c r="EV320" s="13"/>
      <c r="EW320" s="13"/>
      <c r="EX320" s="13"/>
      <c r="EY320" s="13"/>
      <c r="EZ320" s="13"/>
      <c r="FA320" s="13"/>
      <c r="FB320" s="13"/>
      <c r="FC320" s="13"/>
      <c r="FD320" s="13"/>
      <c r="FE320" s="13"/>
      <c r="FF320" s="13"/>
      <c r="FG320" s="13"/>
      <c r="FH320" s="13"/>
      <c r="FI320" s="13"/>
      <c r="FJ320" s="13"/>
      <c r="FK320" s="13"/>
      <c r="FL320" s="13"/>
      <c r="FM320" s="13"/>
      <c r="FN320" s="13"/>
      <c r="FO320" s="13"/>
      <c r="FP320" s="13"/>
      <c r="FQ320" s="13"/>
      <c r="FR320" s="13"/>
      <c r="FS320" s="13"/>
      <c r="FT320" s="13"/>
      <c r="FU320" s="13"/>
      <c r="FV320" s="13"/>
      <c r="FW320" s="13"/>
      <c r="FX320" s="13"/>
      <c r="FY320" s="13"/>
      <c r="FZ320" s="13"/>
      <c r="GA320" s="13"/>
      <c r="GB320" s="13"/>
      <c r="GC320" s="13"/>
      <c r="GD320" s="13"/>
      <c r="GE320" s="13"/>
      <c r="GF320" s="13"/>
      <c r="GG320" s="13"/>
      <c r="GH320" s="13"/>
      <c r="GI320" s="13"/>
      <c r="GJ320" s="13"/>
      <c r="GK320" s="13"/>
      <c r="GL320" s="13"/>
      <c r="GM320" s="13"/>
      <c r="GN320" s="13"/>
      <c r="GO320" s="13"/>
      <c r="GP320" s="13"/>
      <c r="GQ320" s="13"/>
      <c r="GR320" s="13"/>
      <c r="GS320" s="13"/>
      <c r="GT320" s="13"/>
      <c r="GU320" s="13"/>
      <c r="GV320" s="13"/>
      <c r="GW320" s="13"/>
      <c r="GX320" s="13"/>
      <c r="GY320" s="13"/>
      <c r="GZ320" s="13"/>
      <c r="HA320" s="13"/>
      <c r="HB320" s="13"/>
      <c r="HC320" s="13"/>
      <c r="HD320" s="13"/>
      <c r="HE320" s="13"/>
      <c r="HF320" s="13"/>
      <c r="HG320" s="13"/>
      <c r="HH320" s="13"/>
      <c r="HI320" s="13"/>
      <c r="HJ320" s="13"/>
      <c r="HK320" s="13"/>
      <c r="HL320" s="13"/>
      <c r="HM320" s="13"/>
      <c r="HN320" s="13"/>
      <c r="HO320" s="13"/>
      <c r="HP320" s="13"/>
      <c r="HQ320" s="13"/>
      <c r="HR320" s="13"/>
      <c r="HS320" s="13"/>
      <c r="HT320" s="13"/>
      <c r="HU320" s="13"/>
      <c r="HV320" s="13"/>
      <c r="HW320" s="13"/>
      <c r="HX320" s="13"/>
      <c r="HY320" s="13"/>
      <c r="HZ320" s="13"/>
      <c r="IA320" s="13"/>
      <c r="IB320" s="13"/>
      <c r="IC320" s="13"/>
      <c r="ID320" s="13"/>
      <c r="IE320" s="13"/>
      <c r="IF320" s="13"/>
      <c r="IG320" s="13"/>
      <c r="IH320" s="13"/>
      <c r="II320" s="13"/>
      <c r="IJ320" s="13"/>
      <c r="IK320" s="13"/>
      <c r="IL320" s="13"/>
      <c r="IM320" s="13"/>
      <c r="IN320" s="13"/>
      <c r="IO320" s="13"/>
      <c r="IP320" s="13"/>
      <c r="IQ320" s="13"/>
      <c r="IR320" s="13"/>
    </row>
    <row r="321" spans="1:252" ht="189" customHeight="1" x14ac:dyDescent="0.2">
      <c r="A321" s="8" t="s">
        <v>1092</v>
      </c>
      <c r="B321" s="20"/>
      <c r="C321" s="8" t="s">
        <v>5</v>
      </c>
      <c r="D321" s="64" t="s">
        <v>1094</v>
      </c>
      <c r="E321" s="8"/>
      <c r="F321" s="11">
        <f t="shared" si="112"/>
        <v>0</v>
      </c>
      <c r="G321" s="11">
        <f t="shared" si="113"/>
        <v>0</v>
      </c>
      <c r="H321" s="11">
        <f t="shared" si="113"/>
        <v>0</v>
      </c>
      <c r="I321" s="11">
        <f t="shared" si="114"/>
        <v>352.1</v>
      </c>
      <c r="J321" s="67">
        <f t="shared" si="115"/>
        <v>0</v>
      </c>
      <c r="K321" s="67">
        <f t="shared" si="115"/>
        <v>352.1</v>
      </c>
      <c r="L321" s="16"/>
      <c r="M321" s="13"/>
      <c r="N321" s="13"/>
      <c r="O321" s="13"/>
      <c r="P321" s="13"/>
      <c r="Q321" s="13"/>
      <c r="R321" s="13"/>
      <c r="S321" s="13"/>
      <c r="T321" s="13"/>
      <c r="U321" s="13"/>
      <c r="V321" s="13"/>
      <c r="W321" s="13"/>
      <c r="X321" s="13"/>
      <c r="Y321" s="13"/>
      <c r="Z321" s="13"/>
      <c r="AA321" s="13"/>
      <c r="AB321" s="13"/>
      <c r="AC321" s="13"/>
      <c r="AD321" s="13"/>
      <c r="AE321" s="13"/>
      <c r="AF321" s="13"/>
      <c r="AG321" s="13"/>
      <c r="AH321" s="13"/>
      <c r="AI321" s="13"/>
      <c r="AJ321" s="13"/>
      <c r="AK321" s="13"/>
      <c r="AL321" s="13"/>
      <c r="AM321" s="13"/>
      <c r="AN321" s="13"/>
      <c r="AO321" s="13"/>
      <c r="AP321" s="13"/>
      <c r="AQ321" s="13"/>
      <c r="AR321" s="13"/>
      <c r="AS321" s="13"/>
      <c r="AT321" s="13"/>
      <c r="AU321" s="13"/>
      <c r="AV321" s="13"/>
      <c r="AW321" s="13"/>
      <c r="AX321" s="13"/>
      <c r="AY321" s="13"/>
      <c r="AZ321" s="13"/>
      <c r="BA321" s="13"/>
      <c r="BB321" s="13"/>
      <c r="BC321" s="13"/>
      <c r="BD321" s="13"/>
      <c r="BE321" s="13"/>
      <c r="BF321" s="13"/>
      <c r="BG321" s="13"/>
      <c r="BH321" s="13"/>
      <c r="BI321" s="13"/>
      <c r="BJ321" s="13"/>
      <c r="BK321" s="13"/>
      <c r="BL321" s="13"/>
      <c r="BM321" s="13"/>
      <c r="BN321" s="13"/>
      <c r="BO321" s="13"/>
      <c r="BP321" s="13"/>
      <c r="BQ321" s="13"/>
      <c r="BR321" s="13"/>
      <c r="BS321" s="13"/>
      <c r="BT321" s="13"/>
      <c r="BU321" s="13"/>
      <c r="BV321" s="13"/>
      <c r="BW321" s="13"/>
      <c r="BX321" s="13"/>
      <c r="BY321" s="13"/>
      <c r="BZ321" s="13"/>
      <c r="CA321" s="13"/>
      <c r="CB321" s="13"/>
      <c r="CC321" s="13"/>
      <c r="CD321" s="13"/>
      <c r="CE321" s="13"/>
      <c r="CF321" s="13"/>
      <c r="CG321" s="13"/>
      <c r="CH321" s="13"/>
      <c r="CI321" s="13"/>
      <c r="CJ321" s="13"/>
      <c r="CK321" s="13"/>
      <c r="CL321" s="13"/>
      <c r="CM321" s="13"/>
      <c r="CN321" s="13"/>
      <c r="CO321" s="13"/>
      <c r="CP321" s="13"/>
      <c r="CQ321" s="13"/>
      <c r="CR321" s="13"/>
      <c r="CS321" s="13"/>
      <c r="CT321" s="13"/>
      <c r="CU321" s="13"/>
      <c r="CV321" s="13"/>
      <c r="CW321" s="13"/>
      <c r="CX321" s="13"/>
      <c r="CY321" s="13"/>
      <c r="CZ321" s="13"/>
      <c r="DA321" s="13"/>
      <c r="DB321" s="13"/>
      <c r="DC321" s="13"/>
      <c r="DD321" s="13"/>
      <c r="DE321" s="13"/>
      <c r="DF321" s="13"/>
      <c r="DG321" s="13"/>
      <c r="DH321" s="13"/>
      <c r="DI321" s="13"/>
      <c r="DJ321" s="13"/>
      <c r="DK321" s="13"/>
      <c r="DL321" s="13"/>
      <c r="DM321" s="13"/>
      <c r="DN321" s="13"/>
      <c r="DO321" s="13"/>
      <c r="DP321" s="13"/>
      <c r="DQ321" s="13"/>
      <c r="DR321" s="13"/>
      <c r="DS321" s="13"/>
      <c r="DT321" s="13"/>
      <c r="DU321" s="13"/>
      <c r="DV321" s="13"/>
      <c r="DW321" s="13"/>
      <c r="DX321" s="13"/>
      <c r="DY321" s="13"/>
      <c r="DZ321" s="13"/>
      <c r="EA321" s="13"/>
      <c r="EB321" s="13"/>
      <c r="EC321" s="13"/>
      <c r="ED321" s="13"/>
      <c r="EE321" s="13"/>
      <c r="EF321" s="13"/>
      <c r="EG321" s="13"/>
      <c r="EH321" s="13"/>
      <c r="EI321" s="13"/>
      <c r="EJ321" s="13"/>
      <c r="EK321" s="13"/>
      <c r="EL321" s="13"/>
      <c r="EM321" s="13"/>
      <c r="EN321" s="13"/>
      <c r="EO321" s="13"/>
      <c r="EP321" s="13"/>
      <c r="EQ321" s="13"/>
      <c r="ER321" s="13"/>
      <c r="ES321" s="13"/>
      <c r="ET321" s="13"/>
      <c r="EU321" s="13"/>
      <c r="EV321" s="13"/>
      <c r="EW321" s="13"/>
      <c r="EX321" s="13"/>
      <c r="EY321" s="13"/>
      <c r="EZ321" s="13"/>
      <c r="FA321" s="13"/>
      <c r="FB321" s="13"/>
      <c r="FC321" s="13"/>
      <c r="FD321" s="13"/>
      <c r="FE321" s="13"/>
      <c r="FF321" s="13"/>
      <c r="FG321" s="13"/>
      <c r="FH321" s="13"/>
      <c r="FI321" s="13"/>
      <c r="FJ321" s="13"/>
      <c r="FK321" s="13"/>
      <c r="FL321" s="13"/>
      <c r="FM321" s="13"/>
      <c r="FN321" s="13"/>
      <c r="FO321" s="13"/>
      <c r="FP321" s="13"/>
      <c r="FQ321" s="13"/>
      <c r="FR321" s="13"/>
      <c r="FS321" s="13"/>
      <c r="FT321" s="13"/>
      <c r="FU321" s="13"/>
      <c r="FV321" s="13"/>
      <c r="FW321" s="13"/>
      <c r="FX321" s="13"/>
      <c r="FY321" s="13"/>
      <c r="FZ321" s="13"/>
      <c r="GA321" s="13"/>
      <c r="GB321" s="13"/>
      <c r="GC321" s="13"/>
      <c r="GD321" s="13"/>
      <c r="GE321" s="13"/>
      <c r="GF321" s="13"/>
      <c r="GG321" s="13"/>
      <c r="GH321" s="13"/>
      <c r="GI321" s="13"/>
      <c r="GJ321" s="13"/>
      <c r="GK321" s="13"/>
      <c r="GL321" s="13"/>
      <c r="GM321" s="13"/>
      <c r="GN321" s="13"/>
      <c r="GO321" s="13"/>
      <c r="GP321" s="13"/>
      <c r="GQ321" s="13"/>
      <c r="GR321" s="13"/>
      <c r="GS321" s="13"/>
      <c r="GT321" s="13"/>
      <c r="GU321" s="13"/>
      <c r="GV321" s="13"/>
      <c r="GW321" s="13"/>
      <c r="GX321" s="13"/>
      <c r="GY321" s="13"/>
      <c r="GZ321" s="13"/>
      <c r="HA321" s="13"/>
      <c r="HB321" s="13"/>
      <c r="HC321" s="13"/>
      <c r="HD321" s="13"/>
      <c r="HE321" s="13"/>
      <c r="HF321" s="13"/>
      <c r="HG321" s="13"/>
      <c r="HH321" s="13"/>
      <c r="HI321" s="13"/>
      <c r="HJ321" s="13"/>
      <c r="HK321" s="13"/>
      <c r="HL321" s="13"/>
      <c r="HM321" s="13"/>
      <c r="HN321" s="13"/>
      <c r="HO321" s="13"/>
      <c r="HP321" s="13"/>
      <c r="HQ321" s="13"/>
      <c r="HR321" s="13"/>
      <c r="HS321" s="13"/>
      <c r="HT321" s="13"/>
      <c r="HU321" s="13"/>
      <c r="HV321" s="13"/>
      <c r="HW321" s="13"/>
      <c r="HX321" s="13"/>
      <c r="HY321" s="13"/>
      <c r="HZ321" s="13"/>
      <c r="IA321" s="13"/>
      <c r="IB321" s="13"/>
      <c r="IC321" s="13"/>
      <c r="ID321" s="13"/>
      <c r="IE321" s="13"/>
      <c r="IF321" s="13"/>
      <c r="IG321" s="13"/>
      <c r="IH321" s="13"/>
      <c r="II321" s="13"/>
      <c r="IJ321" s="13"/>
      <c r="IK321" s="13"/>
      <c r="IL321" s="13"/>
      <c r="IM321" s="13"/>
      <c r="IN321" s="13"/>
      <c r="IO321" s="13"/>
      <c r="IP321" s="13"/>
      <c r="IQ321" s="13"/>
      <c r="IR321" s="13"/>
    </row>
    <row r="322" spans="1:252" ht="106.5" customHeight="1" x14ac:dyDescent="0.2">
      <c r="A322" s="9" t="s">
        <v>1093</v>
      </c>
      <c r="B322" s="20"/>
      <c r="C322" s="9" t="s">
        <v>5</v>
      </c>
      <c r="D322" s="65" t="s">
        <v>1095</v>
      </c>
      <c r="E322" s="9"/>
      <c r="F322" s="14">
        <f t="shared" si="112"/>
        <v>0</v>
      </c>
      <c r="G322" s="14">
        <f t="shared" si="113"/>
        <v>0</v>
      </c>
      <c r="H322" s="14">
        <f t="shared" si="113"/>
        <v>0</v>
      </c>
      <c r="I322" s="14">
        <f t="shared" si="114"/>
        <v>352.1</v>
      </c>
      <c r="J322" s="68">
        <f t="shared" si="115"/>
        <v>0</v>
      </c>
      <c r="K322" s="68">
        <f t="shared" si="115"/>
        <v>352.1</v>
      </c>
      <c r="L322" s="16"/>
      <c r="M322" s="13"/>
      <c r="N322" s="13"/>
      <c r="O322" s="13"/>
      <c r="P322" s="13"/>
      <c r="Q322" s="13"/>
      <c r="R322" s="13"/>
      <c r="S322" s="13"/>
      <c r="T322" s="13"/>
      <c r="U322" s="13"/>
      <c r="V322" s="13"/>
      <c r="W322" s="13"/>
      <c r="X322" s="13"/>
      <c r="Y322" s="13"/>
      <c r="Z322" s="13"/>
      <c r="AA322" s="13"/>
      <c r="AB322" s="13"/>
      <c r="AC322" s="13"/>
      <c r="AD322" s="13"/>
      <c r="AE322" s="13"/>
      <c r="AF322" s="13"/>
      <c r="AG322" s="13"/>
      <c r="AH322" s="13"/>
      <c r="AI322" s="13"/>
      <c r="AJ322" s="13"/>
      <c r="AK322" s="13"/>
      <c r="AL322" s="13"/>
      <c r="AM322" s="13"/>
      <c r="AN322" s="13"/>
      <c r="AO322" s="13"/>
      <c r="AP322" s="13"/>
      <c r="AQ322" s="13"/>
      <c r="AR322" s="13"/>
      <c r="AS322" s="13"/>
      <c r="AT322" s="13"/>
      <c r="AU322" s="13"/>
      <c r="AV322" s="13"/>
      <c r="AW322" s="13"/>
      <c r="AX322" s="13"/>
      <c r="AY322" s="13"/>
      <c r="AZ322" s="13"/>
      <c r="BA322" s="13"/>
      <c r="BB322" s="13"/>
      <c r="BC322" s="13"/>
      <c r="BD322" s="13"/>
      <c r="BE322" s="13"/>
      <c r="BF322" s="13"/>
      <c r="BG322" s="13"/>
      <c r="BH322" s="13"/>
      <c r="BI322" s="13"/>
      <c r="BJ322" s="13"/>
      <c r="BK322" s="13"/>
      <c r="BL322" s="13"/>
      <c r="BM322" s="13"/>
      <c r="BN322" s="13"/>
      <c r="BO322" s="13"/>
      <c r="BP322" s="13"/>
      <c r="BQ322" s="13"/>
      <c r="BR322" s="13"/>
      <c r="BS322" s="13"/>
      <c r="BT322" s="13"/>
      <c r="BU322" s="13"/>
      <c r="BV322" s="13"/>
      <c r="BW322" s="13"/>
      <c r="BX322" s="13"/>
      <c r="BY322" s="13"/>
      <c r="BZ322" s="13"/>
      <c r="CA322" s="13"/>
      <c r="CB322" s="13"/>
      <c r="CC322" s="13"/>
      <c r="CD322" s="13"/>
      <c r="CE322" s="13"/>
      <c r="CF322" s="13"/>
      <c r="CG322" s="13"/>
      <c r="CH322" s="13"/>
      <c r="CI322" s="13"/>
      <c r="CJ322" s="13"/>
      <c r="CK322" s="13"/>
      <c r="CL322" s="13"/>
      <c r="CM322" s="13"/>
      <c r="CN322" s="13"/>
      <c r="CO322" s="13"/>
      <c r="CP322" s="13"/>
      <c r="CQ322" s="13"/>
      <c r="CR322" s="13"/>
      <c r="CS322" s="13"/>
      <c r="CT322" s="13"/>
      <c r="CU322" s="13"/>
      <c r="CV322" s="13"/>
      <c r="CW322" s="13"/>
      <c r="CX322" s="13"/>
      <c r="CY322" s="13"/>
      <c r="CZ322" s="13"/>
      <c r="DA322" s="13"/>
      <c r="DB322" s="13"/>
      <c r="DC322" s="13"/>
      <c r="DD322" s="13"/>
      <c r="DE322" s="13"/>
      <c r="DF322" s="13"/>
      <c r="DG322" s="13"/>
      <c r="DH322" s="13"/>
      <c r="DI322" s="13"/>
      <c r="DJ322" s="13"/>
      <c r="DK322" s="13"/>
      <c r="DL322" s="13"/>
      <c r="DM322" s="13"/>
      <c r="DN322" s="13"/>
      <c r="DO322" s="13"/>
      <c r="DP322" s="13"/>
      <c r="DQ322" s="13"/>
      <c r="DR322" s="13"/>
      <c r="DS322" s="13"/>
      <c r="DT322" s="13"/>
      <c r="DU322" s="13"/>
      <c r="DV322" s="13"/>
      <c r="DW322" s="13"/>
      <c r="DX322" s="13"/>
      <c r="DY322" s="13"/>
      <c r="DZ322" s="13"/>
      <c r="EA322" s="13"/>
      <c r="EB322" s="13"/>
      <c r="EC322" s="13"/>
      <c r="ED322" s="13"/>
      <c r="EE322" s="13"/>
      <c r="EF322" s="13"/>
      <c r="EG322" s="13"/>
      <c r="EH322" s="13"/>
      <c r="EI322" s="13"/>
      <c r="EJ322" s="13"/>
      <c r="EK322" s="13"/>
      <c r="EL322" s="13"/>
      <c r="EM322" s="13"/>
      <c r="EN322" s="13"/>
      <c r="EO322" s="13"/>
      <c r="EP322" s="13"/>
      <c r="EQ322" s="13"/>
      <c r="ER322" s="13"/>
      <c r="ES322" s="13"/>
      <c r="ET322" s="13"/>
      <c r="EU322" s="13"/>
      <c r="EV322" s="13"/>
      <c r="EW322" s="13"/>
      <c r="EX322" s="13"/>
      <c r="EY322" s="13"/>
      <c r="EZ322" s="13"/>
      <c r="FA322" s="13"/>
      <c r="FB322" s="13"/>
      <c r="FC322" s="13"/>
      <c r="FD322" s="13"/>
      <c r="FE322" s="13"/>
      <c r="FF322" s="13"/>
      <c r="FG322" s="13"/>
      <c r="FH322" s="13"/>
      <c r="FI322" s="13"/>
      <c r="FJ322" s="13"/>
      <c r="FK322" s="13"/>
      <c r="FL322" s="13"/>
      <c r="FM322" s="13"/>
      <c r="FN322" s="13"/>
      <c r="FO322" s="13"/>
      <c r="FP322" s="13"/>
      <c r="FQ322" s="13"/>
      <c r="FR322" s="13"/>
      <c r="FS322" s="13"/>
      <c r="FT322" s="13"/>
      <c r="FU322" s="13"/>
      <c r="FV322" s="13"/>
      <c r="FW322" s="13"/>
      <c r="FX322" s="13"/>
      <c r="FY322" s="13"/>
      <c r="FZ322" s="13"/>
      <c r="GA322" s="13"/>
      <c r="GB322" s="13"/>
      <c r="GC322" s="13"/>
      <c r="GD322" s="13"/>
      <c r="GE322" s="13"/>
      <c r="GF322" s="13"/>
      <c r="GG322" s="13"/>
      <c r="GH322" s="13"/>
      <c r="GI322" s="13"/>
      <c r="GJ322" s="13"/>
      <c r="GK322" s="13"/>
      <c r="GL322" s="13"/>
      <c r="GM322" s="13"/>
      <c r="GN322" s="13"/>
      <c r="GO322" s="13"/>
      <c r="GP322" s="13"/>
      <c r="GQ322" s="13"/>
      <c r="GR322" s="13"/>
      <c r="GS322" s="13"/>
      <c r="GT322" s="13"/>
      <c r="GU322" s="13"/>
      <c r="GV322" s="13"/>
      <c r="GW322" s="13"/>
      <c r="GX322" s="13"/>
      <c r="GY322" s="13"/>
      <c r="GZ322" s="13"/>
      <c r="HA322" s="13"/>
      <c r="HB322" s="13"/>
      <c r="HC322" s="13"/>
      <c r="HD322" s="13"/>
      <c r="HE322" s="13"/>
      <c r="HF322" s="13"/>
      <c r="HG322" s="13"/>
      <c r="HH322" s="13"/>
      <c r="HI322" s="13"/>
      <c r="HJ322" s="13"/>
      <c r="HK322" s="13"/>
      <c r="HL322" s="13"/>
      <c r="HM322" s="13"/>
      <c r="HN322" s="13"/>
      <c r="HO322" s="13"/>
      <c r="HP322" s="13"/>
      <c r="HQ322" s="13"/>
      <c r="HR322" s="13"/>
      <c r="HS322" s="13"/>
      <c r="HT322" s="13"/>
      <c r="HU322" s="13"/>
      <c r="HV322" s="13"/>
      <c r="HW322" s="13"/>
      <c r="HX322" s="13"/>
      <c r="HY322" s="13"/>
      <c r="HZ322" s="13"/>
      <c r="IA322" s="13"/>
      <c r="IB322" s="13"/>
      <c r="IC322" s="13"/>
      <c r="ID322" s="13"/>
      <c r="IE322" s="13"/>
      <c r="IF322" s="13"/>
      <c r="IG322" s="13"/>
      <c r="IH322" s="13"/>
      <c r="II322" s="13"/>
      <c r="IJ322" s="13"/>
      <c r="IK322" s="13"/>
      <c r="IL322" s="13"/>
      <c r="IM322" s="13"/>
      <c r="IN322" s="13"/>
      <c r="IO322" s="13"/>
      <c r="IP322" s="13"/>
      <c r="IQ322" s="13"/>
      <c r="IR322" s="13"/>
    </row>
    <row r="323" spans="1:252" ht="72" customHeight="1" x14ac:dyDescent="0.2">
      <c r="A323" s="9" t="s">
        <v>18</v>
      </c>
      <c r="B323" s="20"/>
      <c r="C323" s="9" t="s">
        <v>5</v>
      </c>
      <c r="D323" s="65" t="s">
        <v>1095</v>
      </c>
      <c r="E323" s="9" t="s">
        <v>12</v>
      </c>
      <c r="F323" s="14">
        <f t="shared" si="112"/>
        <v>0</v>
      </c>
      <c r="G323" s="11"/>
      <c r="H323" s="11"/>
      <c r="I323" s="14">
        <f>J323+K323</f>
        <v>352.1</v>
      </c>
      <c r="J323" s="68">
        <v>0</v>
      </c>
      <c r="K323" s="68">
        <v>352.1</v>
      </c>
      <c r="L323" s="16"/>
      <c r="M323" s="13"/>
      <c r="N323" s="13"/>
      <c r="O323" s="13"/>
      <c r="P323" s="13"/>
      <c r="Q323" s="13"/>
      <c r="R323" s="13"/>
      <c r="S323" s="13"/>
      <c r="T323" s="13"/>
      <c r="U323" s="13"/>
      <c r="V323" s="13"/>
      <c r="W323" s="13"/>
      <c r="X323" s="13"/>
      <c r="Y323" s="13"/>
      <c r="Z323" s="13"/>
      <c r="AA323" s="13"/>
      <c r="AB323" s="13"/>
      <c r="AC323" s="13"/>
      <c r="AD323" s="13"/>
      <c r="AE323" s="13"/>
      <c r="AF323" s="13"/>
      <c r="AG323" s="13"/>
      <c r="AH323" s="13"/>
      <c r="AI323" s="13"/>
      <c r="AJ323" s="13"/>
      <c r="AK323" s="13"/>
      <c r="AL323" s="13"/>
      <c r="AM323" s="13"/>
      <c r="AN323" s="13"/>
      <c r="AO323" s="13"/>
      <c r="AP323" s="13"/>
      <c r="AQ323" s="13"/>
      <c r="AR323" s="13"/>
      <c r="AS323" s="13"/>
      <c r="AT323" s="13"/>
      <c r="AU323" s="13"/>
      <c r="AV323" s="13"/>
      <c r="AW323" s="13"/>
      <c r="AX323" s="13"/>
      <c r="AY323" s="13"/>
      <c r="AZ323" s="13"/>
      <c r="BA323" s="13"/>
      <c r="BB323" s="13"/>
      <c r="BC323" s="13"/>
      <c r="BD323" s="13"/>
      <c r="BE323" s="13"/>
      <c r="BF323" s="13"/>
      <c r="BG323" s="13"/>
      <c r="BH323" s="13"/>
      <c r="BI323" s="13"/>
      <c r="BJ323" s="13"/>
      <c r="BK323" s="13"/>
      <c r="BL323" s="13"/>
      <c r="BM323" s="13"/>
      <c r="BN323" s="13"/>
      <c r="BO323" s="13"/>
      <c r="BP323" s="13"/>
      <c r="BQ323" s="13"/>
      <c r="BR323" s="13"/>
      <c r="BS323" s="13"/>
      <c r="BT323" s="13"/>
      <c r="BU323" s="13"/>
      <c r="BV323" s="13"/>
      <c r="BW323" s="13"/>
      <c r="BX323" s="13"/>
      <c r="BY323" s="13"/>
      <c r="BZ323" s="13"/>
      <c r="CA323" s="13"/>
      <c r="CB323" s="13"/>
      <c r="CC323" s="13"/>
      <c r="CD323" s="13"/>
      <c r="CE323" s="13"/>
      <c r="CF323" s="13"/>
      <c r="CG323" s="13"/>
      <c r="CH323" s="13"/>
      <c r="CI323" s="13"/>
      <c r="CJ323" s="13"/>
      <c r="CK323" s="13"/>
      <c r="CL323" s="13"/>
      <c r="CM323" s="13"/>
      <c r="CN323" s="13"/>
      <c r="CO323" s="13"/>
      <c r="CP323" s="13"/>
      <c r="CQ323" s="13"/>
      <c r="CR323" s="13"/>
      <c r="CS323" s="13"/>
      <c r="CT323" s="13"/>
      <c r="CU323" s="13"/>
      <c r="CV323" s="13"/>
      <c r="CW323" s="13"/>
      <c r="CX323" s="13"/>
      <c r="CY323" s="13"/>
      <c r="CZ323" s="13"/>
      <c r="DA323" s="13"/>
      <c r="DB323" s="13"/>
      <c r="DC323" s="13"/>
      <c r="DD323" s="13"/>
      <c r="DE323" s="13"/>
      <c r="DF323" s="13"/>
      <c r="DG323" s="13"/>
      <c r="DH323" s="13"/>
      <c r="DI323" s="13"/>
      <c r="DJ323" s="13"/>
      <c r="DK323" s="13"/>
      <c r="DL323" s="13"/>
      <c r="DM323" s="13"/>
      <c r="DN323" s="13"/>
      <c r="DO323" s="13"/>
      <c r="DP323" s="13"/>
      <c r="DQ323" s="13"/>
      <c r="DR323" s="13"/>
      <c r="DS323" s="13"/>
      <c r="DT323" s="13"/>
      <c r="DU323" s="13"/>
      <c r="DV323" s="13"/>
      <c r="DW323" s="13"/>
      <c r="DX323" s="13"/>
      <c r="DY323" s="13"/>
      <c r="DZ323" s="13"/>
      <c r="EA323" s="13"/>
      <c r="EB323" s="13"/>
      <c r="EC323" s="13"/>
      <c r="ED323" s="13"/>
      <c r="EE323" s="13"/>
      <c r="EF323" s="13"/>
      <c r="EG323" s="13"/>
      <c r="EH323" s="13"/>
      <c r="EI323" s="13"/>
      <c r="EJ323" s="13"/>
      <c r="EK323" s="13"/>
      <c r="EL323" s="13"/>
      <c r="EM323" s="13"/>
      <c r="EN323" s="13"/>
      <c r="EO323" s="13"/>
      <c r="EP323" s="13"/>
      <c r="EQ323" s="13"/>
      <c r="ER323" s="13"/>
      <c r="ES323" s="13"/>
      <c r="ET323" s="13"/>
      <c r="EU323" s="13"/>
      <c r="EV323" s="13"/>
      <c r="EW323" s="13"/>
      <c r="EX323" s="13"/>
      <c r="EY323" s="13"/>
      <c r="EZ323" s="13"/>
      <c r="FA323" s="13"/>
      <c r="FB323" s="13"/>
      <c r="FC323" s="13"/>
      <c r="FD323" s="13"/>
      <c r="FE323" s="13"/>
      <c r="FF323" s="13"/>
      <c r="FG323" s="13"/>
      <c r="FH323" s="13"/>
      <c r="FI323" s="13"/>
      <c r="FJ323" s="13"/>
      <c r="FK323" s="13"/>
      <c r="FL323" s="13"/>
      <c r="FM323" s="13"/>
      <c r="FN323" s="13"/>
      <c r="FO323" s="13"/>
      <c r="FP323" s="13"/>
      <c r="FQ323" s="13"/>
      <c r="FR323" s="13"/>
      <c r="FS323" s="13"/>
      <c r="FT323" s="13"/>
      <c r="FU323" s="13"/>
      <c r="FV323" s="13"/>
      <c r="FW323" s="13"/>
      <c r="FX323" s="13"/>
      <c r="FY323" s="13"/>
      <c r="FZ323" s="13"/>
      <c r="GA323" s="13"/>
      <c r="GB323" s="13"/>
      <c r="GC323" s="13"/>
      <c r="GD323" s="13"/>
      <c r="GE323" s="13"/>
      <c r="GF323" s="13"/>
      <c r="GG323" s="13"/>
      <c r="GH323" s="13"/>
      <c r="GI323" s="13"/>
      <c r="GJ323" s="13"/>
      <c r="GK323" s="13"/>
      <c r="GL323" s="13"/>
      <c r="GM323" s="13"/>
      <c r="GN323" s="13"/>
      <c r="GO323" s="13"/>
      <c r="GP323" s="13"/>
      <c r="GQ323" s="13"/>
      <c r="GR323" s="13"/>
      <c r="GS323" s="13"/>
      <c r="GT323" s="13"/>
      <c r="GU323" s="13"/>
      <c r="GV323" s="13"/>
      <c r="GW323" s="13"/>
      <c r="GX323" s="13"/>
      <c r="GY323" s="13"/>
      <c r="GZ323" s="13"/>
      <c r="HA323" s="13"/>
      <c r="HB323" s="13"/>
      <c r="HC323" s="13"/>
      <c r="HD323" s="13"/>
      <c r="HE323" s="13"/>
      <c r="HF323" s="13"/>
      <c r="HG323" s="13"/>
      <c r="HH323" s="13"/>
      <c r="HI323" s="13"/>
      <c r="HJ323" s="13"/>
      <c r="HK323" s="13"/>
      <c r="HL323" s="13"/>
      <c r="HM323" s="13"/>
      <c r="HN323" s="13"/>
      <c r="HO323" s="13"/>
      <c r="HP323" s="13"/>
      <c r="HQ323" s="13"/>
      <c r="HR323" s="13"/>
      <c r="HS323" s="13"/>
      <c r="HT323" s="13"/>
      <c r="HU323" s="13"/>
      <c r="HV323" s="13"/>
      <c r="HW323" s="13"/>
      <c r="HX323" s="13"/>
      <c r="HY323" s="13"/>
      <c r="HZ323" s="13"/>
      <c r="IA323" s="13"/>
      <c r="IB323" s="13"/>
      <c r="IC323" s="13"/>
      <c r="ID323" s="13"/>
      <c r="IE323" s="13"/>
      <c r="IF323" s="13"/>
      <c r="IG323" s="13"/>
      <c r="IH323" s="13"/>
      <c r="II323" s="13"/>
      <c r="IJ323" s="13"/>
      <c r="IK323" s="13"/>
      <c r="IL323" s="13"/>
      <c r="IM323" s="13"/>
      <c r="IN323" s="13"/>
      <c r="IO323" s="13"/>
      <c r="IP323" s="13"/>
      <c r="IQ323" s="13"/>
      <c r="IR323" s="13"/>
    </row>
    <row r="324" spans="1:252" ht="42" customHeight="1" x14ac:dyDescent="0.2">
      <c r="A324" s="8" t="s">
        <v>157</v>
      </c>
      <c r="B324" s="9"/>
      <c r="C324" s="8" t="s">
        <v>158</v>
      </c>
      <c r="D324" s="8"/>
      <c r="E324" s="9"/>
      <c r="F324" s="11">
        <f t="shared" ref="F324:F329" si="116">G324+H324</f>
        <v>253.3</v>
      </c>
      <c r="G324" s="11">
        <f>G325</f>
        <v>25.3</v>
      </c>
      <c r="H324" s="11">
        <f t="shared" ref="G324:H326" si="117">H325</f>
        <v>228</v>
      </c>
      <c r="I324" s="11">
        <f t="shared" ref="I324:I329" si="118">J324+K324</f>
        <v>382.2</v>
      </c>
      <c r="J324" s="11">
        <f>J325</f>
        <v>38.200000000000003</v>
      </c>
      <c r="K324" s="11">
        <f t="shared" ref="J324:K326" si="119">K325</f>
        <v>344</v>
      </c>
      <c r="L324" s="16">
        <f t="shared" si="92"/>
        <v>-12.9</v>
      </c>
      <c r="M324" s="13"/>
      <c r="N324" s="13"/>
      <c r="O324" s="13"/>
      <c r="P324" s="13"/>
      <c r="Q324" s="13"/>
      <c r="R324" s="13"/>
      <c r="S324" s="13"/>
      <c r="T324" s="13"/>
      <c r="U324" s="13"/>
      <c r="V324" s="13"/>
      <c r="W324" s="13"/>
      <c r="X324" s="13"/>
      <c r="Y324" s="13"/>
      <c r="Z324" s="13"/>
      <c r="AA324" s="13"/>
      <c r="AB324" s="13"/>
      <c r="AC324" s="13"/>
      <c r="AD324" s="13"/>
      <c r="AE324" s="13"/>
      <c r="AF324" s="13"/>
      <c r="AG324" s="13"/>
      <c r="AH324" s="13"/>
      <c r="AI324" s="13"/>
      <c r="AJ324" s="13"/>
      <c r="AK324" s="13"/>
      <c r="AL324" s="13"/>
      <c r="AM324" s="13"/>
      <c r="AN324" s="13"/>
      <c r="AO324" s="13"/>
      <c r="AP324" s="13"/>
      <c r="AQ324" s="13"/>
      <c r="AR324" s="13"/>
      <c r="AS324" s="13"/>
      <c r="AT324" s="13"/>
      <c r="AU324" s="13"/>
      <c r="AV324" s="13"/>
      <c r="AW324" s="13"/>
      <c r="AX324" s="13"/>
      <c r="AY324" s="13"/>
      <c r="AZ324" s="13"/>
      <c r="BA324" s="13"/>
      <c r="BB324" s="13"/>
      <c r="BC324" s="13"/>
      <c r="BD324" s="13"/>
      <c r="BE324" s="13"/>
      <c r="BF324" s="13"/>
      <c r="BG324" s="13"/>
      <c r="BH324" s="13"/>
      <c r="BI324" s="13"/>
      <c r="BJ324" s="13"/>
      <c r="BK324" s="13"/>
      <c r="BL324" s="13"/>
      <c r="BM324" s="13"/>
      <c r="BN324" s="13"/>
      <c r="BO324" s="13"/>
      <c r="BP324" s="13"/>
      <c r="BQ324" s="13"/>
      <c r="BR324" s="13"/>
      <c r="BS324" s="13"/>
      <c r="BT324" s="13"/>
      <c r="BU324" s="13"/>
      <c r="BV324" s="13"/>
      <c r="BW324" s="13"/>
      <c r="BX324" s="13"/>
      <c r="BY324" s="13"/>
      <c r="BZ324" s="13"/>
      <c r="CA324" s="13"/>
      <c r="CB324" s="13"/>
      <c r="CC324" s="13"/>
      <c r="CD324" s="13"/>
      <c r="CE324" s="13"/>
      <c r="CF324" s="13"/>
      <c r="CG324" s="13"/>
      <c r="CH324" s="13"/>
      <c r="CI324" s="13"/>
      <c r="CJ324" s="13"/>
      <c r="CK324" s="13"/>
      <c r="CL324" s="13"/>
      <c r="CM324" s="13"/>
      <c r="CN324" s="13"/>
      <c r="CO324" s="13"/>
      <c r="CP324" s="13"/>
      <c r="CQ324" s="13"/>
      <c r="CR324" s="13"/>
      <c r="CS324" s="13"/>
      <c r="CT324" s="13"/>
      <c r="CU324" s="13"/>
      <c r="CV324" s="13"/>
      <c r="CW324" s="13"/>
      <c r="CX324" s="13"/>
      <c r="CY324" s="13"/>
      <c r="CZ324" s="13"/>
      <c r="DA324" s="13"/>
      <c r="DB324" s="13"/>
      <c r="DC324" s="13"/>
      <c r="DD324" s="13"/>
      <c r="DE324" s="13"/>
      <c r="DF324" s="13"/>
      <c r="DG324" s="13"/>
      <c r="DH324" s="13"/>
      <c r="DI324" s="13"/>
      <c r="DJ324" s="13"/>
      <c r="DK324" s="13"/>
      <c r="DL324" s="13"/>
      <c r="DM324" s="13"/>
      <c r="DN324" s="13"/>
      <c r="DO324" s="13"/>
      <c r="DP324" s="13"/>
      <c r="DQ324" s="13"/>
      <c r="DR324" s="13"/>
      <c r="DS324" s="13"/>
      <c r="DT324" s="13"/>
      <c r="DU324" s="13"/>
      <c r="DV324" s="13"/>
      <c r="DW324" s="13"/>
      <c r="DX324" s="13"/>
      <c r="DY324" s="13"/>
      <c r="DZ324" s="13"/>
      <c r="EA324" s="13"/>
      <c r="EB324" s="13"/>
      <c r="EC324" s="13"/>
      <c r="ED324" s="13"/>
      <c r="EE324" s="13"/>
      <c r="EF324" s="13"/>
      <c r="EG324" s="13"/>
      <c r="EH324" s="13"/>
      <c r="EI324" s="13"/>
      <c r="EJ324" s="13"/>
      <c r="EK324" s="13"/>
      <c r="EL324" s="13"/>
      <c r="EM324" s="13"/>
      <c r="EN324" s="13"/>
      <c r="EO324" s="13"/>
      <c r="EP324" s="13"/>
      <c r="EQ324" s="13"/>
      <c r="ER324" s="13"/>
      <c r="ES324" s="13"/>
      <c r="ET324" s="13"/>
      <c r="EU324" s="13"/>
      <c r="EV324" s="13"/>
      <c r="EW324" s="13"/>
      <c r="EX324" s="13"/>
      <c r="EY324" s="13"/>
      <c r="EZ324" s="13"/>
      <c r="FA324" s="13"/>
      <c r="FB324" s="13"/>
      <c r="FC324" s="13"/>
      <c r="FD324" s="13"/>
      <c r="FE324" s="13"/>
      <c r="FF324" s="13"/>
      <c r="FG324" s="13"/>
      <c r="FH324" s="13"/>
      <c r="FI324" s="13"/>
      <c r="FJ324" s="13"/>
      <c r="FK324" s="13"/>
      <c r="FL324" s="13"/>
      <c r="FM324" s="13"/>
      <c r="FN324" s="13"/>
      <c r="FO324" s="13"/>
      <c r="FP324" s="13"/>
      <c r="FQ324" s="13"/>
      <c r="FR324" s="13"/>
      <c r="FS324" s="13"/>
      <c r="FT324" s="13"/>
      <c r="FU324" s="13"/>
      <c r="FV324" s="13"/>
      <c r="FW324" s="13"/>
      <c r="FX324" s="13"/>
      <c r="FY324" s="13"/>
      <c r="FZ324" s="13"/>
      <c r="GA324" s="13"/>
      <c r="GB324" s="13"/>
      <c r="GC324" s="13"/>
      <c r="GD324" s="13"/>
      <c r="GE324" s="13"/>
      <c r="GF324" s="13"/>
      <c r="GG324" s="13"/>
      <c r="GH324" s="13"/>
      <c r="GI324" s="13"/>
      <c r="GJ324" s="13"/>
      <c r="GK324" s="13"/>
      <c r="GL324" s="13"/>
      <c r="GM324" s="13"/>
      <c r="GN324" s="13"/>
      <c r="GO324" s="13"/>
      <c r="GP324" s="13"/>
      <c r="GQ324" s="13"/>
      <c r="GR324" s="13"/>
      <c r="GS324" s="13"/>
      <c r="GT324" s="13"/>
      <c r="GU324" s="13"/>
      <c r="GV324" s="13"/>
      <c r="GW324" s="13"/>
      <c r="GX324" s="13"/>
      <c r="GY324" s="13"/>
      <c r="GZ324" s="13"/>
      <c r="HA324" s="13"/>
      <c r="HB324" s="13"/>
      <c r="HC324" s="13"/>
      <c r="HD324" s="13"/>
      <c r="HE324" s="13"/>
      <c r="HF324" s="13"/>
      <c r="HG324" s="13"/>
      <c r="HH324" s="13"/>
      <c r="HI324" s="13"/>
      <c r="HJ324" s="13"/>
      <c r="HK324" s="13"/>
      <c r="HL324" s="13"/>
      <c r="HM324" s="13"/>
      <c r="HN324" s="13"/>
      <c r="HO324" s="13"/>
      <c r="HP324" s="13"/>
      <c r="HQ324" s="13"/>
      <c r="HR324" s="13"/>
      <c r="HS324" s="13"/>
      <c r="HT324" s="13"/>
      <c r="HU324" s="13"/>
      <c r="HV324" s="13"/>
      <c r="HW324" s="13"/>
      <c r="HX324" s="13"/>
      <c r="HY324" s="13"/>
      <c r="HZ324" s="13"/>
      <c r="IA324" s="13"/>
      <c r="IB324" s="13"/>
      <c r="IC324" s="13"/>
      <c r="ID324" s="13"/>
      <c r="IE324" s="13"/>
      <c r="IF324" s="13"/>
      <c r="IG324" s="13"/>
      <c r="IH324" s="13"/>
      <c r="II324" s="13"/>
      <c r="IJ324" s="13"/>
      <c r="IK324" s="13"/>
      <c r="IL324" s="13"/>
      <c r="IM324" s="13"/>
      <c r="IN324" s="13"/>
      <c r="IO324" s="13"/>
      <c r="IP324" s="13"/>
      <c r="IQ324" s="13"/>
      <c r="IR324" s="13"/>
    </row>
    <row r="325" spans="1:252" ht="57.6" customHeight="1" x14ac:dyDescent="0.2">
      <c r="A325" s="8" t="s">
        <v>159</v>
      </c>
      <c r="B325" s="9"/>
      <c r="C325" s="8" t="s">
        <v>160</v>
      </c>
      <c r="D325" s="8"/>
      <c r="E325" s="9"/>
      <c r="F325" s="11">
        <f t="shared" si="116"/>
        <v>253.3</v>
      </c>
      <c r="G325" s="11">
        <f t="shared" si="117"/>
        <v>25.3</v>
      </c>
      <c r="H325" s="11">
        <f t="shared" si="117"/>
        <v>228</v>
      </c>
      <c r="I325" s="11">
        <f t="shared" si="118"/>
        <v>382.2</v>
      </c>
      <c r="J325" s="11">
        <f t="shared" si="119"/>
        <v>38.200000000000003</v>
      </c>
      <c r="K325" s="11">
        <f t="shared" si="119"/>
        <v>344</v>
      </c>
      <c r="L325" s="16">
        <f t="shared" si="92"/>
        <v>-12.9</v>
      </c>
      <c r="M325" s="13"/>
      <c r="N325" s="13"/>
      <c r="O325" s="13"/>
      <c r="P325" s="13"/>
      <c r="Q325" s="13"/>
      <c r="R325" s="13"/>
      <c r="S325" s="13"/>
      <c r="T325" s="13"/>
      <c r="U325" s="13"/>
      <c r="V325" s="13"/>
      <c r="W325" s="13"/>
      <c r="X325" s="13"/>
      <c r="Y325" s="13"/>
      <c r="Z325" s="13"/>
      <c r="AA325" s="13"/>
      <c r="AB325" s="13"/>
      <c r="AC325" s="13"/>
      <c r="AD325" s="13"/>
      <c r="AE325" s="13"/>
      <c r="AF325" s="13"/>
      <c r="AG325" s="13"/>
      <c r="AH325" s="13"/>
      <c r="AI325" s="13"/>
      <c r="AJ325" s="13"/>
      <c r="AK325" s="13"/>
      <c r="AL325" s="13"/>
      <c r="AM325" s="13"/>
      <c r="AN325" s="13"/>
      <c r="AO325" s="13"/>
      <c r="AP325" s="13"/>
      <c r="AQ325" s="13"/>
      <c r="AR325" s="13"/>
      <c r="AS325" s="13"/>
      <c r="AT325" s="13"/>
      <c r="AU325" s="13"/>
      <c r="AV325" s="13"/>
      <c r="AW325" s="13"/>
      <c r="AX325" s="13"/>
      <c r="AY325" s="13"/>
      <c r="AZ325" s="13"/>
      <c r="BA325" s="13"/>
      <c r="BB325" s="13"/>
      <c r="BC325" s="13"/>
      <c r="BD325" s="13"/>
      <c r="BE325" s="13"/>
      <c r="BF325" s="13"/>
      <c r="BG325" s="13"/>
      <c r="BH325" s="13"/>
      <c r="BI325" s="13"/>
      <c r="BJ325" s="13"/>
      <c r="BK325" s="13"/>
      <c r="BL325" s="13"/>
      <c r="BM325" s="13"/>
      <c r="BN325" s="13"/>
      <c r="BO325" s="13"/>
      <c r="BP325" s="13"/>
      <c r="BQ325" s="13"/>
      <c r="BR325" s="13"/>
      <c r="BS325" s="13"/>
      <c r="BT325" s="13"/>
      <c r="BU325" s="13"/>
      <c r="BV325" s="13"/>
      <c r="BW325" s="13"/>
      <c r="BX325" s="13"/>
      <c r="BY325" s="13"/>
      <c r="BZ325" s="13"/>
      <c r="CA325" s="13"/>
      <c r="CB325" s="13"/>
      <c r="CC325" s="13"/>
      <c r="CD325" s="13"/>
      <c r="CE325" s="13"/>
      <c r="CF325" s="13"/>
      <c r="CG325" s="13"/>
      <c r="CH325" s="13"/>
      <c r="CI325" s="13"/>
      <c r="CJ325" s="13"/>
      <c r="CK325" s="13"/>
      <c r="CL325" s="13"/>
      <c r="CM325" s="13"/>
      <c r="CN325" s="13"/>
      <c r="CO325" s="13"/>
      <c r="CP325" s="13"/>
      <c r="CQ325" s="13"/>
      <c r="CR325" s="13"/>
      <c r="CS325" s="13"/>
      <c r="CT325" s="13"/>
      <c r="CU325" s="13"/>
      <c r="CV325" s="13"/>
      <c r="CW325" s="13"/>
      <c r="CX325" s="13"/>
      <c r="CY325" s="13"/>
      <c r="CZ325" s="13"/>
      <c r="DA325" s="13"/>
      <c r="DB325" s="13"/>
      <c r="DC325" s="13"/>
      <c r="DD325" s="13"/>
      <c r="DE325" s="13"/>
      <c r="DF325" s="13"/>
      <c r="DG325" s="13"/>
      <c r="DH325" s="13"/>
      <c r="DI325" s="13"/>
      <c r="DJ325" s="13"/>
      <c r="DK325" s="13"/>
      <c r="DL325" s="13"/>
      <c r="DM325" s="13"/>
      <c r="DN325" s="13"/>
      <c r="DO325" s="13"/>
      <c r="DP325" s="13"/>
      <c r="DQ325" s="13"/>
      <c r="DR325" s="13"/>
      <c r="DS325" s="13"/>
      <c r="DT325" s="13"/>
      <c r="DU325" s="13"/>
      <c r="DV325" s="13"/>
      <c r="DW325" s="13"/>
      <c r="DX325" s="13"/>
      <c r="DY325" s="13"/>
      <c r="DZ325" s="13"/>
      <c r="EA325" s="13"/>
      <c r="EB325" s="13"/>
      <c r="EC325" s="13"/>
      <c r="ED325" s="13"/>
      <c r="EE325" s="13"/>
      <c r="EF325" s="13"/>
      <c r="EG325" s="13"/>
      <c r="EH325" s="13"/>
      <c r="EI325" s="13"/>
      <c r="EJ325" s="13"/>
      <c r="EK325" s="13"/>
      <c r="EL325" s="13"/>
      <c r="EM325" s="13"/>
      <c r="EN325" s="13"/>
      <c r="EO325" s="13"/>
      <c r="EP325" s="13"/>
      <c r="EQ325" s="13"/>
      <c r="ER325" s="13"/>
      <c r="ES325" s="13"/>
      <c r="ET325" s="13"/>
      <c r="EU325" s="13"/>
      <c r="EV325" s="13"/>
      <c r="EW325" s="13"/>
      <c r="EX325" s="13"/>
      <c r="EY325" s="13"/>
      <c r="EZ325" s="13"/>
      <c r="FA325" s="13"/>
      <c r="FB325" s="13"/>
      <c r="FC325" s="13"/>
      <c r="FD325" s="13"/>
      <c r="FE325" s="13"/>
      <c r="FF325" s="13"/>
      <c r="FG325" s="13"/>
      <c r="FH325" s="13"/>
      <c r="FI325" s="13"/>
      <c r="FJ325" s="13"/>
      <c r="FK325" s="13"/>
      <c r="FL325" s="13"/>
      <c r="FM325" s="13"/>
      <c r="FN325" s="13"/>
      <c r="FO325" s="13"/>
      <c r="FP325" s="13"/>
      <c r="FQ325" s="13"/>
      <c r="FR325" s="13"/>
      <c r="FS325" s="13"/>
      <c r="FT325" s="13"/>
      <c r="FU325" s="13"/>
      <c r="FV325" s="13"/>
      <c r="FW325" s="13"/>
      <c r="FX325" s="13"/>
      <c r="FY325" s="13"/>
      <c r="FZ325" s="13"/>
      <c r="GA325" s="13"/>
      <c r="GB325" s="13"/>
      <c r="GC325" s="13"/>
      <c r="GD325" s="13"/>
      <c r="GE325" s="13"/>
      <c r="GF325" s="13"/>
      <c r="GG325" s="13"/>
      <c r="GH325" s="13"/>
      <c r="GI325" s="13"/>
      <c r="GJ325" s="13"/>
      <c r="GK325" s="13"/>
      <c r="GL325" s="13"/>
      <c r="GM325" s="13"/>
      <c r="GN325" s="13"/>
      <c r="GO325" s="13"/>
      <c r="GP325" s="13"/>
      <c r="GQ325" s="13"/>
      <c r="GR325" s="13"/>
      <c r="GS325" s="13"/>
      <c r="GT325" s="13"/>
      <c r="GU325" s="13"/>
      <c r="GV325" s="13"/>
      <c r="GW325" s="13"/>
      <c r="GX325" s="13"/>
      <c r="GY325" s="13"/>
      <c r="GZ325" s="13"/>
      <c r="HA325" s="13"/>
      <c r="HB325" s="13"/>
      <c r="HC325" s="13"/>
      <c r="HD325" s="13"/>
      <c r="HE325" s="13"/>
      <c r="HF325" s="13"/>
      <c r="HG325" s="13"/>
      <c r="HH325" s="13"/>
      <c r="HI325" s="13"/>
      <c r="HJ325" s="13"/>
      <c r="HK325" s="13"/>
      <c r="HL325" s="13"/>
      <c r="HM325" s="13"/>
      <c r="HN325" s="13"/>
      <c r="HO325" s="13"/>
      <c r="HP325" s="13"/>
      <c r="HQ325" s="13"/>
      <c r="HR325" s="13"/>
      <c r="HS325" s="13"/>
      <c r="HT325" s="13"/>
      <c r="HU325" s="13"/>
      <c r="HV325" s="13"/>
      <c r="HW325" s="13"/>
      <c r="HX325" s="13"/>
      <c r="HY325" s="13"/>
      <c r="HZ325" s="13"/>
      <c r="IA325" s="13"/>
      <c r="IB325" s="13"/>
      <c r="IC325" s="13"/>
      <c r="ID325" s="13"/>
      <c r="IE325" s="13"/>
      <c r="IF325" s="13"/>
      <c r="IG325" s="13"/>
      <c r="IH325" s="13"/>
      <c r="II325" s="13"/>
      <c r="IJ325" s="13"/>
      <c r="IK325" s="13"/>
      <c r="IL325" s="13"/>
      <c r="IM325" s="13"/>
      <c r="IN325" s="13"/>
      <c r="IO325" s="13"/>
      <c r="IP325" s="13"/>
      <c r="IQ325" s="13"/>
      <c r="IR325" s="13"/>
    </row>
    <row r="326" spans="1:252" ht="140.44999999999999" customHeight="1" x14ac:dyDescent="0.2">
      <c r="A326" s="20" t="s">
        <v>844</v>
      </c>
      <c r="B326" s="9"/>
      <c r="C326" s="8" t="s">
        <v>160</v>
      </c>
      <c r="D326" s="8" t="s">
        <v>343</v>
      </c>
      <c r="E326" s="9"/>
      <c r="F326" s="11">
        <f t="shared" si="116"/>
        <v>253.3</v>
      </c>
      <c r="G326" s="11">
        <f>G327</f>
        <v>25.3</v>
      </c>
      <c r="H326" s="11">
        <f t="shared" si="117"/>
        <v>228</v>
      </c>
      <c r="I326" s="11">
        <f t="shared" si="118"/>
        <v>382.2</v>
      </c>
      <c r="J326" s="11">
        <f>J327</f>
        <v>38.200000000000003</v>
      </c>
      <c r="K326" s="11">
        <f t="shared" si="119"/>
        <v>344</v>
      </c>
      <c r="L326" s="16">
        <f t="shared" si="92"/>
        <v>-12.9</v>
      </c>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3"/>
      <c r="EV326" s="13"/>
      <c r="EW326" s="13"/>
      <c r="EX326" s="13"/>
      <c r="EY326" s="13"/>
      <c r="EZ326" s="13"/>
      <c r="FA326" s="13"/>
      <c r="FB326" s="13"/>
      <c r="FC326" s="13"/>
      <c r="FD326" s="13"/>
      <c r="FE326" s="13"/>
      <c r="FF326" s="13"/>
      <c r="FG326" s="13"/>
      <c r="FH326" s="13"/>
      <c r="FI326" s="13"/>
      <c r="FJ326" s="13"/>
      <c r="FK326" s="13"/>
      <c r="FL326" s="13"/>
      <c r="FM326" s="13"/>
      <c r="FN326" s="13"/>
      <c r="FO326" s="13"/>
      <c r="FP326" s="13"/>
      <c r="FQ326" s="13"/>
      <c r="FR326" s="13"/>
      <c r="FS326" s="13"/>
      <c r="FT326" s="13"/>
      <c r="FU326" s="13"/>
      <c r="FV326" s="13"/>
      <c r="FW326" s="13"/>
      <c r="FX326" s="13"/>
      <c r="FY326" s="13"/>
      <c r="FZ326" s="13"/>
      <c r="GA326" s="13"/>
      <c r="GB326" s="13"/>
      <c r="GC326" s="13"/>
      <c r="GD326" s="13"/>
      <c r="GE326" s="13"/>
      <c r="GF326" s="13"/>
      <c r="GG326" s="13"/>
      <c r="GH326" s="13"/>
      <c r="GI326" s="13"/>
      <c r="GJ326" s="13"/>
      <c r="GK326" s="13"/>
      <c r="GL326" s="13"/>
      <c r="GM326" s="13"/>
      <c r="GN326" s="13"/>
      <c r="GO326" s="13"/>
      <c r="GP326" s="13"/>
      <c r="GQ326" s="13"/>
      <c r="GR326" s="13"/>
      <c r="GS326" s="13"/>
      <c r="GT326" s="13"/>
      <c r="GU326" s="13"/>
      <c r="GV326" s="13"/>
      <c r="GW326" s="13"/>
      <c r="GX326" s="13"/>
      <c r="GY326" s="13"/>
      <c r="GZ326" s="13"/>
      <c r="HA326" s="13"/>
      <c r="HB326" s="13"/>
      <c r="HC326" s="13"/>
      <c r="HD326" s="13"/>
      <c r="HE326" s="13"/>
      <c r="HF326" s="13"/>
      <c r="HG326" s="13"/>
      <c r="HH326" s="13"/>
      <c r="HI326" s="13"/>
      <c r="HJ326" s="13"/>
      <c r="HK326" s="13"/>
      <c r="HL326" s="13"/>
      <c r="HM326" s="13"/>
      <c r="HN326" s="13"/>
      <c r="HO326" s="13"/>
      <c r="HP326" s="13"/>
      <c r="HQ326" s="13"/>
      <c r="HR326" s="13"/>
      <c r="HS326" s="13"/>
      <c r="HT326" s="13"/>
      <c r="HU326" s="13"/>
      <c r="HV326" s="13"/>
      <c r="HW326" s="13"/>
      <c r="HX326" s="13"/>
      <c r="HY326" s="13"/>
      <c r="HZ326" s="13"/>
      <c r="IA326" s="13"/>
      <c r="IB326" s="13"/>
      <c r="IC326" s="13"/>
      <c r="ID326" s="13"/>
      <c r="IE326" s="13"/>
      <c r="IF326" s="13"/>
      <c r="IG326" s="13"/>
      <c r="IH326" s="13"/>
      <c r="II326" s="13"/>
      <c r="IJ326" s="13"/>
      <c r="IK326" s="13"/>
      <c r="IL326" s="13"/>
      <c r="IM326" s="13"/>
      <c r="IN326" s="13"/>
      <c r="IO326" s="13"/>
      <c r="IP326" s="13"/>
      <c r="IQ326" s="13"/>
      <c r="IR326" s="13"/>
    </row>
    <row r="327" spans="1:252" ht="107.25" customHeight="1" x14ac:dyDescent="0.2">
      <c r="A327" s="20" t="s">
        <v>344</v>
      </c>
      <c r="B327" s="9"/>
      <c r="C327" s="8" t="s">
        <v>160</v>
      </c>
      <c r="D327" s="8" t="s">
        <v>345</v>
      </c>
      <c r="E327" s="9"/>
      <c r="F327" s="11">
        <f t="shared" si="116"/>
        <v>253.3</v>
      </c>
      <c r="G327" s="11">
        <f>G331+G328</f>
        <v>25.3</v>
      </c>
      <c r="H327" s="11">
        <f>H331+H328</f>
        <v>228</v>
      </c>
      <c r="I327" s="11">
        <f t="shared" si="118"/>
        <v>382.2</v>
      </c>
      <c r="J327" s="11">
        <f>J331+J328</f>
        <v>38.200000000000003</v>
      </c>
      <c r="K327" s="11">
        <f>K331+K328</f>
        <v>344</v>
      </c>
      <c r="L327" s="16">
        <f t="shared" si="92"/>
        <v>-12.9</v>
      </c>
      <c r="M327" s="13"/>
      <c r="N327" s="13"/>
      <c r="O327" s="13"/>
      <c r="P327" s="13"/>
      <c r="Q327" s="13"/>
      <c r="R327" s="13"/>
      <c r="S327" s="13"/>
      <c r="T327" s="13"/>
      <c r="U327" s="13"/>
      <c r="V327" s="13"/>
      <c r="W327" s="13"/>
      <c r="X327" s="13"/>
      <c r="Y327" s="13"/>
      <c r="Z327" s="13"/>
      <c r="AA327" s="13"/>
      <c r="AB327" s="13"/>
      <c r="AC327" s="13"/>
      <c r="AD327" s="13"/>
      <c r="AE327" s="13"/>
      <c r="AF327" s="13"/>
      <c r="AG327" s="13"/>
      <c r="AH327" s="13"/>
      <c r="AI327" s="13"/>
      <c r="AJ327" s="13"/>
      <c r="AK327" s="13"/>
      <c r="AL327" s="13"/>
      <c r="AM327" s="13"/>
      <c r="AN327" s="13"/>
      <c r="AO327" s="13"/>
      <c r="AP327" s="13"/>
      <c r="AQ327" s="13"/>
      <c r="AR327" s="13"/>
      <c r="AS327" s="13"/>
      <c r="AT327" s="13"/>
      <c r="AU327" s="13"/>
      <c r="AV327" s="13"/>
      <c r="AW327" s="13"/>
      <c r="AX327" s="13"/>
      <c r="AY327" s="13"/>
      <c r="AZ327" s="13"/>
      <c r="BA327" s="13"/>
      <c r="BB327" s="13"/>
      <c r="BC327" s="13"/>
      <c r="BD327" s="13"/>
      <c r="BE327" s="13"/>
      <c r="BF327" s="13"/>
      <c r="BG327" s="13"/>
      <c r="BH327" s="13"/>
      <c r="BI327" s="13"/>
      <c r="BJ327" s="13"/>
      <c r="BK327" s="13"/>
      <c r="BL327" s="13"/>
      <c r="BM327" s="13"/>
      <c r="BN327" s="13"/>
      <c r="BO327" s="13"/>
      <c r="BP327" s="13"/>
      <c r="BQ327" s="13"/>
      <c r="BR327" s="13"/>
      <c r="BS327" s="13"/>
      <c r="BT327" s="13"/>
      <c r="BU327" s="13"/>
      <c r="BV327" s="13"/>
      <c r="BW327" s="13"/>
      <c r="BX327" s="13"/>
      <c r="BY327" s="13"/>
      <c r="BZ327" s="13"/>
      <c r="CA327" s="13"/>
      <c r="CB327" s="13"/>
      <c r="CC327" s="13"/>
      <c r="CD327" s="13"/>
      <c r="CE327" s="13"/>
      <c r="CF327" s="13"/>
      <c r="CG327" s="13"/>
      <c r="CH327" s="13"/>
      <c r="CI327" s="13"/>
      <c r="CJ327" s="13"/>
      <c r="CK327" s="13"/>
      <c r="CL327" s="13"/>
      <c r="CM327" s="13"/>
      <c r="CN327" s="13"/>
      <c r="CO327" s="13"/>
      <c r="CP327" s="13"/>
      <c r="CQ327" s="13"/>
      <c r="CR327" s="13"/>
      <c r="CS327" s="13"/>
      <c r="CT327" s="13"/>
      <c r="CU327" s="13"/>
      <c r="CV327" s="13"/>
      <c r="CW327" s="13"/>
      <c r="CX327" s="13"/>
      <c r="CY327" s="13"/>
      <c r="CZ327" s="13"/>
      <c r="DA327" s="13"/>
      <c r="DB327" s="13"/>
      <c r="DC327" s="13"/>
      <c r="DD327" s="13"/>
      <c r="DE327" s="13"/>
      <c r="DF327" s="13"/>
      <c r="DG327" s="13"/>
      <c r="DH327" s="13"/>
      <c r="DI327" s="13"/>
      <c r="DJ327" s="13"/>
      <c r="DK327" s="13"/>
      <c r="DL327" s="13"/>
      <c r="DM327" s="13"/>
      <c r="DN327" s="13"/>
      <c r="DO327" s="13"/>
      <c r="DP327" s="13"/>
      <c r="DQ327" s="13"/>
      <c r="DR327" s="13"/>
      <c r="DS327" s="13"/>
      <c r="DT327" s="13"/>
      <c r="DU327" s="13"/>
      <c r="DV327" s="13"/>
      <c r="DW327" s="13"/>
      <c r="DX327" s="13"/>
      <c r="DY327" s="13"/>
      <c r="DZ327" s="13"/>
      <c r="EA327" s="13"/>
      <c r="EB327" s="13"/>
      <c r="EC327" s="13"/>
      <c r="ED327" s="13"/>
      <c r="EE327" s="13"/>
      <c r="EF327" s="13"/>
      <c r="EG327" s="13"/>
      <c r="EH327" s="13"/>
      <c r="EI327" s="13"/>
      <c r="EJ327" s="13"/>
      <c r="EK327" s="13"/>
      <c r="EL327" s="13"/>
      <c r="EM327" s="13"/>
      <c r="EN327" s="13"/>
      <c r="EO327" s="13"/>
      <c r="EP327" s="13"/>
      <c r="EQ327" s="13"/>
      <c r="ER327" s="13"/>
      <c r="ES327" s="13"/>
      <c r="ET327" s="13"/>
      <c r="EU327" s="13"/>
      <c r="EV327" s="13"/>
      <c r="EW327" s="13"/>
      <c r="EX327" s="13"/>
      <c r="EY327" s="13"/>
      <c r="EZ327" s="13"/>
      <c r="FA327" s="13"/>
      <c r="FB327" s="13"/>
      <c r="FC327" s="13"/>
      <c r="FD327" s="13"/>
      <c r="FE327" s="13"/>
      <c r="FF327" s="13"/>
      <c r="FG327" s="13"/>
      <c r="FH327" s="13"/>
      <c r="FI327" s="13"/>
      <c r="FJ327" s="13"/>
      <c r="FK327" s="13"/>
      <c r="FL327" s="13"/>
      <c r="FM327" s="13"/>
      <c r="FN327" s="13"/>
      <c r="FO327" s="13"/>
      <c r="FP327" s="13"/>
      <c r="FQ327" s="13"/>
      <c r="FR327" s="13"/>
      <c r="FS327" s="13"/>
      <c r="FT327" s="13"/>
      <c r="FU327" s="13"/>
      <c r="FV327" s="13"/>
      <c r="FW327" s="13"/>
      <c r="FX327" s="13"/>
      <c r="FY327" s="13"/>
      <c r="FZ327" s="13"/>
      <c r="GA327" s="13"/>
      <c r="GB327" s="13"/>
      <c r="GC327" s="13"/>
      <c r="GD327" s="13"/>
      <c r="GE327" s="13"/>
      <c r="GF327" s="13"/>
      <c r="GG327" s="13"/>
      <c r="GH327" s="13"/>
      <c r="GI327" s="13"/>
      <c r="GJ327" s="13"/>
      <c r="GK327" s="13"/>
      <c r="GL327" s="13"/>
      <c r="GM327" s="13"/>
      <c r="GN327" s="13"/>
      <c r="GO327" s="13"/>
      <c r="GP327" s="13"/>
      <c r="GQ327" s="13"/>
      <c r="GR327" s="13"/>
      <c r="GS327" s="13"/>
      <c r="GT327" s="13"/>
      <c r="GU327" s="13"/>
      <c r="GV327" s="13"/>
      <c r="GW327" s="13"/>
      <c r="GX327" s="13"/>
      <c r="GY327" s="13"/>
      <c r="GZ327" s="13"/>
      <c r="HA327" s="13"/>
      <c r="HB327" s="13"/>
      <c r="HC327" s="13"/>
      <c r="HD327" s="13"/>
      <c r="HE327" s="13"/>
      <c r="HF327" s="13"/>
      <c r="HG327" s="13"/>
      <c r="HH327" s="13"/>
      <c r="HI327" s="13"/>
      <c r="HJ327" s="13"/>
      <c r="HK327" s="13"/>
      <c r="HL327" s="13"/>
      <c r="HM327" s="13"/>
      <c r="HN327" s="13"/>
      <c r="HO327" s="13"/>
      <c r="HP327" s="13"/>
      <c r="HQ327" s="13"/>
      <c r="HR327" s="13"/>
      <c r="HS327" s="13"/>
      <c r="HT327" s="13"/>
      <c r="HU327" s="13"/>
      <c r="HV327" s="13"/>
      <c r="HW327" s="13"/>
      <c r="HX327" s="13"/>
      <c r="HY327" s="13"/>
      <c r="HZ327" s="13"/>
      <c r="IA327" s="13"/>
      <c r="IB327" s="13"/>
      <c r="IC327" s="13"/>
      <c r="ID327" s="13"/>
      <c r="IE327" s="13"/>
      <c r="IF327" s="13"/>
      <c r="IG327" s="13"/>
      <c r="IH327" s="13"/>
      <c r="II327" s="13"/>
      <c r="IJ327" s="13"/>
      <c r="IK327" s="13"/>
      <c r="IL327" s="13"/>
      <c r="IM327" s="13"/>
      <c r="IN327" s="13"/>
      <c r="IO327" s="13"/>
      <c r="IP327" s="13"/>
      <c r="IQ327" s="13"/>
      <c r="IR327" s="13"/>
    </row>
    <row r="328" spans="1:252" ht="251.45" customHeight="1" x14ac:dyDescent="0.2">
      <c r="A328" s="20" t="s">
        <v>346</v>
      </c>
      <c r="B328" s="9"/>
      <c r="C328" s="8" t="s">
        <v>160</v>
      </c>
      <c r="D328" s="8" t="s">
        <v>773</v>
      </c>
      <c r="E328" s="9"/>
      <c r="F328" s="11">
        <f t="shared" si="116"/>
        <v>25.3</v>
      </c>
      <c r="G328" s="11">
        <f>G329</f>
        <v>25.3</v>
      </c>
      <c r="H328" s="11">
        <f>H329</f>
        <v>0</v>
      </c>
      <c r="I328" s="11">
        <f t="shared" si="118"/>
        <v>38.200000000000003</v>
      </c>
      <c r="J328" s="11">
        <f>J329</f>
        <v>38.200000000000003</v>
      </c>
      <c r="K328" s="11">
        <f>K329</f>
        <v>0</v>
      </c>
      <c r="L328" s="16">
        <f t="shared" si="92"/>
        <v>-12.9</v>
      </c>
      <c r="M328" s="13"/>
      <c r="N328" s="13"/>
      <c r="O328" s="13"/>
      <c r="P328" s="13"/>
      <c r="Q328" s="13"/>
      <c r="R328" s="13"/>
      <c r="S328" s="13"/>
      <c r="T328" s="13"/>
      <c r="U328" s="13"/>
      <c r="V328" s="13"/>
      <c r="W328" s="13"/>
      <c r="X328" s="13"/>
      <c r="Y328" s="13"/>
      <c r="Z328" s="13"/>
      <c r="AA328" s="13"/>
      <c r="AB328" s="13"/>
      <c r="AC328" s="13"/>
      <c r="AD328" s="13"/>
      <c r="AE328" s="13"/>
      <c r="AF328" s="13"/>
      <c r="AG328" s="13"/>
      <c r="AH328" s="13"/>
      <c r="AI328" s="13"/>
      <c r="AJ328" s="13"/>
      <c r="AK328" s="13"/>
      <c r="AL328" s="13"/>
      <c r="AM328" s="13"/>
      <c r="AN328" s="13"/>
      <c r="AO328" s="13"/>
      <c r="AP328" s="13"/>
      <c r="AQ328" s="13"/>
      <c r="AR328" s="13"/>
      <c r="AS328" s="13"/>
      <c r="AT328" s="13"/>
      <c r="AU328" s="13"/>
      <c r="AV328" s="13"/>
      <c r="AW328" s="13"/>
      <c r="AX328" s="13"/>
      <c r="AY328" s="13"/>
      <c r="AZ328" s="13"/>
      <c r="BA328" s="13"/>
      <c r="BB328" s="13"/>
      <c r="BC328" s="13"/>
      <c r="BD328" s="13"/>
      <c r="BE328" s="13"/>
      <c r="BF328" s="13"/>
      <c r="BG328" s="13"/>
      <c r="BH328" s="13"/>
      <c r="BI328" s="13"/>
      <c r="BJ328" s="13"/>
      <c r="BK328" s="13"/>
      <c r="BL328" s="13"/>
      <c r="BM328" s="13"/>
      <c r="BN328" s="13"/>
      <c r="BO328" s="13"/>
      <c r="BP328" s="13"/>
      <c r="BQ328" s="13"/>
      <c r="BR328" s="13"/>
      <c r="BS328" s="13"/>
      <c r="BT328" s="13"/>
      <c r="BU328" s="13"/>
      <c r="BV328" s="13"/>
      <c r="BW328" s="13"/>
      <c r="BX328" s="13"/>
      <c r="BY328" s="13"/>
      <c r="BZ328" s="13"/>
      <c r="CA328" s="13"/>
      <c r="CB328" s="13"/>
      <c r="CC328" s="13"/>
      <c r="CD328" s="13"/>
      <c r="CE328" s="13"/>
      <c r="CF328" s="13"/>
      <c r="CG328" s="13"/>
      <c r="CH328" s="13"/>
      <c r="CI328" s="13"/>
      <c r="CJ328" s="13"/>
      <c r="CK328" s="13"/>
      <c r="CL328" s="13"/>
      <c r="CM328" s="13"/>
      <c r="CN328" s="13"/>
      <c r="CO328" s="13"/>
      <c r="CP328" s="13"/>
      <c r="CQ328" s="13"/>
      <c r="CR328" s="13"/>
      <c r="CS328" s="13"/>
      <c r="CT328" s="13"/>
      <c r="CU328" s="13"/>
      <c r="CV328" s="13"/>
      <c r="CW328" s="13"/>
      <c r="CX328" s="13"/>
      <c r="CY328" s="13"/>
      <c r="CZ328" s="13"/>
      <c r="DA328" s="13"/>
      <c r="DB328" s="13"/>
      <c r="DC328" s="13"/>
      <c r="DD328" s="13"/>
      <c r="DE328" s="13"/>
      <c r="DF328" s="13"/>
      <c r="DG328" s="13"/>
      <c r="DH328" s="13"/>
      <c r="DI328" s="13"/>
      <c r="DJ328" s="13"/>
      <c r="DK328" s="13"/>
      <c r="DL328" s="13"/>
      <c r="DM328" s="13"/>
      <c r="DN328" s="13"/>
      <c r="DO328" s="13"/>
      <c r="DP328" s="13"/>
      <c r="DQ328" s="13"/>
      <c r="DR328" s="13"/>
      <c r="DS328" s="13"/>
      <c r="DT328" s="13"/>
      <c r="DU328" s="13"/>
      <c r="DV328" s="13"/>
      <c r="DW328" s="13"/>
      <c r="DX328" s="13"/>
      <c r="DY328" s="13"/>
      <c r="DZ328" s="13"/>
      <c r="EA328" s="13"/>
      <c r="EB328" s="13"/>
      <c r="EC328" s="13"/>
      <c r="ED328" s="13"/>
      <c r="EE328" s="13"/>
      <c r="EF328" s="13"/>
      <c r="EG328" s="13"/>
      <c r="EH328" s="13"/>
      <c r="EI328" s="13"/>
      <c r="EJ328" s="13"/>
      <c r="EK328" s="13"/>
      <c r="EL328" s="13"/>
      <c r="EM328" s="13"/>
      <c r="EN328" s="13"/>
      <c r="EO328" s="13"/>
      <c r="EP328" s="13"/>
      <c r="EQ328" s="13"/>
      <c r="ER328" s="13"/>
      <c r="ES328" s="13"/>
      <c r="ET328" s="13"/>
      <c r="EU328" s="13"/>
      <c r="EV328" s="13"/>
      <c r="EW328" s="13"/>
      <c r="EX328" s="13"/>
      <c r="EY328" s="13"/>
      <c r="EZ328" s="13"/>
      <c r="FA328" s="13"/>
      <c r="FB328" s="13"/>
      <c r="FC328" s="13"/>
      <c r="FD328" s="13"/>
      <c r="FE328" s="13"/>
      <c r="FF328" s="13"/>
      <c r="FG328" s="13"/>
      <c r="FH328" s="13"/>
      <c r="FI328" s="13"/>
      <c r="FJ328" s="13"/>
      <c r="FK328" s="13"/>
      <c r="FL328" s="13"/>
      <c r="FM328" s="13"/>
      <c r="FN328" s="13"/>
      <c r="FO328" s="13"/>
      <c r="FP328" s="13"/>
      <c r="FQ328" s="13"/>
      <c r="FR328" s="13"/>
      <c r="FS328" s="13"/>
      <c r="FT328" s="13"/>
      <c r="FU328" s="13"/>
      <c r="FV328" s="13"/>
      <c r="FW328" s="13"/>
      <c r="FX328" s="13"/>
      <c r="FY328" s="13"/>
      <c r="FZ328" s="13"/>
      <c r="GA328" s="13"/>
      <c r="GB328" s="13"/>
      <c r="GC328" s="13"/>
      <c r="GD328" s="13"/>
      <c r="GE328" s="13"/>
      <c r="GF328" s="13"/>
      <c r="GG328" s="13"/>
      <c r="GH328" s="13"/>
      <c r="GI328" s="13"/>
      <c r="GJ328" s="13"/>
      <c r="GK328" s="13"/>
      <c r="GL328" s="13"/>
      <c r="GM328" s="13"/>
      <c r="GN328" s="13"/>
      <c r="GO328" s="13"/>
      <c r="GP328" s="13"/>
      <c r="GQ328" s="13"/>
      <c r="GR328" s="13"/>
      <c r="GS328" s="13"/>
      <c r="GT328" s="13"/>
      <c r="GU328" s="13"/>
      <c r="GV328" s="13"/>
      <c r="GW328" s="13"/>
      <c r="GX328" s="13"/>
      <c r="GY328" s="13"/>
      <c r="GZ328" s="13"/>
      <c r="HA328" s="13"/>
      <c r="HB328" s="13"/>
      <c r="HC328" s="13"/>
      <c r="HD328" s="13"/>
      <c r="HE328" s="13"/>
      <c r="HF328" s="13"/>
      <c r="HG328" s="13"/>
      <c r="HH328" s="13"/>
      <c r="HI328" s="13"/>
      <c r="HJ328" s="13"/>
      <c r="HK328" s="13"/>
      <c r="HL328" s="13"/>
      <c r="HM328" s="13"/>
      <c r="HN328" s="13"/>
      <c r="HO328" s="13"/>
      <c r="HP328" s="13"/>
      <c r="HQ328" s="13"/>
      <c r="HR328" s="13"/>
      <c r="HS328" s="13"/>
      <c r="HT328" s="13"/>
      <c r="HU328" s="13"/>
      <c r="HV328" s="13"/>
      <c r="HW328" s="13"/>
      <c r="HX328" s="13"/>
      <c r="HY328" s="13"/>
      <c r="HZ328" s="13"/>
      <c r="IA328" s="13"/>
      <c r="IB328" s="13"/>
      <c r="IC328" s="13"/>
      <c r="ID328" s="13"/>
      <c r="IE328" s="13"/>
      <c r="IF328" s="13"/>
      <c r="IG328" s="13"/>
      <c r="IH328" s="13"/>
      <c r="II328" s="13"/>
      <c r="IJ328" s="13"/>
      <c r="IK328" s="13"/>
      <c r="IL328" s="13"/>
      <c r="IM328" s="13"/>
      <c r="IN328" s="13"/>
      <c r="IO328" s="13"/>
      <c r="IP328" s="13"/>
      <c r="IQ328" s="13"/>
      <c r="IR328" s="13"/>
    </row>
    <row r="329" spans="1:252" ht="29.45" customHeight="1" x14ac:dyDescent="0.2">
      <c r="A329" s="17" t="s">
        <v>297</v>
      </c>
      <c r="B329" s="9"/>
      <c r="C329" s="9" t="s">
        <v>160</v>
      </c>
      <c r="D329" s="9" t="s">
        <v>774</v>
      </c>
      <c r="E329" s="9"/>
      <c r="F329" s="14">
        <f t="shared" si="116"/>
        <v>25.3</v>
      </c>
      <c r="G329" s="14">
        <f>G330</f>
        <v>25.3</v>
      </c>
      <c r="H329" s="14">
        <f>H330</f>
        <v>0</v>
      </c>
      <c r="I329" s="14">
        <f t="shared" si="118"/>
        <v>38.200000000000003</v>
      </c>
      <c r="J329" s="14">
        <f>J330</f>
        <v>38.200000000000003</v>
      </c>
      <c r="K329" s="14">
        <f>K330</f>
        <v>0</v>
      </c>
      <c r="L329" s="16">
        <f t="shared" si="92"/>
        <v>-12.9</v>
      </c>
      <c r="M329" s="13"/>
      <c r="N329" s="13"/>
      <c r="O329" s="13"/>
      <c r="P329" s="13"/>
      <c r="Q329" s="13"/>
      <c r="R329" s="13"/>
      <c r="S329" s="13"/>
      <c r="T329" s="13"/>
      <c r="U329" s="13"/>
      <c r="V329" s="13"/>
      <c r="W329" s="13"/>
      <c r="X329" s="13"/>
      <c r="Y329" s="13"/>
      <c r="Z329" s="13"/>
      <c r="AA329" s="13"/>
      <c r="AB329" s="13"/>
      <c r="AC329" s="13"/>
      <c r="AD329" s="13"/>
      <c r="AE329" s="13"/>
      <c r="AF329" s="13"/>
      <c r="AG329" s="13"/>
      <c r="AH329" s="13"/>
      <c r="AI329" s="13"/>
      <c r="AJ329" s="13"/>
      <c r="AK329" s="13"/>
      <c r="AL329" s="13"/>
      <c r="AM329" s="13"/>
      <c r="AN329" s="13"/>
      <c r="AO329" s="13"/>
      <c r="AP329" s="13"/>
      <c r="AQ329" s="13"/>
      <c r="AR329" s="13"/>
      <c r="AS329" s="13"/>
      <c r="AT329" s="13"/>
      <c r="AU329" s="13"/>
      <c r="AV329" s="13"/>
      <c r="AW329" s="13"/>
      <c r="AX329" s="13"/>
      <c r="AY329" s="13"/>
      <c r="AZ329" s="13"/>
      <c r="BA329" s="13"/>
      <c r="BB329" s="13"/>
      <c r="BC329" s="13"/>
      <c r="BD329" s="13"/>
      <c r="BE329" s="13"/>
      <c r="BF329" s="13"/>
      <c r="BG329" s="13"/>
      <c r="BH329" s="13"/>
      <c r="BI329" s="13"/>
      <c r="BJ329" s="13"/>
      <c r="BK329" s="13"/>
      <c r="BL329" s="13"/>
      <c r="BM329" s="13"/>
      <c r="BN329" s="13"/>
      <c r="BO329" s="13"/>
      <c r="BP329" s="13"/>
      <c r="BQ329" s="13"/>
      <c r="BR329" s="13"/>
      <c r="BS329" s="13"/>
      <c r="BT329" s="13"/>
      <c r="BU329" s="13"/>
      <c r="BV329" s="13"/>
      <c r="BW329" s="13"/>
      <c r="BX329" s="13"/>
      <c r="BY329" s="13"/>
      <c r="BZ329" s="13"/>
      <c r="CA329" s="13"/>
      <c r="CB329" s="13"/>
      <c r="CC329" s="13"/>
      <c r="CD329" s="13"/>
      <c r="CE329" s="13"/>
      <c r="CF329" s="13"/>
      <c r="CG329" s="13"/>
      <c r="CH329" s="13"/>
      <c r="CI329" s="13"/>
      <c r="CJ329" s="13"/>
      <c r="CK329" s="13"/>
      <c r="CL329" s="13"/>
      <c r="CM329" s="13"/>
      <c r="CN329" s="13"/>
      <c r="CO329" s="13"/>
      <c r="CP329" s="13"/>
      <c r="CQ329" s="13"/>
      <c r="CR329" s="13"/>
      <c r="CS329" s="13"/>
      <c r="CT329" s="13"/>
      <c r="CU329" s="13"/>
      <c r="CV329" s="13"/>
      <c r="CW329" s="13"/>
      <c r="CX329" s="13"/>
      <c r="CY329" s="13"/>
      <c r="CZ329" s="13"/>
      <c r="DA329" s="13"/>
      <c r="DB329" s="13"/>
      <c r="DC329" s="13"/>
      <c r="DD329" s="13"/>
      <c r="DE329" s="13"/>
      <c r="DF329" s="13"/>
      <c r="DG329" s="13"/>
      <c r="DH329" s="13"/>
      <c r="DI329" s="13"/>
      <c r="DJ329" s="13"/>
      <c r="DK329" s="13"/>
      <c r="DL329" s="13"/>
      <c r="DM329" s="13"/>
      <c r="DN329" s="13"/>
      <c r="DO329" s="13"/>
      <c r="DP329" s="13"/>
      <c r="DQ329" s="13"/>
      <c r="DR329" s="13"/>
      <c r="DS329" s="13"/>
      <c r="DT329" s="13"/>
      <c r="DU329" s="13"/>
      <c r="DV329" s="13"/>
      <c r="DW329" s="13"/>
      <c r="DX329" s="13"/>
      <c r="DY329" s="13"/>
      <c r="DZ329" s="13"/>
      <c r="EA329" s="13"/>
      <c r="EB329" s="13"/>
      <c r="EC329" s="13"/>
      <c r="ED329" s="13"/>
      <c r="EE329" s="13"/>
      <c r="EF329" s="13"/>
      <c r="EG329" s="13"/>
      <c r="EH329" s="13"/>
      <c r="EI329" s="13"/>
      <c r="EJ329" s="13"/>
      <c r="EK329" s="13"/>
      <c r="EL329" s="13"/>
      <c r="EM329" s="13"/>
      <c r="EN329" s="13"/>
      <c r="EO329" s="13"/>
      <c r="EP329" s="13"/>
      <c r="EQ329" s="13"/>
      <c r="ER329" s="13"/>
      <c r="ES329" s="13"/>
      <c r="ET329" s="13"/>
      <c r="EU329" s="13"/>
      <c r="EV329" s="13"/>
      <c r="EW329" s="13"/>
      <c r="EX329" s="13"/>
      <c r="EY329" s="13"/>
      <c r="EZ329" s="13"/>
      <c r="FA329" s="13"/>
      <c r="FB329" s="13"/>
      <c r="FC329" s="13"/>
      <c r="FD329" s="13"/>
      <c r="FE329" s="13"/>
      <c r="FF329" s="13"/>
      <c r="FG329" s="13"/>
      <c r="FH329" s="13"/>
      <c r="FI329" s="13"/>
      <c r="FJ329" s="13"/>
      <c r="FK329" s="13"/>
      <c r="FL329" s="13"/>
      <c r="FM329" s="13"/>
      <c r="FN329" s="13"/>
      <c r="FO329" s="13"/>
      <c r="FP329" s="13"/>
      <c r="FQ329" s="13"/>
      <c r="FR329" s="13"/>
      <c r="FS329" s="13"/>
      <c r="FT329" s="13"/>
      <c r="FU329" s="13"/>
      <c r="FV329" s="13"/>
      <c r="FW329" s="13"/>
      <c r="FX329" s="13"/>
      <c r="FY329" s="13"/>
      <c r="FZ329" s="13"/>
      <c r="GA329" s="13"/>
      <c r="GB329" s="13"/>
      <c r="GC329" s="13"/>
      <c r="GD329" s="13"/>
      <c r="GE329" s="13"/>
      <c r="GF329" s="13"/>
      <c r="GG329" s="13"/>
      <c r="GH329" s="13"/>
      <c r="GI329" s="13"/>
      <c r="GJ329" s="13"/>
      <c r="GK329" s="13"/>
      <c r="GL329" s="13"/>
      <c r="GM329" s="13"/>
      <c r="GN329" s="13"/>
      <c r="GO329" s="13"/>
      <c r="GP329" s="13"/>
      <c r="GQ329" s="13"/>
      <c r="GR329" s="13"/>
      <c r="GS329" s="13"/>
      <c r="GT329" s="13"/>
      <c r="GU329" s="13"/>
      <c r="GV329" s="13"/>
      <c r="GW329" s="13"/>
      <c r="GX329" s="13"/>
      <c r="GY329" s="13"/>
      <c r="GZ329" s="13"/>
      <c r="HA329" s="13"/>
      <c r="HB329" s="13"/>
      <c r="HC329" s="13"/>
      <c r="HD329" s="13"/>
      <c r="HE329" s="13"/>
      <c r="HF329" s="13"/>
      <c r="HG329" s="13"/>
      <c r="HH329" s="13"/>
      <c r="HI329" s="13"/>
      <c r="HJ329" s="13"/>
      <c r="HK329" s="13"/>
      <c r="HL329" s="13"/>
      <c r="HM329" s="13"/>
      <c r="HN329" s="13"/>
      <c r="HO329" s="13"/>
      <c r="HP329" s="13"/>
      <c r="HQ329" s="13"/>
      <c r="HR329" s="13"/>
      <c r="HS329" s="13"/>
      <c r="HT329" s="13"/>
      <c r="HU329" s="13"/>
      <c r="HV329" s="13"/>
      <c r="HW329" s="13"/>
      <c r="HX329" s="13"/>
      <c r="HY329" s="13"/>
      <c r="HZ329" s="13"/>
      <c r="IA329" s="13"/>
      <c r="IB329" s="13"/>
      <c r="IC329" s="13"/>
      <c r="ID329" s="13"/>
      <c r="IE329" s="13"/>
      <c r="IF329" s="13"/>
      <c r="IG329" s="13"/>
      <c r="IH329" s="13"/>
      <c r="II329" s="13"/>
      <c r="IJ329" s="13"/>
      <c r="IK329" s="13"/>
      <c r="IL329" s="13"/>
      <c r="IM329" s="13"/>
      <c r="IN329" s="13"/>
      <c r="IO329" s="13"/>
      <c r="IP329" s="13"/>
      <c r="IQ329" s="13"/>
      <c r="IR329" s="13"/>
    </row>
    <row r="330" spans="1:252" ht="100.15" customHeight="1" x14ac:dyDescent="0.2">
      <c r="A330" s="9" t="s">
        <v>18</v>
      </c>
      <c r="B330" s="9"/>
      <c r="C330" s="9" t="s">
        <v>160</v>
      </c>
      <c r="D330" s="9" t="s">
        <v>774</v>
      </c>
      <c r="E330" s="9" t="s">
        <v>12</v>
      </c>
      <c r="F330" s="14">
        <f>G330+H330</f>
        <v>25.3</v>
      </c>
      <c r="G330" s="14">
        <v>25.3</v>
      </c>
      <c r="H330" s="14"/>
      <c r="I330" s="14">
        <f>J330+K330</f>
        <v>38.200000000000003</v>
      </c>
      <c r="J330" s="14">
        <v>38.200000000000003</v>
      </c>
      <c r="K330" s="14"/>
      <c r="L330" s="16">
        <f t="shared" si="92"/>
        <v>-12.9</v>
      </c>
      <c r="M330" s="13"/>
      <c r="N330" s="13"/>
      <c r="O330" s="13"/>
      <c r="P330" s="13"/>
      <c r="Q330" s="13"/>
      <c r="R330" s="13"/>
      <c r="S330" s="13"/>
      <c r="T330" s="13"/>
      <c r="U330" s="13"/>
      <c r="V330" s="13"/>
      <c r="W330" s="13"/>
      <c r="X330" s="13"/>
      <c r="Y330" s="13"/>
      <c r="Z330" s="13"/>
      <c r="AA330" s="13"/>
      <c r="AB330" s="13"/>
      <c r="AC330" s="13"/>
      <c r="AD330" s="13"/>
      <c r="AE330" s="13"/>
      <c r="AF330" s="13"/>
      <c r="AG330" s="13"/>
      <c r="AH330" s="13"/>
      <c r="AI330" s="13"/>
      <c r="AJ330" s="13"/>
      <c r="AK330" s="13"/>
      <c r="AL330" s="13"/>
      <c r="AM330" s="13"/>
      <c r="AN330" s="13"/>
      <c r="AO330" s="13"/>
      <c r="AP330" s="13"/>
      <c r="AQ330" s="13"/>
      <c r="AR330" s="13"/>
      <c r="AS330" s="13"/>
      <c r="AT330" s="13"/>
      <c r="AU330" s="13"/>
      <c r="AV330" s="13"/>
      <c r="AW330" s="13"/>
      <c r="AX330" s="13"/>
      <c r="AY330" s="13"/>
      <c r="AZ330" s="13"/>
      <c r="BA330" s="13"/>
      <c r="BB330" s="13"/>
      <c r="BC330" s="13"/>
      <c r="BD330" s="13"/>
      <c r="BE330" s="13"/>
      <c r="BF330" s="13"/>
      <c r="BG330" s="13"/>
      <c r="BH330" s="13"/>
      <c r="BI330" s="13"/>
      <c r="BJ330" s="13"/>
      <c r="BK330" s="13"/>
      <c r="BL330" s="13"/>
      <c r="BM330" s="13"/>
      <c r="BN330" s="13"/>
      <c r="BO330" s="13"/>
      <c r="BP330" s="13"/>
      <c r="BQ330" s="13"/>
      <c r="BR330" s="13"/>
      <c r="BS330" s="13"/>
      <c r="BT330" s="13"/>
      <c r="BU330" s="13"/>
      <c r="BV330" s="13"/>
      <c r="BW330" s="13"/>
      <c r="BX330" s="13"/>
      <c r="BY330" s="13"/>
      <c r="BZ330" s="13"/>
      <c r="CA330" s="13"/>
      <c r="CB330" s="13"/>
      <c r="CC330" s="13"/>
      <c r="CD330" s="13"/>
      <c r="CE330" s="13"/>
      <c r="CF330" s="13"/>
      <c r="CG330" s="13"/>
      <c r="CH330" s="13"/>
      <c r="CI330" s="13"/>
      <c r="CJ330" s="13"/>
      <c r="CK330" s="13"/>
      <c r="CL330" s="13"/>
      <c r="CM330" s="13"/>
      <c r="CN330" s="13"/>
      <c r="CO330" s="13"/>
      <c r="CP330" s="13"/>
      <c r="CQ330" s="13"/>
      <c r="CR330" s="13"/>
      <c r="CS330" s="13"/>
      <c r="CT330" s="13"/>
      <c r="CU330" s="13"/>
      <c r="CV330" s="13"/>
      <c r="CW330" s="13"/>
      <c r="CX330" s="13"/>
      <c r="CY330" s="13"/>
      <c r="CZ330" s="13"/>
      <c r="DA330" s="13"/>
      <c r="DB330" s="13"/>
      <c r="DC330" s="13"/>
      <c r="DD330" s="13"/>
      <c r="DE330" s="13"/>
      <c r="DF330" s="13"/>
      <c r="DG330" s="13"/>
      <c r="DH330" s="13"/>
      <c r="DI330" s="13"/>
      <c r="DJ330" s="13"/>
      <c r="DK330" s="13"/>
      <c r="DL330" s="13"/>
      <c r="DM330" s="13"/>
      <c r="DN330" s="13"/>
      <c r="DO330" s="13"/>
      <c r="DP330" s="13"/>
      <c r="DQ330" s="13"/>
      <c r="DR330" s="13"/>
      <c r="DS330" s="13"/>
      <c r="DT330" s="13"/>
      <c r="DU330" s="13"/>
      <c r="DV330" s="13"/>
      <c r="DW330" s="13"/>
      <c r="DX330" s="13"/>
      <c r="DY330" s="13"/>
      <c r="DZ330" s="13"/>
      <c r="EA330" s="13"/>
      <c r="EB330" s="13"/>
      <c r="EC330" s="13"/>
      <c r="ED330" s="13"/>
      <c r="EE330" s="13"/>
      <c r="EF330" s="13"/>
      <c r="EG330" s="13"/>
      <c r="EH330" s="13"/>
      <c r="EI330" s="13"/>
      <c r="EJ330" s="13"/>
      <c r="EK330" s="13"/>
      <c r="EL330" s="13"/>
      <c r="EM330" s="13"/>
      <c r="EN330" s="13"/>
      <c r="EO330" s="13"/>
      <c r="EP330" s="13"/>
      <c r="EQ330" s="13"/>
      <c r="ER330" s="13"/>
      <c r="ES330" s="13"/>
      <c r="ET330" s="13"/>
      <c r="EU330" s="13"/>
      <c r="EV330" s="13"/>
      <c r="EW330" s="13"/>
      <c r="EX330" s="13"/>
      <c r="EY330" s="13"/>
      <c r="EZ330" s="13"/>
      <c r="FA330" s="13"/>
      <c r="FB330" s="13"/>
      <c r="FC330" s="13"/>
      <c r="FD330" s="13"/>
      <c r="FE330" s="13"/>
      <c r="FF330" s="13"/>
      <c r="FG330" s="13"/>
      <c r="FH330" s="13"/>
      <c r="FI330" s="13"/>
      <c r="FJ330" s="13"/>
      <c r="FK330" s="13"/>
      <c r="FL330" s="13"/>
      <c r="FM330" s="13"/>
      <c r="FN330" s="13"/>
      <c r="FO330" s="13"/>
      <c r="FP330" s="13"/>
      <c r="FQ330" s="13"/>
      <c r="FR330" s="13"/>
      <c r="FS330" s="13"/>
      <c r="FT330" s="13"/>
      <c r="FU330" s="13"/>
      <c r="FV330" s="13"/>
      <c r="FW330" s="13"/>
      <c r="FX330" s="13"/>
      <c r="FY330" s="13"/>
      <c r="FZ330" s="13"/>
      <c r="GA330" s="13"/>
      <c r="GB330" s="13"/>
      <c r="GC330" s="13"/>
      <c r="GD330" s="13"/>
      <c r="GE330" s="13"/>
      <c r="GF330" s="13"/>
      <c r="GG330" s="13"/>
      <c r="GH330" s="13"/>
      <c r="GI330" s="13"/>
      <c r="GJ330" s="13"/>
      <c r="GK330" s="13"/>
      <c r="GL330" s="13"/>
      <c r="GM330" s="13"/>
      <c r="GN330" s="13"/>
      <c r="GO330" s="13"/>
      <c r="GP330" s="13"/>
      <c r="GQ330" s="13"/>
      <c r="GR330" s="13"/>
      <c r="GS330" s="13"/>
      <c r="GT330" s="13"/>
      <c r="GU330" s="13"/>
      <c r="GV330" s="13"/>
      <c r="GW330" s="13"/>
      <c r="GX330" s="13"/>
      <c r="GY330" s="13"/>
      <c r="GZ330" s="13"/>
      <c r="HA330" s="13"/>
      <c r="HB330" s="13"/>
      <c r="HC330" s="13"/>
      <c r="HD330" s="13"/>
      <c r="HE330" s="13"/>
      <c r="HF330" s="13"/>
      <c r="HG330" s="13"/>
      <c r="HH330" s="13"/>
      <c r="HI330" s="13"/>
      <c r="HJ330" s="13"/>
      <c r="HK330" s="13"/>
      <c r="HL330" s="13"/>
      <c r="HM330" s="13"/>
      <c r="HN330" s="13"/>
      <c r="HO330" s="13"/>
      <c r="HP330" s="13"/>
      <c r="HQ330" s="13"/>
      <c r="HR330" s="13"/>
      <c r="HS330" s="13"/>
      <c r="HT330" s="13"/>
      <c r="HU330" s="13"/>
      <c r="HV330" s="13"/>
      <c r="HW330" s="13"/>
      <c r="HX330" s="13"/>
      <c r="HY330" s="13"/>
      <c r="HZ330" s="13"/>
      <c r="IA330" s="13"/>
      <c r="IB330" s="13"/>
      <c r="IC330" s="13"/>
      <c r="ID330" s="13"/>
      <c r="IE330" s="13"/>
      <c r="IF330" s="13"/>
      <c r="IG330" s="13"/>
      <c r="IH330" s="13"/>
      <c r="II330" s="13"/>
      <c r="IJ330" s="13"/>
      <c r="IK330" s="13"/>
      <c r="IL330" s="13"/>
      <c r="IM330" s="13"/>
      <c r="IN330" s="13"/>
      <c r="IO330" s="13"/>
      <c r="IP330" s="13"/>
      <c r="IQ330" s="13"/>
      <c r="IR330" s="13"/>
    </row>
    <row r="331" spans="1:252" ht="270.75" customHeight="1" x14ac:dyDescent="0.2">
      <c r="A331" s="8" t="s">
        <v>346</v>
      </c>
      <c r="B331" s="8"/>
      <c r="C331" s="8" t="s">
        <v>160</v>
      </c>
      <c r="D331" s="8" t="s">
        <v>347</v>
      </c>
      <c r="E331" s="8"/>
      <c r="F331" s="11">
        <f t="shared" ref="F331:F332" si="120">G331+H331</f>
        <v>228</v>
      </c>
      <c r="G331" s="11">
        <f>G332</f>
        <v>0</v>
      </c>
      <c r="H331" s="11">
        <f>H332</f>
        <v>228</v>
      </c>
      <c r="I331" s="11">
        <f t="shared" ref="I331:I332" si="121">J331+K331</f>
        <v>344</v>
      </c>
      <c r="J331" s="11">
        <f>J332</f>
        <v>0</v>
      </c>
      <c r="K331" s="11">
        <f>K332</f>
        <v>344</v>
      </c>
      <c r="L331" s="16">
        <f t="shared" si="92"/>
        <v>0</v>
      </c>
      <c r="M331" s="13"/>
      <c r="N331" s="13"/>
      <c r="O331" s="13"/>
      <c r="P331" s="13"/>
      <c r="Q331" s="13"/>
      <c r="R331" s="13"/>
      <c r="S331" s="13"/>
      <c r="T331" s="13"/>
      <c r="U331" s="13"/>
      <c r="V331" s="13"/>
      <c r="W331" s="13"/>
      <c r="X331" s="13"/>
      <c r="Y331" s="13"/>
      <c r="Z331" s="13"/>
      <c r="AA331" s="13"/>
      <c r="AB331" s="13"/>
      <c r="AC331" s="13"/>
      <c r="AD331" s="13"/>
      <c r="AE331" s="13"/>
      <c r="AF331" s="13"/>
      <c r="AG331" s="13"/>
      <c r="AH331" s="13"/>
      <c r="AI331" s="13"/>
      <c r="AJ331" s="13"/>
      <c r="AK331" s="13"/>
      <c r="AL331" s="13"/>
      <c r="AM331" s="13"/>
      <c r="AN331" s="13"/>
      <c r="AO331" s="13"/>
      <c r="AP331" s="13"/>
      <c r="AQ331" s="13"/>
      <c r="AR331" s="13"/>
      <c r="AS331" s="13"/>
      <c r="AT331" s="13"/>
      <c r="AU331" s="13"/>
      <c r="AV331" s="13"/>
      <c r="AW331" s="13"/>
      <c r="AX331" s="13"/>
      <c r="AY331" s="13"/>
      <c r="AZ331" s="13"/>
      <c r="BA331" s="13"/>
      <c r="BB331" s="13"/>
      <c r="BC331" s="13"/>
      <c r="BD331" s="13"/>
      <c r="BE331" s="13"/>
      <c r="BF331" s="13"/>
      <c r="BG331" s="13"/>
      <c r="BH331" s="13"/>
      <c r="BI331" s="13"/>
      <c r="BJ331" s="13"/>
      <c r="BK331" s="13"/>
      <c r="BL331" s="13"/>
      <c r="BM331" s="13"/>
      <c r="BN331" s="13"/>
      <c r="BO331" s="13"/>
      <c r="BP331" s="13"/>
      <c r="BQ331" s="13"/>
      <c r="BR331" s="13"/>
      <c r="BS331" s="13"/>
      <c r="BT331" s="13"/>
      <c r="BU331" s="13"/>
      <c r="BV331" s="13"/>
      <c r="BW331" s="13"/>
      <c r="BX331" s="13"/>
      <c r="BY331" s="13"/>
      <c r="BZ331" s="13"/>
      <c r="CA331" s="13"/>
      <c r="CB331" s="13"/>
      <c r="CC331" s="13"/>
      <c r="CD331" s="13"/>
      <c r="CE331" s="13"/>
      <c r="CF331" s="13"/>
      <c r="CG331" s="13"/>
      <c r="CH331" s="13"/>
      <c r="CI331" s="13"/>
      <c r="CJ331" s="13"/>
      <c r="CK331" s="13"/>
      <c r="CL331" s="13"/>
      <c r="CM331" s="13"/>
      <c r="CN331" s="13"/>
      <c r="CO331" s="13"/>
      <c r="CP331" s="13"/>
      <c r="CQ331" s="13"/>
      <c r="CR331" s="13"/>
      <c r="CS331" s="13"/>
      <c r="CT331" s="13"/>
      <c r="CU331" s="13"/>
      <c r="CV331" s="13"/>
      <c r="CW331" s="13"/>
      <c r="CX331" s="13"/>
      <c r="CY331" s="13"/>
      <c r="CZ331" s="13"/>
      <c r="DA331" s="13"/>
      <c r="DB331" s="13"/>
      <c r="DC331" s="13"/>
      <c r="DD331" s="13"/>
      <c r="DE331" s="13"/>
      <c r="DF331" s="13"/>
      <c r="DG331" s="13"/>
      <c r="DH331" s="13"/>
      <c r="DI331" s="13"/>
      <c r="DJ331" s="13"/>
      <c r="DK331" s="13"/>
      <c r="DL331" s="13"/>
      <c r="DM331" s="13"/>
      <c r="DN331" s="13"/>
      <c r="DO331" s="13"/>
      <c r="DP331" s="13"/>
      <c r="DQ331" s="13"/>
      <c r="DR331" s="13"/>
      <c r="DS331" s="13"/>
      <c r="DT331" s="13"/>
      <c r="DU331" s="13"/>
      <c r="DV331" s="13"/>
      <c r="DW331" s="13"/>
      <c r="DX331" s="13"/>
      <c r="DY331" s="13"/>
      <c r="DZ331" s="13"/>
      <c r="EA331" s="13"/>
      <c r="EB331" s="13"/>
      <c r="EC331" s="13"/>
      <c r="ED331" s="13"/>
      <c r="EE331" s="13"/>
      <c r="EF331" s="13"/>
      <c r="EG331" s="13"/>
      <c r="EH331" s="13"/>
      <c r="EI331" s="13"/>
      <c r="EJ331" s="13"/>
      <c r="EK331" s="13"/>
      <c r="EL331" s="13"/>
      <c r="EM331" s="13"/>
      <c r="EN331" s="13"/>
      <c r="EO331" s="13"/>
      <c r="EP331" s="13"/>
      <c r="EQ331" s="13"/>
      <c r="ER331" s="13"/>
      <c r="ES331" s="13"/>
      <c r="ET331" s="13"/>
      <c r="EU331" s="13"/>
      <c r="EV331" s="13"/>
      <c r="EW331" s="13"/>
      <c r="EX331" s="13"/>
      <c r="EY331" s="13"/>
      <c r="EZ331" s="13"/>
      <c r="FA331" s="13"/>
      <c r="FB331" s="13"/>
      <c r="FC331" s="13"/>
      <c r="FD331" s="13"/>
      <c r="FE331" s="13"/>
      <c r="FF331" s="13"/>
      <c r="FG331" s="13"/>
      <c r="FH331" s="13"/>
      <c r="FI331" s="13"/>
      <c r="FJ331" s="13"/>
      <c r="FK331" s="13"/>
      <c r="FL331" s="13"/>
      <c r="FM331" s="13"/>
      <c r="FN331" s="13"/>
      <c r="FO331" s="13"/>
      <c r="FP331" s="13"/>
      <c r="FQ331" s="13"/>
      <c r="FR331" s="13"/>
      <c r="FS331" s="13"/>
      <c r="FT331" s="13"/>
      <c r="FU331" s="13"/>
      <c r="FV331" s="13"/>
      <c r="FW331" s="13"/>
      <c r="FX331" s="13"/>
      <c r="FY331" s="13"/>
      <c r="FZ331" s="13"/>
      <c r="GA331" s="13"/>
      <c r="GB331" s="13"/>
      <c r="GC331" s="13"/>
      <c r="GD331" s="13"/>
      <c r="GE331" s="13"/>
      <c r="GF331" s="13"/>
      <c r="GG331" s="13"/>
      <c r="GH331" s="13"/>
      <c r="GI331" s="13"/>
      <c r="GJ331" s="13"/>
      <c r="GK331" s="13"/>
      <c r="GL331" s="13"/>
      <c r="GM331" s="13"/>
      <c r="GN331" s="13"/>
      <c r="GO331" s="13"/>
      <c r="GP331" s="13"/>
      <c r="GQ331" s="13"/>
      <c r="GR331" s="13"/>
      <c r="GS331" s="13"/>
      <c r="GT331" s="13"/>
      <c r="GU331" s="13"/>
      <c r="GV331" s="13"/>
      <c r="GW331" s="13"/>
      <c r="GX331" s="13"/>
      <c r="GY331" s="13"/>
      <c r="GZ331" s="13"/>
      <c r="HA331" s="13"/>
      <c r="HB331" s="13"/>
      <c r="HC331" s="13"/>
      <c r="HD331" s="13"/>
      <c r="HE331" s="13"/>
      <c r="HF331" s="13"/>
      <c r="HG331" s="13"/>
      <c r="HH331" s="13"/>
      <c r="HI331" s="13"/>
      <c r="HJ331" s="13"/>
      <c r="HK331" s="13"/>
      <c r="HL331" s="13"/>
      <c r="HM331" s="13"/>
      <c r="HN331" s="13"/>
      <c r="HO331" s="13"/>
      <c r="HP331" s="13"/>
      <c r="HQ331" s="13"/>
      <c r="HR331" s="13"/>
      <c r="HS331" s="13"/>
      <c r="HT331" s="13"/>
      <c r="HU331" s="13"/>
      <c r="HV331" s="13"/>
      <c r="HW331" s="13"/>
      <c r="HX331" s="13"/>
      <c r="HY331" s="13"/>
      <c r="HZ331" s="13"/>
      <c r="IA331" s="13"/>
      <c r="IB331" s="13"/>
      <c r="IC331" s="13"/>
      <c r="ID331" s="13"/>
      <c r="IE331" s="13"/>
      <c r="IF331" s="13"/>
      <c r="IG331" s="13"/>
      <c r="IH331" s="13"/>
      <c r="II331" s="13"/>
      <c r="IJ331" s="13"/>
      <c r="IK331" s="13"/>
      <c r="IL331" s="13"/>
      <c r="IM331" s="13"/>
      <c r="IN331" s="13"/>
      <c r="IO331" s="13"/>
      <c r="IP331" s="13"/>
      <c r="IQ331" s="13"/>
      <c r="IR331" s="13"/>
    </row>
    <row r="332" spans="1:252" ht="370.5" customHeight="1" x14ac:dyDescent="0.2">
      <c r="A332" s="17" t="s">
        <v>1052</v>
      </c>
      <c r="B332" s="9"/>
      <c r="C332" s="9" t="s">
        <v>160</v>
      </c>
      <c r="D332" s="9" t="s">
        <v>1053</v>
      </c>
      <c r="E332" s="9"/>
      <c r="F332" s="14">
        <f t="shared" si="120"/>
        <v>228</v>
      </c>
      <c r="G332" s="14">
        <f>G333</f>
        <v>0</v>
      </c>
      <c r="H332" s="14">
        <f>H333</f>
        <v>228</v>
      </c>
      <c r="I332" s="14">
        <f t="shared" si="121"/>
        <v>344</v>
      </c>
      <c r="J332" s="14">
        <f>J333</f>
        <v>0</v>
      </c>
      <c r="K332" s="14">
        <f>K333</f>
        <v>344</v>
      </c>
      <c r="L332" s="16">
        <f t="shared" si="92"/>
        <v>0</v>
      </c>
      <c r="M332" s="13"/>
      <c r="N332" s="13"/>
      <c r="O332" s="13"/>
      <c r="P332" s="13"/>
      <c r="Q332" s="13"/>
      <c r="R332" s="13"/>
      <c r="S332" s="13"/>
      <c r="T332" s="13"/>
      <c r="U332" s="13"/>
      <c r="V332" s="13"/>
      <c r="W332" s="13"/>
      <c r="X332" s="13"/>
      <c r="Y332" s="13"/>
      <c r="Z332" s="13"/>
      <c r="AA332" s="13"/>
      <c r="AB332" s="13"/>
      <c r="AC332" s="13"/>
      <c r="AD332" s="13"/>
      <c r="AE332" s="13"/>
      <c r="AF332" s="13"/>
      <c r="AG332" s="13"/>
      <c r="AH332" s="13"/>
      <c r="AI332" s="13"/>
      <c r="AJ332" s="13"/>
      <c r="AK332" s="13"/>
      <c r="AL332" s="13"/>
      <c r="AM332" s="13"/>
      <c r="AN332" s="13"/>
      <c r="AO332" s="13"/>
      <c r="AP332" s="13"/>
      <c r="AQ332" s="13"/>
      <c r="AR332" s="13"/>
      <c r="AS332" s="13"/>
      <c r="AT332" s="13"/>
      <c r="AU332" s="13"/>
      <c r="AV332" s="13"/>
      <c r="AW332" s="13"/>
      <c r="AX332" s="13"/>
      <c r="AY332" s="13"/>
      <c r="AZ332" s="13"/>
      <c r="BA332" s="13"/>
      <c r="BB332" s="13"/>
      <c r="BC332" s="13"/>
      <c r="BD332" s="13"/>
      <c r="BE332" s="13"/>
      <c r="BF332" s="13"/>
      <c r="BG332" s="13"/>
      <c r="BH332" s="13"/>
      <c r="BI332" s="13"/>
      <c r="BJ332" s="13"/>
      <c r="BK332" s="13"/>
      <c r="BL332" s="13"/>
      <c r="BM332" s="13"/>
      <c r="BN332" s="13"/>
      <c r="BO332" s="13"/>
      <c r="BP332" s="13"/>
      <c r="BQ332" s="13"/>
      <c r="BR332" s="13"/>
      <c r="BS332" s="13"/>
      <c r="BT332" s="13"/>
      <c r="BU332" s="13"/>
      <c r="BV332" s="13"/>
      <c r="BW332" s="13"/>
      <c r="BX332" s="13"/>
      <c r="BY332" s="13"/>
      <c r="BZ332" s="13"/>
      <c r="CA332" s="13"/>
      <c r="CB332" s="13"/>
      <c r="CC332" s="13"/>
      <c r="CD332" s="13"/>
      <c r="CE332" s="13"/>
      <c r="CF332" s="13"/>
      <c r="CG332" s="13"/>
      <c r="CH332" s="13"/>
      <c r="CI332" s="13"/>
      <c r="CJ332" s="13"/>
      <c r="CK332" s="13"/>
      <c r="CL332" s="13"/>
      <c r="CM332" s="13"/>
      <c r="CN332" s="13"/>
      <c r="CO332" s="13"/>
      <c r="CP332" s="13"/>
      <c r="CQ332" s="13"/>
      <c r="CR332" s="13"/>
      <c r="CS332" s="13"/>
      <c r="CT332" s="13"/>
      <c r="CU332" s="13"/>
      <c r="CV332" s="13"/>
      <c r="CW332" s="13"/>
      <c r="CX332" s="13"/>
      <c r="CY332" s="13"/>
      <c r="CZ332" s="13"/>
      <c r="DA332" s="13"/>
      <c r="DB332" s="13"/>
      <c r="DC332" s="13"/>
      <c r="DD332" s="13"/>
      <c r="DE332" s="13"/>
      <c r="DF332" s="13"/>
      <c r="DG332" s="13"/>
      <c r="DH332" s="13"/>
      <c r="DI332" s="13"/>
      <c r="DJ332" s="13"/>
      <c r="DK332" s="13"/>
      <c r="DL332" s="13"/>
      <c r="DM332" s="13"/>
      <c r="DN332" s="13"/>
      <c r="DO332" s="13"/>
      <c r="DP332" s="13"/>
      <c r="DQ332" s="13"/>
      <c r="DR332" s="13"/>
      <c r="DS332" s="13"/>
      <c r="DT332" s="13"/>
      <c r="DU332" s="13"/>
      <c r="DV332" s="13"/>
      <c r="DW332" s="13"/>
      <c r="DX332" s="13"/>
      <c r="DY332" s="13"/>
      <c r="DZ332" s="13"/>
      <c r="EA332" s="13"/>
      <c r="EB332" s="13"/>
      <c r="EC332" s="13"/>
      <c r="ED332" s="13"/>
      <c r="EE332" s="13"/>
      <c r="EF332" s="13"/>
      <c r="EG332" s="13"/>
      <c r="EH332" s="13"/>
      <c r="EI332" s="13"/>
      <c r="EJ332" s="13"/>
      <c r="EK332" s="13"/>
      <c r="EL332" s="13"/>
      <c r="EM332" s="13"/>
      <c r="EN332" s="13"/>
      <c r="EO332" s="13"/>
      <c r="EP332" s="13"/>
      <c r="EQ332" s="13"/>
      <c r="ER332" s="13"/>
      <c r="ES332" s="13"/>
      <c r="ET332" s="13"/>
      <c r="EU332" s="13"/>
      <c r="EV332" s="13"/>
      <c r="EW332" s="13"/>
      <c r="EX332" s="13"/>
      <c r="EY332" s="13"/>
      <c r="EZ332" s="13"/>
      <c r="FA332" s="13"/>
      <c r="FB332" s="13"/>
      <c r="FC332" s="13"/>
      <c r="FD332" s="13"/>
      <c r="FE332" s="13"/>
      <c r="FF332" s="13"/>
      <c r="FG332" s="13"/>
      <c r="FH332" s="13"/>
      <c r="FI332" s="13"/>
      <c r="FJ332" s="13"/>
      <c r="FK332" s="13"/>
      <c r="FL332" s="13"/>
      <c r="FM332" s="13"/>
      <c r="FN332" s="13"/>
      <c r="FO332" s="13"/>
      <c r="FP332" s="13"/>
      <c r="FQ332" s="13"/>
      <c r="FR332" s="13"/>
      <c r="FS332" s="13"/>
      <c r="FT332" s="13"/>
      <c r="FU332" s="13"/>
      <c r="FV332" s="13"/>
      <c r="FW332" s="13"/>
      <c r="FX332" s="13"/>
      <c r="FY332" s="13"/>
      <c r="FZ332" s="13"/>
      <c r="GA332" s="13"/>
      <c r="GB332" s="13"/>
      <c r="GC332" s="13"/>
      <c r="GD332" s="13"/>
      <c r="GE332" s="13"/>
      <c r="GF332" s="13"/>
      <c r="GG332" s="13"/>
      <c r="GH332" s="13"/>
      <c r="GI332" s="13"/>
      <c r="GJ332" s="13"/>
      <c r="GK332" s="13"/>
      <c r="GL332" s="13"/>
      <c r="GM332" s="13"/>
      <c r="GN332" s="13"/>
      <c r="GO332" s="13"/>
      <c r="GP332" s="13"/>
      <c r="GQ332" s="13"/>
      <c r="GR332" s="13"/>
      <c r="GS332" s="13"/>
      <c r="GT332" s="13"/>
      <c r="GU332" s="13"/>
      <c r="GV332" s="13"/>
      <c r="GW332" s="13"/>
      <c r="GX332" s="13"/>
      <c r="GY332" s="13"/>
      <c r="GZ332" s="13"/>
      <c r="HA332" s="13"/>
      <c r="HB332" s="13"/>
      <c r="HC332" s="13"/>
      <c r="HD332" s="13"/>
      <c r="HE332" s="13"/>
      <c r="HF332" s="13"/>
      <c r="HG332" s="13"/>
      <c r="HH332" s="13"/>
      <c r="HI332" s="13"/>
      <c r="HJ332" s="13"/>
      <c r="HK332" s="13"/>
      <c r="HL332" s="13"/>
      <c r="HM332" s="13"/>
      <c r="HN332" s="13"/>
      <c r="HO332" s="13"/>
      <c r="HP332" s="13"/>
      <c r="HQ332" s="13"/>
      <c r="HR332" s="13"/>
      <c r="HS332" s="13"/>
      <c r="HT332" s="13"/>
      <c r="HU332" s="13"/>
      <c r="HV332" s="13"/>
      <c r="HW332" s="13"/>
      <c r="HX332" s="13"/>
      <c r="HY332" s="13"/>
      <c r="HZ332" s="13"/>
      <c r="IA332" s="13"/>
      <c r="IB332" s="13"/>
      <c r="IC332" s="13"/>
      <c r="ID332" s="13"/>
      <c r="IE332" s="13"/>
      <c r="IF332" s="13"/>
      <c r="IG332" s="13"/>
      <c r="IH332" s="13"/>
      <c r="II332" s="13"/>
      <c r="IJ332" s="13"/>
      <c r="IK332" s="13"/>
      <c r="IL332" s="13"/>
      <c r="IM332" s="13"/>
      <c r="IN332" s="13"/>
      <c r="IO332" s="13"/>
      <c r="IP332" s="13"/>
      <c r="IQ332" s="13"/>
      <c r="IR332" s="13"/>
    </row>
    <row r="333" spans="1:252" ht="106.15" customHeight="1" x14ac:dyDescent="0.2">
      <c r="A333" s="9" t="s">
        <v>18</v>
      </c>
      <c r="B333" s="9"/>
      <c r="C333" s="9" t="s">
        <v>160</v>
      </c>
      <c r="D333" s="9" t="s">
        <v>1053</v>
      </c>
      <c r="E333" s="9" t="s">
        <v>12</v>
      </c>
      <c r="F333" s="14">
        <f>G333+H333</f>
        <v>228</v>
      </c>
      <c r="G333" s="14"/>
      <c r="H333" s="14">
        <v>228</v>
      </c>
      <c r="I333" s="14">
        <f>J333+K333</f>
        <v>344</v>
      </c>
      <c r="J333" s="14"/>
      <c r="K333" s="14">
        <v>344</v>
      </c>
      <c r="L333" s="16">
        <f t="shared" si="92"/>
        <v>0</v>
      </c>
      <c r="M333" s="13"/>
      <c r="N333" s="13"/>
      <c r="O333" s="13"/>
      <c r="P333" s="13"/>
      <c r="Q333" s="13"/>
      <c r="R333" s="13"/>
      <c r="S333" s="13"/>
      <c r="T333" s="13"/>
      <c r="U333" s="13"/>
      <c r="V333" s="13"/>
      <c r="W333" s="13"/>
      <c r="X333" s="13"/>
      <c r="Y333" s="13"/>
      <c r="Z333" s="13"/>
      <c r="AA333" s="13"/>
      <c r="AB333" s="13"/>
      <c r="AC333" s="13"/>
      <c r="AD333" s="13"/>
      <c r="AE333" s="13"/>
      <c r="AF333" s="13"/>
      <c r="AG333" s="13"/>
      <c r="AH333" s="13"/>
      <c r="AI333" s="13"/>
      <c r="AJ333" s="13"/>
      <c r="AK333" s="13"/>
      <c r="AL333" s="13"/>
      <c r="AM333" s="13"/>
      <c r="AN333" s="13"/>
      <c r="AO333" s="13"/>
      <c r="AP333" s="13"/>
      <c r="AQ333" s="13"/>
      <c r="AR333" s="13"/>
      <c r="AS333" s="13"/>
      <c r="AT333" s="13"/>
      <c r="AU333" s="13"/>
      <c r="AV333" s="13"/>
      <c r="AW333" s="13"/>
      <c r="AX333" s="13"/>
      <c r="AY333" s="13"/>
      <c r="AZ333" s="13"/>
      <c r="BA333" s="13"/>
      <c r="BB333" s="13"/>
      <c r="BC333" s="13"/>
      <c r="BD333" s="13"/>
      <c r="BE333" s="13"/>
      <c r="BF333" s="13"/>
      <c r="BG333" s="13"/>
      <c r="BH333" s="13"/>
      <c r="BI333" s="13"/>
      <c r="BJ333" s="13"/>
      <c r="BK333" s="13"/>
      <c r="BL333" s="13"/>
      <c r="BM333" s="13"/>
      <c r="BN333" s="13"/>
      <c r="BO333" s="13"/>
      <c r="BP333" s="13"/>
      <c r="BQ333" s="13"/>
      <c r="BR333" s="13"/>
      <c r="BS333" s="13"/>
      <c r="BT333" s="13"/>
      <c r="BU333" s="13"/>
      <c r="BV333" s="13"/>
      <c r="BW333" s="13"/>
      <c r="BX333" s="13"/>
      <c r="BY333" s="13"/>
      <c r="BZ333" s="13"/>
      <c r="CA333" s="13"/>
      <c r="CB333" s="13"/>
      <c r="CC333" s="13"/>
      <c r="CD333" s="13"/>
      <c r="CE333" s="13"/>
      <c r="CF333" s="13"/>
      <c r="CG333" s="13"/>
      <c r="CH333" s="13"/>
      <c r="CI333" s="13"/>
      <c r="CJ333" s="13"/>
      <c r="CK333" s="13"/>
      <c r="CL333" s="13"/>
      <c r="CM333" s="13"/>
      <c r="CN333" s="13"/>
      <c r="CO333" s="13"/>
      <c r="CP333" s="13"/>
      <c r="CQ333" s="13"/>
      <c r="CR333" s="13"/>
      <c r="CS333" s="13"/>
      <c r="CT333" s="13"/>
      <c r="CU333" s="13"/>
      <c r="CV333" s="13"/>
      <c r="CW333" s="13"/>
      <c r="CX333" s="13"/>
      <c r="CY333" s="13"/>
      <c r="CZ333" s="13"/>
      <c r="DA333" s="13"/>
      <c r="DB333" s="13"/>
      <c r="DC333" s="13"/>
      <c r="DD333" s="13"/>
      <c r="DE333" s="13"/>
      <c r="DF333" s="13"/>
      <c r="DG333" s="13"/>
      <c r="DH333" s="13"/>
      <c r="DI333" s="13"/>
      <c r="DJ333" s="13"/>
      <c r="DK333" s="13"/>
      <c r="DL333" s="13"/>
      <c r="DM333" s="13"/>
      <c r="DN333" s="13"/>
      <c r="DO333" s="13"/>
      <c r="DP333" s="13"/>
      <c r="DQ333" s="13"/>
      <c r="DR333" s="13"/>
      <c r="DS333" s="13"/>
      <c r="DT333" s="13"/>
      <c r="DU333" s="13"/>
      <c r="DV333" s="13"/>
      <c r="DW333" s="13"/>
      <c r="DX333" s="13"/>
      <c r="DY333" s="13"/>
      <c r="DZ333" s="13"/>
      <c r="EA333" s="13"/>
      <c r="EB333" s="13"/>
      <c r="EC333" s="13"/>
      <c r="ED333" s="13"/>
      <c r="EE333" s="13"/>
      <c r="EF333" s="13"/>
      <c r="EG333" s="13"/>
      <c r="EH333" s="13"/>
      <c r="EI333" s="13"/>
      <c r="EJ333" s="13"/>
      <c r="EK333" s="13"/>
      <c r="EL333" s="13"/>
      <c r="EM333" s="13"/>
      <c r="EN333" s="13"/>
      <c r="EO333" s="13"/>
      <c r="EP333" s="13"/>
      <c r="EQ333" s="13"/>
      <c r="ER333" s="13"/>
      <c r="ES333" s="13"/>
      <c r="ET333" s="13"/>
      <c r="EU333" s="13"/>
      <c r="EV333" s="13"/>
      <c r="EW333" s="13"/>
      <c r="EX333" s="13"/>
      <c r="EY333" s="13"/>
      <c r="EZ333" s="13"/>
      <c r="FA333" s="13"/>
      <c r="FB333" s="13"/>
      <c r="FC333" s="13"/>
      <c r="FD333" s="13"/>
      <c r="FE333" s="13"/>
      <c r="FF333" s="13"/>
      <c r="FG333" s="13"/>
      <c r="FH333" s="13"/>
      <c r="FI333" s="13"/>
      <c r="FJ333" s="13"/>
      <c r="FK333" s="13"/>
      <c r="FL333" s="13"/>
      <c r="FM333" s="13"/>
      <c r="FN333" s="13"/>
      <c r="FO333" s="13"/>
      <c r="FP333" s="13"/>
      <c r="FQ333" s="13"/>
      <c r="FR333" s="13"/>
      <c r="FS333" s="13"/>
      <c r="FT333" s="13"/>
      <c r="FU333" s="13"/>
      <c r="FV333" s="13"/>
      <c r="FW333" s="13"/>
      <c r="FX333" s="13"/>
      <c r="FY333" s="13"/>
      <c r="FZ333" s="13"/>
      <c r="GA333" s="13"/>
      <c r="GB333" s="13"/>
      <c r="GC333" s="13"/>
      <c r="GD333" s="13"/>
      <c r="GE333" s="13"/>
      <c r="GF333" s="13"/>
      <c r="GG333" s="13"/>
      <c r="GH333" s="13"/>
      <c r="GI333" s="13"/>
      <c r="GJ333" s="13"/>
      <c r="GK333" s="13"/>
      <c r="GL333" s="13"/>
      <c r="GM333" s="13"/>
      <c r="GN333" s="13"/>
      <c r="GO333" s="13"/>
      <c r="GP333" s="13"/>
      <c r="GQ333" s="13"/>
      <c r="GR333" s="13"/>
      <c r="GS333" s="13"/>
      <c r="GT333" s="13"/>
      <c r="GU333" s="13"/>
      <c r="GV333" s="13"/>
      <c r="GW333" s="13"/>
      <c r="GX333" s="13"/>
      <c r="GY333" s="13"/>
      <c r="GZ333" s="13"/>
      <c r="HA333" s="13"/>
      <c r="HB333" s="13"/>
      <c r="HC333" s="13"/>
      <c r="HD333" s="13"/>
      <c r="HE333" s="13"/>
      <c r="HF333" s="13"/>
      <c r="HG333" s="13"/>
      <c r="HH333" s="13"/>
      <c r="HI333" s="13"/>
      <c r="HJ333" s="13"/>
      <c r="HK333" s="13"/>
      <c r="HL333" s="13"/>
      <c r="HM333" s="13"/>
      <c r="HN333" s="13"/>
      <c r="HO333" s="13"/>
      <c r="HP333" s="13"/>
      <c r="HQ333" s="13"/>
      <c r="HR333" s="13"/>
      <c r="HS333" s="13"/>
      <c r="HT333" s="13"/>
      <c r="HU333" s="13"/>
      <c r="HV333" s="13"/>
      <c r="HW333" s="13"/>
      <c r="HX333" s="13"/>
      <c r="HY333" s="13"/>
      <c r="HZ333" s="13"/>
      <c r="IA333" s="13"/>
      <c r="IB333" s="13"/>
      <c r="IC333" s="13"/>
      <c r="ID333" s="13"/>
      <c r="IE333" s="13"/>
      <c r="IF333" s="13"/>
      <c r="IG333" s="13"/>
      <c r="IH333" s="13"/>
      <c r="II333" s="13"/>
      <c r="IJ333" s="13"/>
      <c r="IK333" s="13"/>
      <c r="IL333" s="13"/>
      <c r="IM333" s="13"/>
      <c r="IN333" s="13"/>
      <c r="IO333" s="13"/>
      <c r="IP333" s="13"/>
      <c r="IQ333" s="13"/>
      <c r="IR333" s="13"/>
    </row>
    <row r="334" spans="1:252" ht="51.75" customHeight="1" x14ac:dyDescent="0.2">
      <c r="A334" s="8" t="s">
        <v>29</v>
      </c>
      <c r="B334" s="8"/>
      <c r="C334" s="8" t="s">
        <v>30</v>
      </c>
      <c r="D334" s="8"/>
      <c r="E334" s="8"/>
      <c r="F334" s="11">
        <f t="shared" ref="F334:F335" si="122">G334+H334</f>
        <v>48211</v>
      </c>
      <c r="G334" s="11">
        <f t="shared" ref="G334:K337" si="123">G335</f>
        <v>4822</v>
      </c>
      <c r="H334" s="11">
        <f t="shared" si="123"/>
        <v>43389</v>
      </c>
      <c r="I334" s="11">
        <f t="shared" ref="I334:I335" si="124">J334+K334</f>
        <v>65625</v>
      </c>
      <c r="J334" s="11">
        <f t="shared" si="123"/>
        <v>6563</v>
      </c>
      <c r="K334" s="11">
        <f t="shared" si="123"/>
        <v>59062</v>
      </c>
      <c r="L334" s="16">
        <f t="shared" si="92"/>
        <v>-1741</v>
      </c>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c r="AL334" s="13"/>
      <c r="AM334" s="13"/>
      <c r="AN334" s="13"/>
      <c r="AO334" s="13"/>
      <c r="AP334" s="13"/>
      <c r="AQ334" s="13"/>
      <c r="AR334" s="13"/>
      <c r="AS334" s="13"/>
      <c r="AT334" s="13"/>
      <c r="AU334" s="13"/>
      <c r="AV334" s="13"/>
      <c r="AW334" s="13"/>
      <c r="AX334" s="13"/>
      <c r="AY334" s="13"/>
      <c r="AZ334" s="13"/>
      <c r="BA334" s="13"/>
      <c r="BB334" s="13"/>
      <c r="BC334" s="13"/>
      <c r="BD334" s="13"/>
      <c r="BE334" s="13"/>
      <c r="BF334" s="13"/>
      <c r="BG334" s="13"/>
      <c r="BH334" s="13"/>
      <c r="BI334" s="13"/>
      <c r="BJ334" s="13"/>
      <c r="BK334" s="13"/>
      <c r="BL334" s="13"/>
      <c r="BM334" s="13"/>
      <c r="BN334" s="13"/>
      <c r="BO334" s="13"/>
      <c r="BP334" s="13"/>
      <c r="BQ334" s="13"/>
      <c r="BR334" s="13"/>
      <c r="BS334" s="13"/>
      <c r="BT334" s="13"/>
      <c r="BU334" s="13"/>
      <c r="BV334" s="13"/>
      <c r="BW334" s="13"/>
      <c r="BX334" s="13"/>
      <c r="BY334" s="13"/>
      <c r="BZ334" s="13"/>
      <c r="CA334" s="13"/>
      <c r="CB334" s="13"/>
      <c r="CC334" s="13"/>
      <c r="CD334" s="13"/>
      <c r="CE334" s="13"/>
      <c r="CF334" s="13"/>
      <c r="CG334" s="13"/>
      <c r="CH334" s="13"/>
      <c r="CI334" s="13"/>
      <c r="CJ334" s="13"/>
      <c r="CK334" s="13"/>
      <c r="CL334" s="13"/>
      <c r="CM334" s="13"/>
      <c r="CN334" s="13"/>
      <c r="CO334" s="13"/>
      <c r="CP334" s="13"/>
      <c r="CQ334" s="13"/>
      <c r="CR334" s="13"/>
      <c r="CS334" s="13"/>
      <c r="CT334" s="13"/>
      <c r="CU334" s="13"/>
      <c r="CV334" s="13"/>
      <c r="CW334" s="13"/>
      <c r="CX334" s="13"/>
      <c r="CY334" s="13"/>
      <c r="CZ334" s="13"/>
      <c r="DA334" s="13"/>
      <c r="DB334" s="13"/>
      <c r="DC334" s="13"/>
      <c r="DD334" s="13"/>
      <c r="DE334" s="13"/>
      <c r="DF334" s="13"/>
      <c r="DG334" s="13"/>
      <c r="DH334" s="13"/>
      <c r="DI334" s="13"/>
      <c r="DJ334" s="13"/>
      <c r="DK334" s="13"/>
      <c r="DL334" s="13"/>
      <c r="DM334" s="13"/>
      <c r="DN334" s="13"/>
      <c r="DO334" s="13"/>
      <c r="DP334" s="13"/>
      <c r="DQ334" s="13"/>
      <c r="DR334" s="13"/>
      <c r="DS334" s="13"/>
      <c r="DT334" s="13"/>
      <c r="DU334" s="13"/>
      <c r="DV334" s="13"/>
      <c r="DW334" s="13"/>
      <c r="DX334" s="13"/>
      <c r="DY334" s="13"/>
      <c r="DZ334" s="13"/>
      <c r="EA334" s="13"/>
      <c r="EB334" s="13"/>
      <c r="EC334" s="13"/>
      <c r="ED334" s="13"/>
      <c r="EE334" s="13"/>
      <c r="EF334" s="13"/>
      <c r="EG334" s="13"/>
      <c r="EH334" s="13"/>
      <c r="EI334" s="13"/>
      <c r="EJ334" s="13"/>
      <c r="EK334" s="13"/>
      <c r="EL334" s="13"/>
      <c r="EM334" s="13"/>
      <c r="EN334" s="13"/>
      <c r="EO334" s="13"/>
      <c r="EP334" s="13"/>
      <c r="EQ334" s="13"/>
      <c r="ER334" s="13"/>
      <c r="ES334" s="13"/>
      <c r="ET334" s="13"/>
      <c r="EU334" s="13"/>
      <c r="EV334" s="13"/>
      <c r="EW334" s="13"/>
      <c r="EX334" s="13"/>
      <c r="EY334" s="13"/>
      <c r="EZ334" s="13"/>
      <c r="FA334" s="13"/>
      <c r="FB334" s="13"/>
      <c r="FC334" s="13"/>
      <c r="FD334" s="13"/>
      <c r="FE334" s="13"/>
      <c r="FF334" s="13"/>
      <c r="FG334" s="13"/>
      <c r="FH334" s="13"/>
      <c r="FI334" s="13"/>
      <c r="FJ334" s="13"/>
      <c r="FK334" s="13"/>
      <c r="FL334" s="13"/>
      <c r="FM334" s="13"/>
      <c r="FN334" s="13"/>
      <c r="FO334" s="13"/>
      <c r="FP334" s="13"/>
      <c r="FQ334" s="13"/>
      <c r="FR334" s="13"/>
      <c r="FS334" s="13"/>
      <c r="FT334" s="13"/>
      <c r="FU334" s="13"/>
      <c r="FV334" s="13"/>
      <c r="FW334" s="13"/>
      <c r="FX334" s="13"/>
      <c r="FY334" s="13"/>
      <c r="FZ334" s="13"/>
      <c r="GA334" s="13"/>
      <c r="GB334" s="13"/>
      <c r="GC334" s="13"/>
      <c r="GD334" s="13"/>
      <c r="GE334" s="13"/>
      <c r="GF334" s="13"/>
      <c r="GG334" s="13"/>
      <c r="GH334" s="13"/>
      <c r="GI334" s="13"/>
      <c r="GJ334" s="13"/>
      <c r="GK334" s="13"/>
      <c r="GL334" s="13"/>
      <c r="GM334" s="13"/>
      <c r="GN334" s="13"/>
      <c r="GO334" s="13"/>
      <c r="GP334" s="13"/>
      <c r="GQ334" s="13"/>
      <c r="GR334" s="13"/>
      <c r="GS334" s="13"/>
      <c r="GT334" s="13"/>
      <c r="GU334" s="13"/>
      <c r="GV334" s="13"/>
      <c r="GW334" s="13"/>
      <c r="GX334" s="13"/>
      <c r="GY334" s="13"/>
      <c r="GZ334" s="13"/>
      <c r="HA334" s="13"/>
      <c r="HB334" s="13"/>
      <c r="HC334" s="13"/>
      <c r="HD334" s="13"/>
      <c r="HE334" s="13"/>
      <c r="HF334" s="13"/>
      <c r="HG334" s="13"/>
      <c r="HH334" s="13"/>
      <c r="HI334" s="13"/>
      <c r="HJ334" s="13"/>
      <c r="HK334" s="13"/>
      <c r="HL334" s="13"/>
      <c r="HM334" s="13"/>
      <c r="HN334" s="13"/>
      <c r="HO334" s="13"/>
      <c r="HP334" s="13"/>
      <c r="HQ334" s="13"/>
      <c r="HR334" s="13"/>
      <c r="HS334" s="13"/>
      <c r="HT334" s="13"/>
      <c r="HU334" s="13"/>
      <c r="HV334" s="13"/>
      <c r="HW334" s="13"/>
      <c r="HX334" s="13"/>
      <c r="HY334" s="13"/>
      <c r="HZ334" s="13"/>
      <c r="IA334" s="13"/>
      <c r="IB334" s="13"/>
      <c r="IC334" s="13"/>
      <c r="ID334" s="13"/>
      <c r="IE334" s="13"/>
      <c r="IF334" s="13"/>
      <c r="IG334" s="13"/>
      <c r="IH334" s="13"/>
      <c r="II334" s="13"/>
      <c r="IJ334" s="13"/>
      <c r="IK334" s="13"/>
      <c r="IL334" s="13"/>
      <c r="IM334" s="13"/>
      <c r="IN334" s="13"/>
      <c r="IO334" s="13"/>
      <c r="IP334" s="13"/>
      <c r="IQ334" s="13"/>
      <c r="IR334" s="13"/>
    </row>
    <row r="335" spans="1:252" ht="51.75" customHeight="1" x14ac:dyDescent="0.2">
      <c r="A335" s="8" t="s">
        <v>768</v>
      </c>
      <c r="B335" s="8"/>
      <c r="C335" s="8" t="s">
        <v>709</v>
      </c>
      <c r="D335" s="8"/>
      <c r="E335" s="8"/>
      <c r="F335" s="11">
        <f t="shared" si="122"/>
        <v>48211</v>
      </c>
      <c r="G335" s="11">
        <f t="shared" si="123"/>
        <v>4822</v>
      </c>
      <c r="H335" s="11">
        <f t="shared" si="123"/>
        <v>43389</v>
      </c>
      <c r="I335" s="11">
        <f t="shared" si="124"/>
        <v>65625</v>
      </c>
      <c r="J335" s="11">
        <f t="shared" si="123"/>
        <v>6563</v>
      </c>
      <c r="K335" s="11">
        <f t="shared" si="123"/>
        <v>59062</v>
      </c>
      <c r="L335" s="16">
        <f t="shared" si="92"/>
        <v>-1741</v>
      </c>
      <c r="M335" s="13"/>
      <c r="N335" s="13"/>
      <c r="O335" s="13"/>
      <c r="P335" s="13"/>
      <c r="Q335" s="13"/>
      <c r="R335" s="13"/>
      <c r="S335" s="13"/>
      <c r="T335" s="13"/>
      <c r="U335" s="13"/>
      <c r="V335" s="13"/>
      <c r="W335" s="13"/>
      <c r="X335" s="13"/>
      <c r="Y335" s="13"/>
      <c r="Z335" s="13"/>
      <c r="AA335" s="13"/>
      <c r="AB335" s="13"/>
      <c r="AC335" s="13"/>
      <c r="AD335" s="13"/>
      <c r="AE335" s="13"/>
      <c r="AF335" s="13"/>
      <c r="AG335" s="13"/>
      <c r="AH335" s="13"/>
      <c r="AI335" s="13"/>
      <c r="AJ335" s="13"/>
      <c r="AK335" s="13"/>
      <c r="AL335" s="13"/>
      <c r="AM335" s="13"/>
      <c r="AN335" s="13"/>
      <c r="AO335" s="13"/>
      <c r="AP335" s="13"/>
      <c r="AQ335" s="13"/>
      <c r="AR335" s="13"/>
      <c r="AS335" s="13"/>
      <c r="AT335" s="13"/>
      <c r="AU335" s="13"/>
      <c r="AV335" s="13"/>
      <c r="AW335" s="13"/>
      <c r="AX335" s="13"/>
      <c r="AY335" s="13"/>
      <c r="AZ335" s="13"/>
      <c r="BA335" s="13"/>
      <c r="BB335" s="13"/>
      <c r="BC335" s="13"/>
      <c r="BD335" s="13"/>
      <c r="BE335" s="13"/>
      <c r="BF335" s="13"/>
      <c r="BG335" s="13"/>
      <c r="BH335" s="13"/>
      <c r="BI335" s="13"/>
      <c r="BJ335" s="13"/>
      <c r="BK335" s="13"/>
      <c r="BL335" s="13"/>
      <c r="BM335" s="13"/>
      <c r="BN335" s="13"/>
      <c r="BO335" s="13"/>
      <c r="BP335" s="13"/>
      <c r="BQ335" s="13"/>
      <c r="BR335" s="13"/>
      <c r="BS335" s="13"/>
      <c r="BT335" s="13"/>
      <c r="BU335" s="13"/>
      <c r="BV335" s="13"/>
      <c r="BW335" s="13"/>
      <c r="BX335" s="13"/>
      <c r="BY335" s="13"/>
      <c r="BZ335" s="13"/>
      <c r="CA335" s="13"/>
      <c r="CB335" s="13"/>
      <c r="CC335" s="13"/>
      <c r="CD335" s="13"/>
      <c r="CE335" s="13"/>
      <c r="CF335" s="13"/>
      <c r="CG335" s="13"/>
      <c r="CH335" s="13"/>
      <c r="CI335" s="13"/>
      <c r="CJ335" s="13"/>
      <c r="CK335" s="13"/>
      <c r="CL335" s="13"/>
      <c r="CM335" s="13"/>
      <c r="CN335" s="13"/>
      <c r="CO335" s="13"/>
      <c r="CP335" s="13"/>
      <c r="CQ335" s="13"/>
      <c r="CR335" s="13"/>
      <c r="CS335" s="13"/>
      <c r="CT335" s="13"/>
      <c r="CU335" s="13"/>
      <c r="CV335" s="13"/>
      <c r="CW335" s="13"/>
      <c r="CX335" s="13"/>
      <c r="CY335" s="13"/>
      <c r="CZ335" s="13"/>
      <c r="DA335" s="13"/>
      <c r="DB335" s="13"/>
      <c r="DC335" s="13"/>
      <c r="DD335" s="13"/>
      <c r="DE335" s="13"/>
      <c r="DF335" s="13"/>
      <c r="DG335" s="13"/>
      <c r="DH335" s="13"/>
      <c r="DI335" s="13"/>
      <c r="DJ335" s="13"/>
      <c r="DK335" s="13"/>
      <c r="DL335" s="13"/>
      <c r="DM335" s="13"/>
      <c r="DN335" s="13"/>
      <c r="DO335" s="13"/>
      <c r="DP335" s="13"/>
      <c r="DQ335" s="13"/>
      <c r="DR335" s="13"/>
      <c r="DS335" s="13"/>
      <c r="DT335" s="13"/>
      <c r="DU335" s="13"/>
      <c r="DV335" s="13"/>
      <c r="DW335" s="13"/>
      <c r="DX335" s="13"/>
      <c r="DY335" s="13"/>
      <c r="DZ335" s="13"/>
      <c r="EA335" s="13"/>
      <c r="EB335" s="13"/>
      <c r="EC335" s="13"/>
      <c r="ED335" s="13"/>
      <c r="EE335" s="13"/>
      <c r="EF335" s="13"/>
      <c r="EG335" s="13"/>
      <c r="EH335" s="13"/>
      <c r="EI335" s="13"/>
      <c r="EJ335" s="13"/>
      <c r="EK335" s="13"/>
      <c r="EL335" s="13"/>
      <c r="EM335" s="13"/>
      <c r="EN335" s="13"/>
      <c r="EO335" s="13"/>
      <c r="EP335" s="13"/>
      <c r="EQ335" s="13"/>
      <c r="ER335" s="13"/>
      <c r="ES335" s="13"/>
      <c r="ET335" s="13"/>
      <c r="EU335" s="13"/>
      <c r="EV335" s="13"/>
      <c r="EW335" s="13"/>
      <c r="EX335" s="13"/>
      <c r="EY335" s="13"/>
      <c r="EZ335" s="13"/>
      <c r="FA335" s="13"/>
      <c r="FB335" s="13"/>
      <c r="FC335" s="13"/>
      <c r="FD335" s="13"/>
      <c r="FE335" s="13"/>
      <c r="FF335" s="13"/>
      <c r="FG335" s="13"/>
      <c r="FH335" s="13"/>
      <c r="FI335" s="13"/>
      <c r="FJ335" s="13"/>
      <c r="FK335" s="13"/>
      <c r="FL335" s="13"/>
      <c r="FM335" s="13"/>
      <c r="FN335" s="13"/>
      <c r="FO335" s="13"/>
      <c r="FP335" s="13"/>
      <c r="FQ335" s="13"/>
      <c r="FR335" s="13"/>
      <c r="FS335" s="13"/>
      <c r="FT335" s="13"/>
      <c r="FU335" s="13"/>
      <c r="FV335" s="13"/>
      <c r="FW335" s="13"/>
      <c r="FX335" s="13"/>
      <c r="FY335" s="13"/>
      <c r="FZ335" s="13"/>
      <c r="GA335" s="13"/>
      <c r="GB335" s="13"/>
      <c r="GC335" s="13"/>
      <c r="GD335" s="13"/>
      <c r="GE335" s="13"/>
      <c r="GF335" s="13"/>
      <c r="GG335" s="13"/>
      <c r="GH335" s="13"/>
      <c r="GI335" s="13"/>
      <c r="GJ335" s="13"/>
      <c r="GK335" s="13"/>
      <c r="GL335" s="13"/>
      <c r="GM335" s="13"/>
      <c r="GN335" s="13"/>
      <c r="GO335" s="13"/>
      <c r="GP335" s="13"/>
      <c r="GQ335" s="13"/>
      <c r="GR335" s="13"/>
      <c r="GS335" s="13"/>
      <c r="GT335" s="13"/>
      <c r="GU335" s="13"/>
      <c r="GV335" s="13"/>
      <c r="GW335" s="13"/>
      <c r="GX335" s="13"/>
      <c r="GY335" s="13"/>
      <c r="GZ335" s="13"/>
      <c r="HA335" s="13"/>
      <c r="HB335" s="13"/>
      <c r="HC335" s="13"/>
      <c r="HD335" s="13"/>
      <c r="HE335" s="13"/>
      <c r="HF335" s="13"/>
      <c r="HG335" s="13"/>
      <c r="HH335" s="13"/>
      <c r="HI335" s="13"/>
      <c r="HJ335" s="13"/>
      <c r="HK335" s="13"/>
      <c r="HL335" s="13"/>
      <c r="HM335" s="13"/>
      <c r="HN335" s="13"/>
      <c r="HO335" s="13"/>
      <c r="HP335" s="13"/>
      <c r="HQ335" s="13"/>
      <c r="HR335" s="13"/>
      <c r="HS335" s="13"/>
      <c r="HT335" s="13"/>
      <c r="HU335" s="13"/>
      <c r="HV335" s="13"/>
      <c r="HW335" s="13"/>
      <c r="HX335" s="13"/>
      <c r="HY335" s="13"/>
      <c r="HZ335" s="13"/>
      <c r="IA335" s="13"/>
      <c r="IB335" s="13"/>
      <c r="IC335" s="13"/>
      <c r="ID335" s="13"/>
      <c r="IE335" s="13"/>
      <c r="IF335" s="13"/>
      <c r="IG335" s="13"/>
      <c r="IH335" s="13"/>
      <c r="II335" s="13"/>
      <c r="IJ335" s="13"/>
      <c r="IK335" s="13"/>
      <c r="IL335" s="13"/>
      <c r="IM335" s="13"/>
      <c r="IN335" s="13"/>
      <c r="IO335" s="13"/>
      <c r="IP335" s="13"/>
      <c r="IQ335" s="13"/>
      <c r="IR335" s="13"/>
    </row>
    <row r="336" spans="1:252" ht="144.6" customHeight="1" x14ac:dyDescent="0.2">
      <c r="A336" s="8" t="s">
        <v>845</v>
      </c>
      <c r="B336" s="8"/>
      <c r="C336" s="8" t="s">
        <v>709</v>
      </c>
      <c r="D336" s="8" t="s">
        <v>95</v>
      </c>
      <c r="E336" s="8"/>
      <c r="F336" s="11">
        <f>G336+H336</f>
        <v>48211</v>
      </c>
      <c r="G336" s="11">
        <f t="shared" si="123"/>
        <v>4822</v>
      </c>
      <c r="H336" s="11">
        <f t="shared" si="123"/>
        <v>43389</v>
      </c>
      <c r="I336" s="11">
        <f>J336+K336</f>
        <v>65625</v>
      </c>
      <c r="J336" s="11">
        <f t="shared" si="123"/>
        <v>6563</v>
      </c>
      <c r="K336" s="11">
        <f t="shared" si="123"/>
        <v>59062</v>
      </c>
      <c r="L336" s="16">
        <f t="shared" si="92"/>
        <v>-1741</v>
      </c>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3"/>
      <c r="EV336" s="13"/>
      <c r="EW336" s="13"/>
      <c r="EX336" s="13"/>
      <c r="EY336" s="13"/>
      <c r="EZ336" s="13"/>
      <c r="FA336" s="13"/>
      <c r="FB336" s="13"/>
      <c r="FC336" s="13"/>
      <c r="FD336" s="13"/>
      <c r="FE336" s="13"/>
      <c r="FF336" s="13"/>
      <c r="FG336" s="13"/>
      <c r="FH336" s="13"/>
      <c r="FI336" s="13"/>
      <c r="FJ336" s="13"/>
      <c r="FK336" s="13"/>
      <c r="FL336" s="13"/>
      <c r="FM336" s="13"/>
      <c r="FN336" s="13"/>
      <c r="FO336" s="13"/>
      <c r="FP336" s="13"/>
      <c r="FQ336" s="13"/>
      <c r="FR336" s="13"/>
      <c r="FS336" s="13"/>
      <c r="FT336" s="13"/>
      <c r="FU336" s="13"/>
      <c r="FV336" s="13"/>
      <c r="FW336" s="13"/>
      <c r="FX336" s="13"/>
      <c r="FY336" s="13"/>
      <c r="FZ336" s="13"/>
      <c r="GA336" s="13"/>
      <c r="GB336" s="13"/>
      <c r="GC336" s="13"/>
      <c r="GD336" s="13"/>
      <c r="GE336" s="13"/>
      <c r="GF336" s="13"/>
      <c r="GG336" s="13"/>
      <c r="GH336" s="13"/>
      <c r="GI336" s="13"/>
      <c r="GJ336" s="13"/>
      <c r="GK336" s="13"/>
      <c r="GL336" s="13"/>
      <c r="GM336" s="13"/>
      <c r="GN336" s="13"/>
      <c r="GO336" s="13"/>
      <c r="GP336" s="13"/>
      <c r="GQ336" s="13"/>
      <c r="GR336" s="13"/>
      <c r="GS336" s="13"/>
      <c r="GT336" s="13"/>
      <c r="GU336" s="13"/>
      <c r="GV336" s="13"/>
      <c r="GW336" s="13"/>
      <c r="GX336" s="13"/>
      <c r="GY336" s="13"/>
      <c r="GZ336" s="13"/>
      <c r="HA336" s="13"/>
      <c r="HB336" s="13"/>
      <c r="HC336" s="13"/>
      <c r="HD336" s="13"/>
      <c r="HE336" s="13"/>
      <c r="HF336" s="13"/>
      <c r="HG336" s="13"/>
      <c r="HH336" s="13"/>
      <c r="HI336" s="13"/>
      <c r="HJ336" s="13"/>
      <c r="HK336" s="13"/>
      <c r="HL336" s="13"/>
      <c r="HM336" s="13"/>
      <c r="HN336" s="13"/>
      <c r="HO336" s="13"/>
      <c r="HP336" s="13"/>
      <c r="HQ336" s="13"/>
      <c r="HR336" s="13"/>
      <c r="HS336" s="13"/>
      <c r="HT336" s="13"/>
      <c r="HU336" s="13"/>
      <c r="HV336" s="13"/>
      <c r="HW336" s="13"/>
      <c r="HX336" s="13"/>
      <c r="HY336" s="13"/>
      <c r="HZ336" s="13"/>
      <c r="IA336" s="13"/>
      <c r="IB336" s="13"/>
      <c r="IC336" s="13"/>
      <c r="ID336" s="13"/>
      <c r="IE336" s="13"/>
      <c r="IF336" s="13"/>
      <c r="IG336" s="13"/>
      <c r="IH336" s="13"/>
      <c r="II336" s="13"/>
      <c r="IJ336" s="13"/>
      <c r="IK336" s="13"/>
      <c r="IL336" s="13"/>
      <c r="IM336" s="13"/>
      <c r="IN336" s="13"/>
      <c r="IO336" s="13"/>
      <c r="IP336" s="13"/>
      <c r="IQ336" s="13"/>
      <c r="IR336" s="13"/>
    </row>
    <row r="337" spans="1:252" ht="102" customHeight="1" x14ac:dyDescent="0.2">
      <c r="A337" s="8" t="s">
        <v>769</v>
      </c>
      <c r="B337" s="8"/>
      <c r="C337" s="8" t="s">
        <v>709</v>
      </c>
      <c r="D337" s="8" t="s">
        <v>771</v>
      </c>
      <c r="E337" s="8"/>
      <c r="F337" s="11">
        <f>G337+H337</f>
        <v>48211</v>
      </c>
      <c r="G337" s="11">
        <f t="shared" si="123"/>
        <v>4822</v>
      </c>
      <c r="H337" s="11">
        <f t="shared" si="123"/>
        <v>43389</v>
      </c>
      <c r="I337" s="11">
        <f>J337+K337</f>
        <v>65625</v>
      </c>
      <c r="J337" s="11">
        <f t="shared" si="123"/>
        <v>6563</v>
      </c>
      <c r="K337" s="11">
        <f t="shared" si="123"/>
        <v>59062</v>
      </c>
      <c r="L337" s="16">
        <f t="shared" si="92"/>
        <v>-1741</v>
      </c>
      <c r="M337" s="13"/>
      <c r="N337" s="13"/>
      <c r="O337" s="13"/>
      <c r="P337" s="13"/>
      <c r="Q337" s="13"/>
      <c r="R337" s="13"/>
      <c r="S337" s="13"/>
      <c r="T337" s="13"/>
      <c r="U337" s="13"/>
      <c r="V337" s="13"/>
      <c r="W337" s="13"/>
      <c r="X337" s="13"/>
      <c r="Y337" s="13"/>
      <c r="Z337" s="13"/>
      <c r="AA337" s="13"/>
      <c r="AB337" s="13"/>
      <c r="AC337" s="13"/>
      <c r="AD337" s="13"/>
      <c r="AE337" s="13"/>
      <c r="AF337" s="13"/>
      <c r="AG337" s="13"/>
      <c r="AH337" s="13"/>
      <c r="AI337" s="13"/>
      <c r="AJ337" s="13"/>
      <c r="AK337" s="13"/>
      <c r="AL337" s="13"/>
      <c r="AM337" s="13"/>
      <c r="AN337" s="13"/>
      <c r="AO337" s="13"/>
      <c r="AP337" s="13"/>
      <c r="AQ337" s="13"/>
      <c r="AR337" s="13"/>
      <c r="AS337" s="13"/>
      <c r="AT337" s="13"/>
      <c r="AU337" s="13"/>
      <c r="AV337" s="13"/>
      <c r="AW337" s="13"/>
      <c r="AX337" s="13"/>
      <c r="AY337" s="13"/>
      <c r="AZ337" s="13"/>
      <c r="BA337" s="13"/>
      <c r="BB337" s="13"/>
      <c r="BC337" s="13"/>
      <c r="BD337" s="13"/>
      <c r="BE337" s="13"/>
      <c r="BF337" s="13"/>
      <c r="BG337" s="13"/>
      <c r="BH337" s="13"/>
      <c r="BI337" s="13"/>
      <c r="BJ337" s="13"/>
      <c r="BK337" s="13"/>
      <c r="BL337" s="13"/>
      <c r="BM337" s="13"/>
      <c r="BN337" s="13"/>
      <c r="BO337" s="13"/>
      <c r="BP337" s="13"/>
      <c r="BQ337" s="13"/>
      <c r="BR337" s="13"/>
      <c r="BS337" s="13"/>
      <c r="BT337" s="13"/>
      <c r="BU337" s="13"/>
      <c r="BV337" s="13"/>
      <c r="BW337" s="13"/>
      <c r="BX337" s="13"/>
      <c r="BY337" s="13"/>
      <c r="BZ337" s="13"/>
      <c r="CA337" s="13"/>
      <c r="CB337" s="13"/>
      <c r="CC337" s="13"/>
      <c r="CD337" s="13"/>
      <c r="CE337" s="13"/>
      <c r="CF337" s="13"/>
      <c r="CG337" s="13"/>
      <c r="CH337" s="13"/>
      <c r="CI337" s="13"/>
      <c r="CJ337" s="13"/>
      <c r="CK337" s="13"/>
      <c r="CL337" s="13"/>
      <c r="CM337" s="13"/>
      <c r="CN337" s="13"/>
      <c r="CO337" s="13"/>
      <c r="CP337" s="13"/>
      <c r="CQ337" s="13"/>
      <c r="CR337" s="13"/>
      <c r="CS337" s="13"/>
      <c r="CT337" s="13"/>
      <c r="CU337" s="13"/>
      <c r="CV337" s="13"/>
      <c r="CW337" s="13"/>
      <c r="CX337" s="13"/>
      <c r="CY337" s="13"/>
      <c r="CZ337" s="13"/>
      <c r="DA337" s="13"/>
      <c r="DB337" s="13"/>
      <c r="DC337" s="13"/>
      <c r="DD337" s="13"/>
      <c r="DE337" s="13"/>
      <c r="DF337" s="13"/>
      <c r="DG337" s="13"/>
      <c r="DH337" s="13"/>
      <c r="DI337" s="13"/>
      <c r="DJ337" s="13"/>
      <c r="DK337" s="13"/>
      <c r="DL337" s="13"/>
      <c r="DM337" s="13"/>
      <c r="DN337" s="13"/>
      <c r="DO337" s="13"/>
      <c r="DP337" s="13"/>
      <c r="DQ337" s="13"/>
      <c r="DR337" s="13"/>
      <c r="DS337" s="13"/>
      <c r="DT337" s="13"/>
      <c r="DU337" s="13"/>
      <c r="DV337" s="13"/>
      <c r="DW337" s="13"/>
      <c r="DX337" s="13"/>
      <c r="DY337" s="13"/>
      <c r="DZ337" s="13"/>
      <c r="EA337" s="13"/>
      <c r="EB337" s="13"/>
      <c r="EC337" s="13"/>
      <c r="ED337" s="13"/>
      <c r="EE337" s="13"/>
      <c r="EF337" s="13"/>
      <c r="EG337" s="13"/>
      <c r="EH337" s="13"/>
      <c r="EI337" s="13"/>
      <c r="EJ337" s="13"/>
      <c r="EK337" s="13"/>
      <c r="EL337" s="13"/>
      <c r="EM337" s="13"/>
      <c r="EN337" s="13"/>
      <c r="EO337" s="13"/>
      <c r="EP337" s="13"/>
      <c r="EQ337" s="13"/>
      <c r="ER337" s="13"/>
      <c r="ES337" s="13"/>
      <c r="ET337" s="13"/>
      <c r="EU337" s="13"/>
      <c r="EV337" s="13"/>
      <c r="EW337" s="13"/>
      <c r="EX337" s="13"/>
      <c r="EY337" s="13"/>
      <c r="EZ337" s="13"/>
      <c r="FA337" s="13"/>
      <c r="FB337" s="13"/>
      <c r="FC337" s="13"/>
      <c r="FD337" s="13"/>
      <c r="FE337" s="13"/>
      <c r="FF337" s="13"/>
      <c r="FG337" s="13"/>
      <c r="FH337" s="13"/>
      <c r="FI337" s="13"/>
      <c r="FJ337" s="13"/>
      <c r="FK337" s="13"/>
      <c r="FL337" s="13"/>
      <c r="FM337" s="13"/>
      <c r="FN337" s="13"/>
      <c r="FO337" s="13"/>
      <c r="FP337" s="13"/>
      <c r="FQ337" s="13"/>
      <c r="FR337" s="13"/>
      <c r="FS337" s="13"/>
      <c r="FT337" s="13"/>
      <c r="FU337" s="13"/>
      <c r="FV337" s="13"/>
      <c r="FW337" s="13"/>
      <c r="FX337" s="13"/>
      <c r="FY337" s="13"/>
      <c r="FZ337" s="13"/>
      <c r="GA337" s="13"/>
      <c r="GB337" s="13"/>
      <c r="GC337" s="13"/>
      <c r="GD337" s="13"/>
      <c r="GE337" s="13"/>
      <c r="GF337" s="13"/>
      <c r="GG337" s="13"/>
      <c r="GH337" s="13"/>
      <c r="GI337" s="13"/>
      <c r="GJ337" s="13"/>
      <c r="GK337" s="13"/>
      <c r="GL337" s="13"/>
      <c r="GM337" s="13"/>
      <c r="GN337" s="13"/>
      <c r="GO337" s="13"/>
      <c r="GP337" s="13"/>
      <c r="GQ337" s="13"/>
      <c r="GR337" s="13"/>
      <c r="GS337" s="13"/>
      <c r="GT337" s="13"/>
      <c r="GU337" s="13"/>
      <c r="GV337" s="13"/>
      <c r="GW337" s="13"/>
      <c r="GX337" s="13"/>
      <c r="GY337" s="13"/>
      <c r="GZ337" s="13"/>
      <c r="HA337" s="13"/>
      <c r="HB337" s="13"/>
      <c r="HC337" s="13"/>
      <c r="HD337" s="13"/>
      <c r="HE337" s="13"/>
      <c r="HF337" s="13"/>
      <c r="HG337" s="13"/>
      <c r="HH337" s="13"/>
      <c r="HI337" s="13"/>
      <c r="HJ337" s="13"/>
      <c r="HK337" s="13"/>
      <c r="HL337" s="13"/>
      <c r="HM337" s="13"/>
      <c r="HN337" s="13"/>
      <c r="HO337" s="13"/>
      <c r="HP337" s="13"/>
      <c r="HQ337" s="13"/>
      <c r="HR337" s="13"/>
      <c r="HS337" s="13"/>
      <c r="HT337" s="13"/>
      <c r="HU337" s="13"/>
      <c r="HV337" s="13"/>
      <c r="HW337" s="13"/>
      <c r="HX337" s="13"/>
      <c r="HY337" s="13"/>
      <c r="HZ337" s="13"/>
      <c r="IA337" s="13"/>
      <c r="IB337" s="13"/>
      <c r="IC337" s="13"/>
      <c r="ID337" s="13"/>
      <c r="IE337" s="13"/>
      <c r="IF337" s="13"/>
      <c r="IG337" s="13"/>
      <c r="IH337" s="13"/>
      <c r="II337" s="13"/>
      <c r="IJ337" s="13"/>
      <c r="IK337" s="13"/>
      <c r="IL337" s="13"/>
      <c r="IM337" s="13"/>
      <c r="IN337" s="13"/>
      <c r="IO337" s="13"/>
      <c r="IP337" s="13"/>
      <c r="IQ337" s="13"/>
      <c r="IR337" s="13"/>
    </row>
    <row r="338" spans="1:252" ht="171" customHeight="1" x14ac:dyDescent="0.2">
      <c r="A338" s="8" t="s">
        <v>770</v>
      </c>
      <c r="B338" s="9"/>
      <c r="C338" s="8" t="s">
        <v>709</v>
      </c>
      <c r="D338" s="8" t="s">
        <v>772</v>
      </c>
      <c r="E338" s="8"/>
      <c r="F338" s="11">
        <f>G338+H338</f>
        <v>48211</v>
      </c>
      <c r="G338" s="11">
        <f>G339+G341+G343+G345</f>
        <v>4822</v>
      </c>
      <c r="H338" s="11">
        <f>H339+H341+H343+H345</f>
        <v>43389</v>
      </c>
      <c r="I338" s="11">
        <f>J338+K338</f>
        <v>65625</v>
      </c>
      <c r="J338" s="11">
        <f>J339+J341+J343+J345</f>
        <v>6563</v>
      </c>
      <c r="K338" s="11">
        <f>K339+K341+K343+K345</f>
        <v>59062</v>
      </c>
      <c r="L338" s="16">
        <f t="shared" si="92"/>
        <v>-1741</v>
      </c>
      <c r="M338" s="13"/>
      <c r="N338" s="13"/>
      <c r="O338" s="13"/>
      <c r="P338" s="13"/>
      <c r="Q338" s="13"/>
      <c r="R338" s="13"/>
      <c r="S338" s="13"/>
      <c r="T338" s="13"/>
      <c r="U338" s="13"/>
      <c r="V338" s="13"/>
      <c r="W338" s="13"/>
      <c r="X338" s="13"/>
      <c r="Y338" s="13"/>
      <c r="Z338" s="13"/>
      <c r="AA338" s="13"/>
      <c r="AB338" s="13"/>
      <c r="AC338" s="13"/>
      <c r="AD338" s="13"/>
      <c r="AE338" s="13"/>
      <c r="AF338" s="13"/>
      <c r="AG338" s="13"/>
      <c r="AH338" s="13"/>
      <c r="AI338" s="13"/>
      <c r="AJ338" s="13"/>
      <c r="AK338" s="13"/>
      <c r="AL338" s="13"/>
      <c r="AM338" s="13"/>
      <c r="AN338" s="13"/>
      <c r="AO338" s="13"/>
      <c r="AP338" s="13"/>
      <c r="AQ338" s="13"/>
      <c r="AR338" s="13"/>
      <c r="AS338" s="13"/>
      <c r="AT338" s="13"/>
      <c r="AU338" s="13"/>
      <c r="AV338" s="13"/>
      <c r="AW338" s="13"/>
      <c r="AX338" s="13"/>
      <c r="AY338" s="13"/>
      <c r="AZ338" s="13"/>
      <c r="BA338" s="13"/>
      <c r="BB338" s="13"/>
      <c r="BC338" s="13"/>
      <c r="BD338" s="13"/>
      <c r="BE338" s="13"/>
      <c r="BF338" s="13"/>
      <c r="BG338" s="13"/>
      <c r="BH338" s="13"/>
      <c r="BI338" s="13"/>
      <c r="BJ338" s="13"/>
      <c r="BK338" s="13"/>
      <c r="BL338" s="13"/>
      <c r="BM338" s="13"/>
      <c r="BN338" s="13"/>
      <c r="BO338" s="13"/>
      <c r="BP338" s="13"/>
      <c r="BQ338" s="13"/>
      <c r="BR338" s="13"/>
      <c r="BS338" s="13"/>
      <c r="BT338" s="13"/>
      <c r="BU338" s="13"/>
      <c r="BV338" s="13"/>
      <c r="BW338" s="13"/>
      <c r="BX338" s="13"/>
      <c r="BY338" s="13"/>
      <c r="BZ338" s="13"/>
      <c r="CA338" s="13"/>
      <c r="CB338" s="13"/>
      <c r="CC338" s="13"/>
      <c r="CD338" s="13"/>
      <c r="CE338" s="13"/>
      <c r="CF338" s="13"/>
      <c r="CG338" s="13"/>
      <c r="CH338" s="13"/>
      <c r="CI338" s="13"/>
      <c r="CJ338" s="13"/>
      <c r="CK338" s="13"/>
      <c r="CL338" s="13"/>
      <c r="CM338" s="13"/>
      <c r="CN338" s="13"/>
      <c r="CO338" s="13"/>
      <c r="CP338" s="13"/>
      <c r="CQ338" s="13"/>
      <c r="CR338" s="13"/>
      <c r="CS338" s="13"/>
      <c r="CT338" s="13"/>
      <c r="CU338" s="13"/>
      <c r="CV338" s="13"/>
      <c r="CW338" s="13"/>
      <c r="CX338" s="13"/>
      <c r="CY338" s="13"/>
      <c r="CZ338" s="13"/>
      <c r="DA338" s="13"/>
      <c r="DB338" s="13"/>
      <c r="DC338" s="13"/>
      <c r="DD338" s="13"/>
      <c r="DE338" s="13"/>
      <c r="DF338" s="13"/>
      <c r="DG338" s="13"/>
      <c r="DH338" s="13"/>
      <c r="DI338" s="13"/>
      <c r="DJ338" s="13"/>
      <c r="DK338" s="13"/>
      <c r="DL338" s="13"/>
      <c r="DM338" s="13"/>
      <c r="DN338" s="13"/>
      <c r="DO338" s="13"/>
      <c r="DP338" s="13"/>
      <c r="DQ338" s="13"/>
      <c r="DR338" s="13"/>
      <c r="DS338" s="13"/>
      <c r="DT338" s="13"/>
      <c r="DU338" s="13"/>
      <c r="DV338" s="13"/>
      <c r="DW338" s="13"/>
      <c r="DX338" s="13"/>
      <c r="DY338" s="13"/>
      <c r="DZ338" s="13"/>
      <c r="EA338" s="13"/>
      <c r="EB338" s="13"/>
      <c r="EC338" s="13"/>
      <c r="ED338" s="13"/>
      <c r="EE338" s="13"/>
      <c r="EF338" s="13"/>
      <c r="EG338" s="13"/>
      <c r="EH338" s="13"/>
      <c r="EI338" s="13"/>
      <c r="EJ338" s="13"/>
      <c r="EK338" s="13"/>
      <c r="EL338" s="13"/>
      <c r="EM338" s="13"/>
      <c r="EN338" s="13"/>
      <c r="EO338" s="13"/>
      <c r="EP338" s="13"/>
      <c r="EQ338" s="13"/>
      <c r="ER338" s="13"/>
      <c r="ES338" s="13"/>
      <c r="ET338" s="13"/>
      <c r="EU338" s="13"/>
      <c r="EV338" s="13"/>
      <c r="EW338" s="13"/>
      <c r="EX338" s="13"/>
      <c r="EY338" s="13"/>
      <c r="EZ338" s="13"/>
      <c r="FA338" s="13"/>
      <c r="FB338" s="13"/>
      <c r="FC338" s="13"/>
      <c r="FD338" s="13"/>
      <c r="FE338" s="13"/>
      <c r="FF338" s="13"/>
      <c r="FG338" s="13"/>
      <c r="FH338" s="13"/>
      <c r="FI338" s="13"/>
      <c r="FJ338" s="13"/>
      <c r="FK338" s="13"/>
      <c r="FL338" s="13"/>
      <c r="FM338" s="13"/>
      <c r="FN338" s="13"/>
      <c r="FO338" s="13"/>
      <c r="FP338" s="13"/>
      <c r="FQ338" s="13"/>
      <c r="FR338" s="13"/>
      <c r="FS338" s="13"/>
      <c r="FT338" s="13"/>
      <c r="FU338" s="13"/>
      <c r="FV338" s="13"/>
      <c r="FW338" s="13"/>
      <c r="FX338" s="13"/>
      <c r="FY338" s="13"/>
      <c r="FZ338" s="13"/>
      <c r="GA338" s="13"/>
      <c r="GB338" s="13"/>
      <c r="GC338" s="13"/>
      <c r="GD338" s="13"/>
      <c r="GE338" s="13"/>
      <c r="GF338" s="13"/>
      <c r="GG338" s="13"/>
      <c r="GH338" s="13"/>
      <c r="GI338" s="13"/>
      <c r="GJ338" s="13"/>
      <c r="GK338" s="13"/>
      <c r="GL338" s="13"/>
      <c r="GM338" s="13"/>
      <c r="GN338" s="13"/>
      <c r="GO338" s="13"/>
      <c r="GP338" s="13"/>
      <c r="GQ338" s="13"/>
      <c r="GR338" s="13"/>
      <c r="GS338" s="13"/>
      <c r="GT338" s="13"/>
      <c r="GU338" s="13"/>
      <c r="GV338" s="13"/>
      <c r="GW338" s="13"/>
      <c r="GX338" s="13"/>
      <c r="GY338" s="13"/>
      <c r="GZ338" s="13"/>
      <c r="HA338" s="13"/>
      <c r="HB338" s="13"/>
      <c r="HC338" s="13"/>
      <c r="HD338" s="13"/>
      <c r="HE338" s="13"/>
      <c r="HF338" s="13"/>
      <c r="HG338" s="13"/>
      <c r="HH338" s="13"/>
      <c r="HI338" s="13"/>
      <c r="HJ338" s="13"/>
      <c r="HK338" s="13"/>
      <c r="HL338" s="13"/>
      <c r="HM338" s="13"/>
      <c r="HN338" s="13"/>
      <c r="HO338" s="13"/>
      <c r="HP338" s="13"/>
      <c r="HQ338" s="13"/>
      <c r="HR338" s="13"/>
      <c r="HS338" s="13"/>
      <c r="HT338" s="13"/>
      <c r="HU338" s="13"/>
      <c r="HV338" s="13"/>
      <c r="HW338" s="13"/>
      <c r="HX338" s="13"/>
      <c r="HY338" s="13"/>
      <c r="HZ338" s="13"/>
      <c r="IA338" s="13"/>
      <c r="IB338" s="13"/>
      <c r="IC338" s="13"/>
      <c r="ID338" s="13"/>
      <c r="IE338" s="13"/>
      <c r="IF338" s="13"/>
      <c r="IG338" s="13"/>
      <c r="IH338" s="13"/>
      <c r="II338" s="13"/>
      <c r="IJ338" s="13"/>
      <c r="IK338" s="13"/>
      <c r="IL338" s="13"/>
      <c r="IM338" s="13"/>
      <c r="IN338" s="13"/>
      <c r="IO338" s="13"/>
      <c r="IP338" s="13"/>
      <c r="IQ338" s="13"/>
      <c r="IR338" s="13"/>
    </row>
    <row r="339" spans="1:252" ht="240" customHeight="1" x14ac:dyDescent="0.2">
      <c r="A339" s="9" t="s">
        <v>790</v>
      </c>
      <c r="B339" s="20"/>
      <c r="C339" s="9" t="s">
        <v>709</v>
      </c>
      <c r="D339" s="9" t="s">
        <v>1054</v>
      </c>
      <c r="E339" s="9"/>
      <c r="F339" s="14">
        <f t="shared" ref="F339" si="125">G339+H339</f>
        <v>0</v>
      </c>
      <c r="G339" s="14">
        <f>G340</f>
        <v>0</v>
      </c>
      <c r="H339" s="14">
        <f>H340</f>
        <v>0</v>
      </c>
      <c r="I339" s="14">
        <f t="shared" ref="I339" si="126">J339+K339</f>
        <v>45000</v>
      </c>
      <c r="J339" s="14">
        <f>J340</f>
        <v>0</v>
      </c>
      <c r="K339" s="14">
        <f>K340</f>
        <v>45000</v>
      </c>
      <c r="L339" s="16">
        <f t="shared" si="92"/>
        <v>0</v>
      </c>
      <c r="M339" s="13"/>
      <c r="N339" s="13"/>
      <c r="O339" s="13"/>
      <c r="P339" s="13"/>
      <c r="Q339" s="13"/>
      <c r="R339" s="13"/>
      <c r="S339" s="13"/>
      <c r="T339" s="13"/>
      <c r="U339" s="13"/>
      <c r="V339" s="13"/>
      <c r="W339" s="13"/>
      <c r="X339" s="13"/>
      <c r="Y339" s="13"/>
      <c r="Z339" s="13"/>
      <c r="AA339" s="13"/>
      <c r="AB339" s="13"/>
      <c r="AC339" s="13"/>
      <c r="AD339" s="13"/>
      <c r="AE339" s="13"/>
      <c r="AF339" s="13"/>
      <c r="AG339" s="13"/>
      <c r="AH339" s="13"/>
      <c r="AI339" s="13"/>
      <c r="AJ339" s="13"/>
      <c r="AK339" s="13"/>
      <c r="AL339" s="13"/>
      <c r="AM339" s="13"/>
      <c r="AN339" s="13"/>
      <c r="AO339" s="13"/>
      <c r="AP339" s="13"/>
      <c r="AQ339" s="13"/>
      <c r="AR339" s="13"/>
      <c r="AS339" s="13"/>
      <c r="AT339" s="13"/>
      <c r="AU339" s="13"/>
      <c r="AV339" s="13"/>
      <c r="AW339" s="13"/>
      <c r="AX339" s="13"/>
      <c r="AY339" s="13"/>
      <c r="AZ339" s="13"/>
      <c r="BA339" s="13"/>
      <c r="BB339" s="13"/>
      <c r="BC339" s="13"/>
      <c r="BD339" s="13"/>
      <c r="BE339" s="13"/>
      <c r="BF339" s="13"/>
      <c r="BG339" s="13"/>
      <c r="BH339" s="13"/>
      <c r="BI339" s="13"/>
      <c r="BJ339" s="13"/>
      <c r="BK339" s="13"/>
      <c r="BL339" s="13"/>
      <c r="BM339" s="13"/>
      <c r="BN339" s="13"/>
      <c r="BO339" s="13"/>
      <c r="BP339" s="13"/>
      <c r="BQ339" s="13"/>
      <c r="BR339" s="13"/>
      <c r="BS339" s="13"/>
      <c r="BT339" s="13"/>
      <c r="BU339" s="13"/>
      <c r="BV339" s="13"/>
      <c r="BW339" s="13"/>
      <c r="BX339" s="13"/>
      <c r="BY339" s="13"/>
      <c r="BZ339" s="13"/>
      <c r="CA339" s="13"/>
      <c r="CB339" s="13"/>
      <c r="CC339" s="13"/>
      <c r="CD339" s="13"/>
      <c r="CE339" s="13"/>
      <c r="CF339" s="13"/>
      <c r="CG339" s="13"/>
      <c r="CH339" s="13"/>
      <c r="CI339" s="13"/>
      <c r="CJ339" s="13"/>
      <c r="CK339" s="13"/>
      <c r="CL339" s="13"/>
      <c r="CM339" s="13"/>
      <c r="CN339" s="13"/>
      <c r="CO339" s="13"/>
      <c r="CP339" s="13"/>
      <c r="CQ339" s="13"/>
      <c r="CR339" s="13"/>
      <c r="CS339" s="13"/>
      <c r="CT339" s="13"/>
      <c r="CU339" s="13"/>
      <c r="CV339" s="13"/>
      <c r="CW339" s="13"/>
      <c r="CX339" s="13"/>
      <c r="CY339" s="13"/>
      <c r="CZ339" s="13"/>
      <c r="DA339" s="13"/>
      <c r="DB339" s="13"/>
      <c r="DC339" s="13"/>
      <c r="DD339" s="13"/>
      <c r="DE339" s="13"/>
      <c r="DF339" s="13"/>
      <c r="DG339" s="13"/>
      <c r="DH339" s="13"/>
      <c r="DI339" s="13"/>
      <c r="DJ339" s="13"/>
      <c r="DK339" s="13"/>
      <c r="DL339" s="13"/>
      <c r="DM339" s="13"/>
      <c r="DN339" s="13"/>
      <c r="DO339" s="13"/>
      <c r="DP339" s="13"/>
      <c r="DQ339" s="13"/>
      <c r="DR339" s="13"/>
      <c r="DS339" s="13"/>
      <c r="DT339" s="13"/>
      <c r="DU339" s="13"/>
      <c r="DV339" s="13"/>
      <c r="DW339" s="13"/>
      <c r="DX339" s="13"/>
      <c r="DY339" s="13"/>
      <c r="DZ339" s="13"/>
      <c r="EA339" s="13"/>
      <c r="EB339" s="13"/>
      <c r="EC339" s="13"/>
      <c r="ED339" s="13"/>
      <c r="EE339" s="13"/>
      <c r="EF339" s="13"/>
      <c r="EG339" s="13"/>
      <c r="EH339" s="13"/>
      <c r="EI339" s="13"/>
      <c r="EJ339" s="13"/>
      <c r="EK339" s="13"/>
      <c r="EL339" s="13"/>
      <c r="EM339" s="13"/>
      <c r="EN339" s="13"/>
      <c r="EO339" s="13"/>
      <c r="EP339" s="13"/>
      <c r="EQ339" s="13"/>
      <c r="ER339" s="13"/>
      <c r="ES339" s="13"/>
      <c r="ET339" s="13"/>
      <c r="EU339" s="13"/>
      <c r="EV339" s="13"/>
      <c r="EW339" s="13"/>
      <c r="EX339" s="13"/>
      <c r="EY339" s="13"/>
      <c r="EZ339" s="13"/>
      <c r="FA339" s="13"/>
      <c r="FB339" s="13"/>
      <c r="FC339" s="13"/>
      <c r="FD339" s="13"/>
      <c r="FE339" s="13"/>
      <c r="FF339" s="13"/>
      <c r="FG339" s="13"/>
      <c r="FH339" s="13"/>
      <c r="FI339" s="13"/>
      <c r="FJ339" s="13"/>
      <c r="FK339" s="13"/>
      <c r="FL339" s="13"/>
      <c r="FM339" s="13"/>
      <c r="FN339" s="13"/>
      <c r="FO339" s="13"/>
      <c r="FP339" s="13"/>
      <c r="FQ339" s="13"/>
      <c r="FR339" s="13"/>
      <c r="FS339" s="13"/>
      <c r="FT339" s="13"/>
      <c r="FU339" s="13"/>
      <c r="FV339" s="13"/>
      <c r="FW339" s="13"/>
      <c r="FX339" s="13"/>
      <c r="FY339" s="13"/>
      <c r="FZ339" s="13"/>
      <c r="GA339" s="13"/>
      <c r="GB339" s="13"/>
      <c r="GC339" s="13"/>
      <c r="GD339" s="13"/>
      <c r="GE339" s="13"/>
      <c r="GF339" s="13"/>
      <c r="GG339" s="13"/>
      <c r="GH339" s="13"/>
      <c r="GI339" s="13"/>
      <c r="GJ339" s="13"/>
      <c r="GK339" s="13"/>
      <c r="GL339" s="13"/>
      <c r="GM339" s="13"/>
      <c r="GN339" s="13"/>
      <c r="GO339" s="13"/>
      <c r="GP339" s="13"/>
      <c r="GQ339" s="13"/>
      <c r="GR339" s="13"/>
      <c r="GS339" s="13"/>
      <c r="GT339" s="13"/>
      <c r="GU339" s="13"/>
      <c r="GV339" s="13"/>
      <c r="GW339" s="13"/>
      <c r="GX339" s="13"/>
      <c r="GY339" s="13"/>
      <c r="GZ339" s="13"/>
      <c r="HA339" s="13"/>
      <c r="HB339" s="13"/>
      <c r="HC339" s="13"/>
      <c r="HD339" s="13"/>
      <c r="HE339" s="13"/>
      <c r="HF339" s="13"/>
      <c r="HG339" s="13"/>
      <c r="HH339" s="13"/>
      <c r="HI339" s="13"/>
      <c r="HJ339" s="13"/>
      <c r="HK339" s="13"/>
      <c r="HL339" s="13"/>
      <c r="HM339" s="13"/>
      <c r="HN339" s="13"/>
      <c r="HO339" s="13"/>
      <c r="HP339" s="13"/>
      <c r="HQ339" s="13"/>
      <c r="HR339" s="13"/>
      <c r="HS339" s="13"/>
      <c r="HT339" s="13"/>
      <c r="HU339" s="13"/>
      <c r="HV339" s="13"/>
      <c r="HW339" s="13"/>
      <c r="HX339" s="13"/>
      <c r="HY339" s="13"/>
      <c r="HZ339" s="13"/>
      <c r="IA339" s="13"/>
      <c r="IB339" s="13"/>
      <c r="IC339" s="13"/>
      <c r="ID339" s="13"/>
      <c r="IE339" s="13"/>
      <c r="IF339" s="13"/>
      <c r="IG339" s="13"/>
      <c r="IH339" s="13"/>
      <c r="II339" s="13"/>
      <c r="IJ339" s="13"/>
      <c r="IK339" s="13"/>
      <c r="IL339" s="13"/>
      <c r="IM339" s="13"/>
      <c r="IN339" s="13"/>
      <c r="IO339" s="13"/>
      <c r="IP339" s="13"/>
      <c r="IQ339" s="13"/>
      <c r="IR339" s="13"/>
    </row>
    <row r="340" spans="1:252" ht="101.25" customHeight="1" x14ac:dyDescent="0.2">
      <c r="A340" s="9" t="s">
        <v>155</v>
      </c>
      <c r="B340" s="20"/>
      <c r="C340" s="9" t="s">
        <v>709</v>
      </c>
      <c r="D340" s="9" t="s">
        <v>1054</v>
      </c>
      <c r="E340" s="9" t="s">
        <v>156</v>
      </c>
      <c r="F340" s="14">
        <f>G340+H340</f>
        <v>0</v>
      </c>
      <c r="G340" s="14"/>
      <c r="H340" s="14"/>
      <c r="I340" s="14">
        <f>J340+K340</f>
        <v>45000</v>
      </c>
      <c r="J340" s="14"/>
      <c r="K340" s="14">
        <v>45000</v>
      </c>
      <c r="L340" s="16">
        <f t="shared" si="92"/>
        <v>0</v>
      </c>
      <c r="M340" s="13"/>
      <c r="N340" s="13"/>
      <c r="O340" s="13"/>
      <c r="P340" s="13"/>
      <c r="Q340" s="13"/>
      <c r="R340" s="13"/>
      <c r="S340" s="13"/>
      <c r="T340" s="13"/>
      <c r="U340" s="13"/>
      <c r="V340" s="13"/>
      <c r="W340" s="13"/>
      <c r="X340" s="13"/>
      <c r="Y340" s="13"/>
      <c r="Z340" s="13"/>
      <c r="AA340" s="13"/>
      <c r="AB340" s="13"/>
      <c r="AC340" s="13"/>
      <c r="AD340" s="13"/>
      <c r="AE340" s="13"/>
      <c r="AF340" s="13"/>
      <c r="AG340" s="13"/>
      <c r="AH340" s="13"/>
      <c r="AI340" s="13"/>
      <c r="AJ340" s="13"/>
      <c r="AK340" s="13"/>
      <c r="AL340" s="13"/>
      <c r="AM340" s="13"/>
      <c r="AN340" s="13"/>
      <c r="AO340" s="13"/>
      <c r="AP340" s="13"/>
      <c r="AQ340" s="13"/>
      <c r="AR340" s="13"/>
      <c r="AS340" s="13"/>
      <c r="AT340" s="13"/>
      <c r="AU340" s="13"/>
      <c r="AV340" s="13"/>
      <c r="AW340" s="13"/>
      <c r="AX340" s="13"/>
      <c r="AY340" s="13"/>
      <c r="AZ340" s="13"/>
      <c r="BA340" s="13"/>
      <c r="BB340" s="13"/>
      <c r="BC340" s="13"/>
      <c r="BD340" s="13"/>
      <c r="BE340" s="13"/>
      <c r="BF340" s="13"/>
      <c r="BG340" s="13"/>
      <c r="BH340" s="13"/>
      <c r="BI340" s="13"/>
      <c r="BJ340" s="13"/>
      <c r="BK340" s="13"/>
      <c r="BL340" s="13"/>
      <c r="BM340" s="13"/>
      <c r="BN340" s="13"/>
      <c r="BO340" s="13"/>
      <c r="BP340" s="13"/>
      <c r="BQ340" s="13"/>
      <c r="BR340" s="13"/>
      <c r="BS340" s="13"/>
      <c r="BT340" s="13"/>
      <c r="BU340" s="13"/>
      <c r="BV340" s="13"/>
      <c r="BW340" s="13"/>
      <c r="BX340" s="13"/>
      <c r="BY340" s="13"/>
      <c r="BZ340" s="13"/>
      <c r="CA340" s="13"/>
      <c r="CB340" s="13"/>
      <c r="CC340" s="13"/>
      <c r="CD340" s="13"/>
      <c r="CE340" s="13"/>
      <c r="CF340" s="13"/>
      <c r="CG340" s="13"/>
      <c r="CH340" s="13"/>
      <c r="CI340" s="13"/>
      <c r="CJ340" s="13"/>
      <c r="CK340" s="13"/>
      <c r="CL340" s="13"/>
      <c r="CM340" s="13"/>
      <c r="CN340" s="13"/>
      <c r="CO340" s="13"/>
      <c r="CP340" s="13"/>
      <c r="CQ340" s="13"/>
      <c r="CR340" s="13"/>
      <c r="CS340" s="13"/>
      <c r="CT340" s="13"/>
      <c r="CU340" s="13"/>
      <c r="CV340" s="13"/>
      <c r="CW340" s="13"/>
      <c r="CX340" s="13"/>
      <c r="CY340" s="13"/>
      <c r="CZ340" s="13"/>
      <c r="DA340" s="13"/>
      <c r="DB340" s="13"/>
      <c r="DC340" s="13"/>
      <c r="DD340" s="13"/>
      <c r="DE340" s="13"/>
      <c r="DF340" s="13"/>
      <c r="DG340" s="13"/>
      <c r="DH340" s="13"/>
      <c r="DI340" s="13"/>
      <c r="DJ340" s="13"/>
      <c r="DK340" s="13"/>
      <c r="DL340" s="13"/>
      <c r="DM340" s="13"/>
      <c r="DN340" s="13"/>
      <c r="DO340" s="13"/>
      <c r="DP340" s="13"/>
      <c r="DQ340" s="13"/>
      <c r="DR340" s="13"/>
      <c r="DS340" s="13"/>
      <c r="DT340" s="13"/>
      <c r="DU340" s="13"/>
      <c r="DV340" s="13"/>
      <c r="DW340" s="13"/>
      <c r="DX340" s="13"/>
      <c r="DY340" s="13"/>
      <c r="DZ340" s="13"/>
      <c r="EA340" s="13"/>
      <c r="EB340" s="13"/>
      <c r="EC340" s="13"/>
      <c r="ED340" s="13"/>
      <c r="EE340" s="13"/>
      <c r="EF340" s="13"/>
      <c r="EG340" s="13"/>
      <c r="EH340" s="13"/>
      <c r="EI340" s="13"/>
      <c r="EJ340" s="13"/>
      <c r="EK340" s="13"/>
      <c r="EL340" s="13"/>
      <c r="EM340" s="13"/>
      <c r="EN340" s="13"/>
      <c r="EO340" s="13"/>
      <c r="EP340" s="13"/>
      <c r="EQ340" s="13"/>
      <c r="ER340" s="13"/>
      <c r="ES340" s="13"/>
      <c r="ET340" s="13"/>
      <c r="EU340" s="13"/>
      <c r="EV340" s="13"/>
      <c r="EW340" s="13"/>
      <c r="EX340" s="13"/>
      <c r="EY340" s="13"/>
      <c r="EZ340" s="13"/>
      <c r="FA340" s="13"/>
      <c r="FB340" s="13"/>
      <c r="FC340" s="13"/>
      <c r="FD340" s="13"/>
      <c r="FE340" s="13"/>
      <c r="FF340" s="13"/>
      <c r="FG340" s="13"/>
      <c r="FH340" s="13"/>
      <c r="FI340" s="13"/>
      <c r="FJ340" s="13"/>
      <c r="FK340" s="13"/>
      <c r="FL340" s="13"/>
      <c r="FM340" s="13"/>
      <c r="FN340" s="13"/>
      <c r="FO340" s="13"/>
      <c r="FP340" s="13"/>
      <c r="FQ340" s="13"/>
      <c r="FR340" s="13"/>
      <c r="FS340" s="13"/>
      <c r="FT340" s="13"/>
      <c r="FU340" s="13"/>
      <c r="FV340" s="13"/>
      <c r="FW340" s="13"/>
      <c r="FX340" s="13"/>
      <c r="FY340" s="13"/>
      <c r="FZ340" s="13"/>
      <c r="GA340" s="13"/>
      <c r="GB340" s="13"/>
      <c r="GC340" s="13"/>
      <c r="GD340" s="13"/>
      <c r="GE340" s="13"/>
      <c r="GF340" s="13"/>
      <c r="GG340" s="13"/>
      <c r="GH340" s="13"/>
      <c r="GI340" s="13"/>
      <c r="GJ340" s="13"/>
      <c r="GK340" s="13"/>
      <c r="GL340" s="13"/>
      <c r="GM340" s="13"/>
      <c r="GN340" s="13"/>
      <c r="GO340" s="13"/>
      <c r="GP340" s="13"/>
      <c r="GQ340" s="13"/>
      <c r="GR340" s="13"/>
      <c r="GS340" s="13"/>
      <c r="GT340" s="13"/>
      <c r="GU340" s="13"/>
      <c r="GV340" s="13"/>
      <c r="GW340" s="13"/>
      <c r="GX340" s="13"/>
      <c r="GY340" s="13"/>
      <c r="GZ340" s="13"/>
      <c r="HA340" s="13"/>
      <c r="HB340" s="13"/>
      <c r="HC340" s="13"/>
      <c r="HD340" s="13"/>
      <c r="HE340" s="13"/>
      <c r="HF340" s="13"/>
      <c r="HG340" s="13"/>
      <c r="HH340" s="13"/>
      <c r="HI340" s="13"/>
      <c r="HJ340" s="13"/>
      <c r="HK340" s="13"/>
      <c r="HL340" s="13"/>
      <c r="HM340" s="13"/>
      <c r="HN340" s="13"/>
      <c r="HO340" s="13"/>
      <c r="HP340" s="13"/>
      <c r="HQ340" s="13"/>
      <c r="HR340" s="13"/>
      <c r="HS340" s="13"/>
      <c r="HT340" s="13"/>
      <c r="HU340" s="13"/>
      <c r="HV340" s="13"/>
      <c r="HW340" s="13"/>
      <c r="HX340" s="13"/>
      <c r="HY340" s="13"/>
      <c r="HZ340" s="13"/>
      <c r="IA340" s="13"/>
      <c r="IB340" s="13"/>
      <c r="IC340" s="13"/>
      <c r="ID340" s="13"/>
      <c r="IE340" s="13"/>
      <c r="IF340" s="13"/>
      <c r="IG340" s="13"/>
      <c r="IH340" s="13"/>
      <c r="II340" s="13"/>
      <c r="IJ340" s="13"/>
      <c r="IK340" s="13"/>
      <c r="IL340" s="13"/>
      <c r="IM340" s="13"/>
      <c r="IN340" s="13"/>
      <c r="IO340" s="13"/>
      <c r="IP340" s="13"/>
      <c r="IQ340" s="13"/>
      <c r="IR340" s="13"/>
    </row>
    <row r="341" spans="1:252" ht="216" customHeight="1" x14ac:dyDescent="0.2">
      <c r="A341" s="9" t="s">
        <v>790</v>
      </c>
      <c r="B341" s="20"/>
      <c r="C341" s="9" t="s">
        <v>709</v>
      </c>
      <c r="D341" s="9" t="s">
        <v>1055</v>
      </c>
      <c r="E341" s="9"/>
      <c r="F341" s="14">
        <f t="shared" ref="F341" si="127">G341+H341</f>
        <v>0</v>
      </c>
      <c r="G341" s="14">
        <f>G342</f>
        <v>0</v>
      </c>
      <c r="H341" s="14">
        <f>H342</f>
        <v>0</v>
      </c>
      <c r="I341" s="14">
        <f t="shared" ref="I341" si="128">J341+K341</f>
        <v>5000</v>
      </c>
      <c r="J341" s="14">
        <f>J342</f>
        <v>5000</v>
      </c>
      <c r="K341" s="14">
        <f>K342</f>
        <v>0</v>
      </c>
      <c r="L341" s="16">
        <f t="shared" si="92"/>
        <v>-5000</v>
      </c>
      <c r="M341" s="13"/>
      <c r="N341" s="13"/>
      <c r="O341" s="13"/>
      <c r="P341" s="13"/>
      <c r="Q341" s="13"/>
      <c r="R341" s="13"/>
      <c r="S341" s="13"/>
      <c r="T341" s="13"/>
      <c r="U341" s="13"/>
      <c r="V341" s="13"/>
      <c r="W341" s="13"/>
      <c r="X341" s="13"/>
      <c r="Y341" s="13"/>
      <c r="Z341" s="13"/>
      <c r="AA341" s="13"/>
      <c r="AB341" s="13"/>
      <c r="AC341" s="13"/>
      <c r="AD341" s="13"/>
      <c r="AE341" s="13"/>
      <c r="AF341" s="13"/>
      <c r="AG341" s="13"/>
      <c r="AH341" s="13"/>
      <c r="AI341" s="13"/>
      <c r="AJ341" s="13"/>
      <c r="AK341" s="13"/>
      <c r="AL341" s="13"/>
      <c r="AM341" s="13"/>
      <c r="AN341" s="13"/>
      <c r="AO341" s="13"/>
      <c r="AP341" s="13"/>
      <c r="AQ341" s="13"/>
      <c r="AR341" s="13"/>
      <c r="AS341" s="13"/>
      <c r="AT341" s="13"/>
      <c r="AU341" s="13"/>
      <c r="AV341" s="13"/>
      <c r="AW341" s="13"/>
      <c r="AX341" s="13"/>
      <c r="AY341" s="13"/>
      <c r="AZ341" s="13"/>
      <c r="BA341" s="13"/>
      <c r="BB341" s="13"/>
      <c r="BC341" s="13"/>
      <c r="BD341" s="13"/>
      <c r="BE341" s="13"/>
      <c r="BF341" s="13"/>
      <c r="BG341" s="13"/>
      <c r="BH341" s="13"/>
      <c r="BI341" s="13"/>
      <c r="BJ341" s="13"/>
      <c r="BK341" s="13"/>
      <c r="BL341" s="13"/>
      <c r="BM341" s="13"/>
      <c r="BN341" s="13"/>
      <c r="BO341" s="13"/>
      <c r="BP341" s="13"/>
      <c r="BQ341" s="13"/>
      <c r="BR341" s="13"/>
      <c r="BS341" s="13"/>
      <c r="BT341" s="13"/>
      <c r="BU341" s="13"/>
      <c r="BV341" s="13"/>
      <c r="BW341" s="13"/>
      <c r="BX341" s="13"/>
      <c r="BY341" s="13"/>
      <c r="BZ341" s="13"/>
      <c r="CA341" s="13"/>
      <c r="CB341" s="13"/>
      <c r="CC341" s="13"/>
      <c r="CD341" s="13"/>
      <c r="CE341" s="13"/>
      <c r="CF341" s="13"/>
      <c r="CG341" s="13"/>
      <c r="CH341" s="13"/>
      <c r="CI341" s="13"/>
      <c r="CJ341" s="13"/>
      <c r="CK341" s="13"/>
      <c r="CL341" s="13"/>
      <c r="CM341" s="13"/>
      <c r="CN341" s="13"/>
      <c r="CO341" s="13"/>
      <c r="CP341" s="13"/>
      <c r="CQ341" s="13"/>
      <c r="CR341" s="13"/>
      <c r="CS341" s="13"/>
      <c r="CT341" s="13"/>
      <c r="CU341" s="13"/>
      <c r="CV341" s="13"/>
      <c r="CW341" s="13"/>
      <c r="CX341" s="13"/>
      <c r="CY341" s="13"/>
      <c r="CZ341" s="13"/>
      <c r="DA341" s="13"/>
      <c r="DB341" s="13"/>
      <c r="DC341" s="13"/>
      <c r="DD341" s="13"/>
      <c r="DE341" s="13"/>
      <c r="DF341" s="13"/>
      <c r="DG341" s="13"/>
      <c r="DH341" s="13"/>
      <c r="DI341" s="13"/>
      <c r="DJ341" s="13"/>
      <c r="DK341" s="13"/>
      <c r="DL341" s="13"/>
      <c r="DM341" s="13"/>
      <c r="DN341" s="13"/>
      <c r="DO341" s="13"/>
      <c r="DP341" s="13"/>
      <c r="DQ341" s="13"/>
      <c r="DR341" s="13"/>
      <c r="DS341" s="13"/>
      <c r="DT341" s="13"/>
      <c r="DU341" s="13"/>
      <c r="DV341" s="13"/>
      <c r="DW341" s="13"/>
      <c r="DX341" s="13"/>
      <c r="DY341" s="13"/>
      <c r="DZ341" s="13"/>
      <c r="EA341" s="13"/>
      <c r="EB341" s="13"/>
      <c r="EC341" s="13"/>
      <c r="ED341" s="13"/>
      <c r="EE341" s="13"/>
      <c r="EF341" s="13"/>
      <c r="EG341" s="13"/>
      <c r="EH341" s="13"/>
      <c r="EI341" s="13"/>
      <c r="EJ341" s="13"/>
      <c r="EK341" s="13"/>
      <c r="EL341" s="13"/>
      <c r="EM341" s="13"/>
      <c r="EN341" s="13"/>
      <c r="EO341" s="13"/>
      <c r="EP341" s="13"/>
      <c r="EQ341" s="13"/>
      <c r="ER341" s="13"/>
      <c r="ES341" s="13"/>
      <c r="ET341" s="13"/>
      <c r="EU341" s="13"/>
      <c r="EV341" s="13"/>
      <c r="EW341" s="13"/>
      <c r="EX341" s="13"/>
      <c r="EY341" s="13"/>
      <c r="EZ341" s="13"/>
      <c r="FA341" s="13"/>
      <c r="FB341" s="13"/>
      <c r="FC341" s="13"/>
      <c r="FD341" s="13"/>
      <c r="FE341" s="13"/>
      <c r="FF341" s="13"/>
      <c r="FG341" s="13"/>
      <c r="FH341" s="13"/>
      <c r="FI341" s="13"/>
      <c r="FJ341" s="13"/>
      <c r="FK341" s="13"/>
      <c r="FL341" s="13"/>
      <c r="FM341" s="13"/>
      <c r="FN341" s="13"/>
      <c r="FO341" s="13"/>
      <c r="FP341" s="13"/>
      <c r="FQ341" s="13"/>
      <c r="FR341" s="13"/>
      <c r="FS341" s="13"/>
      <c r="FT341" s="13"/>
      <c r="FU341" s="13"/>
      <c r="FV341" s="13"/>
      <c r="FW341" s="13"/>
      <c r="FX341" s="13"/>
      <c r="FY341" s="13"/>
      <c r="FZ341" s="13"/>
      <c r="GA341" s="13"/>
      <c r="GB341" s="13"/>
      <c r="GC341" s="13"/>
      <c r="GD341" s="13"/>
      <c r="GE341" s="13"/>
      <c r="GF341" s="13"/>
      <c r="GG341" s="13"/>
      <c r="GH341" s="13"/>
      <c r="GI341" s="13"/>
      <c r="GJ341" s="13"/>
      <c r="GK341" s="13"/>
      <c r="GL341" s="13"/>
      <c r="GM341" s="13"/>
      <c r="GN341" s="13"/>
      <c r="GO341" s="13"/>
      <c r="GP341" s="13"/>
      <c r="GQ341" s="13"/>
      <c r="GR341" s="13"/>
      <c r="GS341" s="13"/>
      <c r="GT341" s="13"/>
      <c r="GU341" s="13"/>
      <c r="GV341" s="13"/>
      <c r="GW341" s="13"/>
      <c r="GX341" s="13"/>
      <c r="GY341" s="13"/>
      <c r="GZ341" s="13"/>
      <c r="HA341" s="13"/>
      <c r="HB341" s="13"/>
      <c r="HC341" s="13"/>
      <c r="HD341" s="13"/>
      <c r="HE341" s="13"/>
      <c r="HF341" s="13"/>
      <c r="HG341" s="13"/>
      <c r="HH341" s="13"/>
      <c r="HI341" s="13"/>
      <c r="HJ341" s="13"/>
      <c r="HK341" s="13"/>
      <c r="HL341" s="13"/>
      <c r="HM341" s="13"/>
      <c r="HN341" s="13"/>
      <c r="HO341" s="13"/>
      <c r="HP341" s="13"/>
      <c r="HQ341" s="13"/>
      <c r="HR341" s="13"/>
      <c r="HS341" s="13"/>
      <c r="HT341" s="13"/>
      <c r="HU341" s="13"/>
      <c r="HV341" s="13"/>
      <c r="HW341" s="13"/>
      <c r="HX341" s="13"/>
      <c r="HY341" s="13"/>
      <c r="HZ341" s="13"/>
      <c r="IA341" s="13"/>
      <c r="IB341" s="13"/>
      <c r="IC341" s="13"/>
      <c r="ID341" s="13"/>
      <c r="IE341" s="13"/>
      <c r="IF341" s="13"/>
      <c r="IG341" s="13"/>
      <c r="IH341" s="13"/>
      <c r="II341" s="13"/>
      <c r="IJ341" s="13"/>
      <c r="IK341" s="13"/>
      <c r="IL341" s="13"/>
      <c r="IM341" s="13"/>
      <c r="IN341" s="13"/>
      <c r="IO341" s="13"/>
      <c r="IP341" s="13"/>
      <c r="IQ341" s="13"/>
      <c r="IR341" s="13"/>
    </row>
    <row r="342" spans="1:252" ht="114.6" customHeight="1" x14ac:dyDescent="0.2">
      <c r="A342" s="9" t="s">
        <v>155</v>
      </c>
      <c r="B342" s="20"/>
      <c r="C342" s="9" t="s">
        <v>709</v>
      </c>
      <c r="D342" s="9" t="s">
        <v>1055</v>
      </c>
      <c r="E342" s="9" t="s">
        <v>156</v>
      </c>
      <c r="F342" s="14">
        <f>G342+H342</f>
        <v>0</v>
      </c>
      <c r="G342" s="14"/>
      <c r="H342" s="14"/>
      <c r="I342" s="14">
        <f>J342+K342</f>
        <v>5000</v>
      </c>
      <c r="J342" s="14">
        <v>5000</v>
      </c>
      <c r="K342" s="14"/>
      <c r="L342" s="16">
        <f t="shared" si="92"/>
        <v>-5000</v>
      </c>
      <c r="M342" s="13"/>
      <c r="N342" s="13"/>
      <c r="O342" s="13"/>
      <c r="P342" s="13"/>
      <c r="Q342" s="13"/>
      <c r="R342" s="13"/>
      <c r="S342" s="13"/>
      <c r="T342" s="13"/>
      <c r="U342" s="13"/>
      <c r="V342" s="13"/>
      <c r="W342" s="13"/>
      <c r="X342" s="13"/>
      <c r="Y342" s="13"/>
      <c r="Z342" s="13"/>
      <c r="AA342" s="13"/>
      <c r="AB342" s="13"/>
      <c r="AC342" s="13"/>
      <c r="AD342" s="13"/>
      <c r="AE342" s="13"/>
      <c r="AF342" s="13"/>
      <c r="AG342" s="13"/>
      <c r="AH342" s="13"/>
      <c r="AI342" s="13"/>
      <c r="AJ342" s="13"/>
      <c r="AK342" s="13"/>
      <c r="AL342" s="13"/>
      <c r="AM342" s="13"/>
      <c r="AN342" s="13"/>
      <c r="AO342" s="13"/>
      <c r="AP342" s="13"/>
      <c r="AQ342" s="13"/>
      <c r="AR342" s="13"/>
      <c r="AS342" s="13"/>
      <c r="AT342" s="13"/>
      <c r="AU342" s="13"/>
      <c r="AV342" s="13"/>
      <c r="AW342" s="13"/>
      <c r="AX342" s="13"/>
      <c r="AY342" s="13"/>
      <c r="AZ342" s="13"/>
      <c r="BA342" s="13"/>
      <c r="BB342" s="13"/>
      <c r="BC342" s="13"/>
      <c r="BD342" s="13"/>
      <c r="BE342" s="13"/>
      <c r="BF342" s="13"/>
      <c r="BG342" s="13"/>
      <c r="BH342" s="13"/>
      <c r="BI342" s="13"/>
      <c r="BJ342" s="13"/>
      <c r="BK342" s="13"/>
      <c r="BL342" s="13"/>
      <c r="BM342" s="13"/>
      <c r="BN342" s="13"/>
      <c r="BO342" s="13"/>
      <c r="BP342" s="13"/>
      <c r="BQ342" s="13"/>
      <c r="BR342" s="13"/>
      <c r="BS342" s="13"/>
      <c r="BT342" s="13"/>
      <c r="BU342" s="13"/>
      <c r="BV342" s="13"/>
      <c r="BW342" s="13"/>
      <c r="BX342" s="13"/>
      <c r="BY342" s="13"/>
      <c r="BZ342" s="13"/>
      <c r="CA342" s="13"/>
      <c r="CB342" s="13"/>
      <c r="CC342" s="13"/>
      <c r="CD342" s="13"/>
      <c r="CE342" s="13"/>
      <c r="CF342" s="13"/>
      <c r="CG342" s="13"/>
      <c r="CH342" s="13"/>
      <c r="CI342" s="13"/>
      <c r="CJ342" s="13"/>
      <c r="CK342" s="13"/>
      <c r="CL342" s="13"/>
      <c r="CM342" s="13"/>
      <c r="CN342" s="13"/>
      <c r="CO342" s="13"/>
      <c r="CP342" s="13"/>
      <c r="CQ342" s="13"/>
      <c r="CR342" s="13"/>
      <c r="CS342" s="13"/>
      <c r="CT342" s="13"/>
      <c r="CU342" s="13"/>
      <c r="CV342" s="13"/>
      <c r="CW342" s="13"/>
      <c r="CX342" s="13"/>
      <c r="CY342" s="13"/>
      <c r="CZ342" s="13"/>
      <c r="DA342" s="13"/>
      <c r="DB342" s="13"/>
      <c r="DC342" s="13"/>
      <c r="DD342" s="13"/>
      <c r="DE342" s="13"/>
      <c r="DF342" s="13"/>
      <c r="DG342" s="13"/>
      <c r="DH342" s="13"/>
      <c r="DI342" s="13"/>
      <c r="DJ342" s="13"/>
      <c r="DK342" s="13"/>
      <c r="DL342" s="13"/>
      <c r="DM342" s="13"/>
      <c r="DN342" s="13"/>
      <c r="DO342" s="13"/>
      <c r="DP342" s="13"/>
      <c r="DQ342" s="13"/>
      <c r="DR342" s="13"/>
      <c r="DS342" s="13"/>
      <c r="DT342" s="13"/>
      <c r="DU342" s="13"/>
      <c r="DV342" s="13"/>
      <c r="DW342" s="13"/>
      <c r="DX342" s="13"/>
      <c r="DY342" s="13"/>
      <c r="DZ342" s="13"/>
      <c r="EA342" s="13"/>
      <c r="EB342" s="13"/>
      <c r="EC342" s="13"/>
      <c r="ED342" s="13"/>
      <c r="EE342" s="13"/>
      <c r="EF342" s="13"/>
      <c r="EG342" s="13"/>
      <c r="EH342" s="13"/>
      <c r="EI342" s="13"/>
      <c r="EJ342" s="13"/>
      <c r="EK342" s="13"/>
      <c r="EL342" s="13"/>
      <c r="EM342" s="13"/>
      <c r="EN342" s="13"/>
      <c r="EO342" s="13"/>
      <c r="EP342" s="13"/>
      <c r="EQ342" s="13"/>
      <c r="ER342" s="13"/>
      <c r="ES342" s="13"/>
      <c r="ET342" s="13"/>
      <c r="EU342" s="13"/>
      <c r="EV342" s="13"/>
      <c r="EW342" s="13"/>
      <c r="EX342" s="13"/>
      <c r="EY342" s="13"/>
      <c r="EZ342" s="13"/>
      <c r="FA342" s="13"/>
      <c r="FB342" s="13"/>
      <c r="FC342" s="13"/>
      <c r="FD342" s="13"/>
      <c r="FE342" s="13"/>
      <c r="FF342" s="13"/>
      <c r="FG342" s="13"/>
      <c r="FH342" s="13"/>
      <c r="FI342" s="13"/>
      <c r="FJ342" s="13"/>
      <c r="FK342" s="13"/>
      <c r="FL342" s="13"/>
      <c r="FM342" s="13"/>
      <c r="FN342" s="13"/>
      <c r="FO342" s="13"/>
      <c r="FP342" s="13"/>
      <c r="FQ342" s="13"/>
      <c r="FR342" s="13"/>
      <c r="FS342" s="13"/>
      <c r="FT342" s="13"/>
      <c r="FU342" s="13"/>
      <c r="FV342" s="13"/>
      <c r="FW342" s="13"/>
      <c r="FX342" s="13"/>
      <c r="FY342" s="13"/>
      <c r="FZ342" s="13"/>
      <c r="GA342" s="13"/>
      <c r="GB342" s="13"/>
      <c r="GC342" s="13"/>
      <c r="GD342" s="13"/>
      <c r="GE342" s="13"/>
      <c r="GF342" s="13"/>
      <c r="GG342" s="13"/>
      <c r="GH342" s="13"/>
      <c r="GI342" s="13"/>
      <c r="GJ342" s="13"/>
      <c r="GK342" s="13"/>
      <c r="GL342" s="13"/>
      <c r="GM342" s="13"/>
      <c r="GN342" s="13"/>
      <c r="GO342" s="13"/>
      <c r="GP342" s="13"/>
      <c r="GQ342" s="13"/>
      <c r="GR342" s="13"/>
      <c r="GS342" s="13"/>
      <c r="GT342" s="13"/>
      <c r="GU342" s="13"/>
      <c r="GV342" s="13"/>
      <c r="GW342" s="13"/>
      <c r="GX342" s="13"/>
      <c r="GY342" s="13"/>
      <c r="GZ342" s="13"/>
      <c r="HA342" s="13"/>
      <c r="HB342" s="13"/>
      <c r="HC342" s="13"/>
      <c r="HD342" s="13"/>
      <c r="HE342" s="13"/>
      <c r="HF342" s="13"/>
      <c r="HG342" s="13"/>
      <c r="HH342" s="13"/>
      <c r="HI342" s="13"/>
      <c r="HJ342" s="13"/>
      <c r="HK342" s="13"/>
      <c r="HL342" s="13"/>
      <c r="HM342" s="13"/>
      <c r="HN342" s="13"/>
      <c r="HO342" s="13"/>
      <c r="HP342" s="13"/>
      <c r="HQ342" s="13"/>
      <c r="HR342" s="13"/>
      <c r="HS342" s="13"/>
      <c r="HT342" s="13"/>
      <c r="HU342" s="13"/>
      <c r="HV342" s="13"/>
      <c r="HW342" s="13"/>
      <c r="HX342" s="13"/>
      <c r="HY342" s="13"/>
      <c r="HZ342" s="13"/>
      <c r="IA342" s="13"/>
      <c r="IB342" s="13"/>
      <c r="IC342" s="13"/>
      <c r="ID342" s="13"/>
      <c r="IE342" s="13"/>
      <c r="IF342" s="13"/>
      <c r="IG342" s="13"/>
      <c r="IH342" s="13"/>
      <c r="II342" s="13"/>
      <c r="IJ342" s="13"/>
      <c r="IK342" s="13"/>
      <c r="IL342" s="13"/>
      <c r="IM342" s="13"/>
      <c r="IN342" s="13"/>
      <c r="IO342" s="13"/>
      <c r="IP342" s="13"/>
      <c r="IQ342" s="13"/>
      <c r="IR342" s="13"/>
    </row>
    <row r="343" spans="1:252" ht="258.75" customHeight="1" x14ac:dyDescent="0.2">
      <c r="A343" s="9" t="s">
        <v>790</v>
      </c>
      <c r="B343" s="20"/>
      <c r="C343" s="9" t="s">
        <v>709</v>
      </c>
      <c r="D343" s="9" t="s">
        <v>988</v>
      </c>
      <c r="E343" s="9"/>
      <c r="F343" s="14">
        <f t="shared" ref="F343" si="129">G343+H343</f>
        <v>43389</v>
      </c>
      <c r="G343" s="14">
        <f>G344</f>
        <v>0</v>
      </c>
      <c r="H343" s="14">
        <f>H344</f>
        <v>43389</v>
      </c>
      <c r="I343" s="14">
        <f t="shared" ref="I343" si="130">J343+K343</f>
        <v>14062</v>
      </c>
      <c r="J343" s="14">
        <f>J344</f>
        <v>0</v>
      </c>
      <c r="K343" s="14">
        <f>K344</f>
        <v>14062</v>
      </c>
      <c r="L343" s="16">
        <f t="shared" si="92"/>
        <v>0</v>
      </c>
      <c r="M343" s="13"/>
      <c r="N343" s="13"/>
      <c r="O343" s="13"/>
      <c r="P343" s="13"/>
      <c r="Q343" s="13"/>
      <c r="R343" s="13"/>
      <c r="S343" s="13"/>
      <c r="T343" s="13"/>
      <c r="U343" s="13"/>
      <c r="V343" s="13"/>
      <c r="W343" s="13"/>
      <c r="X343" s="13"/>
      <c r="Y343" s="13"/>
      <c r="Z343" s="13"/>
      <c r="AA343" s="13"/>
      <c r="AB343" s="13"/>
      <c r="AC343" s="13"/>
      <c r="AD343" s="13"/>
      <c r="AE343" s="13"/>
      <c r="AF343" s="13"/>
      <c r="AG343" s="13"/>
      <c r="AH343" s="13"/>
      <c r="AI343" s="13"/>
      <c r="AJ343" s="13"/>
      <c r="AK343" s="13"/>
      <c r="AL343" s="13"/>
      <c r="AM343" s="13"/>
      <c r="AN343" s="13"/>
      <c r="AO343" s="13"/>
      <c r="AP343" s="13"/>
      <c r="AQ343" s="13"/>
      <c r="AR343" s="13"/>
      <c r="AS343" s="13"/>
      <c r="AT343" s="13"/>
      <c r="AU343" s="13"/>
      <c r="AV343" s="13"/>
      <c r="AW343" s="13"/>
      <c r="AX343" s="13"/>
      <c r="AY343" s="13"/>
      <c r="AZ343" s="13"/>
      <c r="BA343" s="13"/>
      <c r="BB343" s="13"/>
      <c r="BC343" s="13"/>
      <c r="BD343" s="13"/>
      <c r="BE343" s="13"/>
      <c r="BF343" s="13"/>
      <c r="BG343" s="13"/>
      <c r="BH343" s="13"/>
      <c r="BI343" s="13"/>
      <c r="BJ343" s="13"/>
      <c r="BK343" s="13"/>
      <c r="BL343" s="13"/>
      <c r="BM343" s="13"/>
      <c r="BN343" s="13"/>
      <c r="BO343" s="13"/>
      <c r="BP343" s="13"/>
      <c r="BQ343" s="13"/>
      <c r="BR343" s="13"/>
      <c r="BS343" s="13"/>
      <c r="BT343" s="13"/>
      <c r="BU343" s="13"/>
      <c r="BV343" s="13"/>
      <c r="BW343" s="13"/>
      <c r="BX343" s="13"/>
      <c r="BY343" s="13"/>
      <c r="BZ343" s="13"/>
      <c r="CA343" s="13"/>
      <c r="CB343" s="13"/>
      <c r="CC343" s="13"/>
      <c r="CD343" s="13"/>
      <c r="CE343" s="13"/>
      <c r="CF343" s="13"/>
      <c r="CG343" s="13"/>
      <c r="CH343" s="13"/>
      <c r="CI343" s="13"/>
      <c r="CJ343" s="13"/>
      <c r="CK343" s="13"/>
      <c r="CL343" s="13"/>
      <c r="CM343" s="13"/>
      <c r="CN343" s="13"/>
      <c r="CO343" s="13"/>
      <c r="CP343" s="13"/>
      <c r="CQ343" s="13"/>
      <c r="CR343" s="13"/>
      <c r="CS343" s="13"/>
      <c r="CT343" s="13"/>
      <c r="CU343" s="13"/>
      <c r="CV343" s="13"/>
      <c r="CW343" s="13"/>
      <c r="CX343" s="13"/>
      <c r="CY343" s="13"/>
      <c r="CZ343" s="13"/>
      <c r="DA343" s="13"/>
      <c r="DB343" s="13"/>
      <c r="DC343" s="13"/>
      <c r="DD343" s="13"/>
      <c r="DE343" s="13"/>
      <c r="DF343" s="13"/>
      <c r="DG343" s="13"/>
      <c r="DH343" s="13"/>
      <c r="DI343" s="13"/>
      <c r="DJ343" s="13"/>
      <c r="DK343" s="13"/>
      <c r="DL343" s="13"/>
      <c r="DM343" s="13"/>
      <c r="DN343" s="13"/>
      <c r="DO343" s="13"/>
      <c r="DP343" s="13"/>
      <c r="DQ343" s="13"/>
      <c r="DR343" s="13"/>
      <c r="DS343" s="13"/>
      <c r="DT343" s="13"/>
      <c r="DU343" s="13"/>
      <c r="DV343" s="13"/>
      <c r="DW343" s="13"/>
      <c r="DX343" s="13"/>
      <c r="DY343" s="13"/>
      <c r="DZ343" s="13"/>
      <c r="EA343" s="13"/>
      <c r="EB343" s="13"/>
      <c r="EC343" s="13"/>
      <c r="ED343" s="13"/>
      <c r="EE343" s="13"/>
      <c r="EF343" s="13"/>
      <c r="EG343" s="13"/>
      <c r="EH343" s="13"/>
      <c r="EI343" s="13"/>
      <c r="EJ343" s="13"/>
      <c r="EK343" s="13"/>
      <c r="EL343" s="13"/>
      <c r="EM343" s="13"/>
      <c r="EN343" s="13"/>
      <c r="EO343" s="13"/>
      <c r="EP343" s="13"/>
      <c r="EQ343" s="13"/>
      <c r="ER343" s="13"/>
      <c r="ES343" s="13"/>
      <c r="ET343" s="13"/>
      <c r="EU343" s="13"/>
      <c r="EV343" s="13"/>
      <c r="EW343" s="13"/>
      <c r="EX343" s="13"/>
      <c r="EY343" s="13"/>
      <c r="EZ343" s="13"/>
      <c r="FA343" s="13"/>
      <c r="FB343" s="13"/>
      <c r="FC343" s="13"/>
      <c r="FD343" s="13"/>
      <c r="FE343" s="13"/>
      <c r="FF343" s="13"/>
      <c r="FG343" s="13"/>
      <c r="FH343" s="13"/>
      <c r="FI343" s="13"/>
      <c r="FJ343" s="13"/>
      <c r="FK343" s="13"/>
      <c r="FL343" s="13"/>
      <c r="FM343" s="13"/>
      <c r="FN343" s="13"/>
      <c r="FO343" s="13"/>
      <c r="FP343" s="13"/>
      <c r="FQ343" s="13"/>
      <c r="FR343" s="13"/>
      <c r="FS343" s="13"/>
      <c r="FT343" s="13"/>
      <c r="FU343" s="13"/>
      <c r="FV343" s="13"/>
      <c r="FW343" s="13"/>
      <c r="FX343" s="13"/>
      <c r="FY343" s="13"/>
      <c r="FZ343" s="13"/>
      <c r="GA343" s="13"/>
      <c r="GB343" s="13"/>
      <c r="GC343" s="13"/>
      <c r="GD343" s="13"/>
      <c r="GE343" s="13"/>
      <c r="GF343" s="13"/>
      <c r="GG343" s="13"/>
      <c r="GH343" s="13"/>
      <c r="GI343" s="13"/>
      <c r="GJ343" s="13"/>
      <c r="GK343" s="13"/>
      <c r="GL343" s="13"/>
      <c r="GM343" s="13"/>
      <c r="GN343" s="13"/>
      <c r="GO343" s="13"/>
      <c r="GP343" s="13"/>
      <c r="GQ343" s="13"/>
      <c r="GR343" s="13"/>
      <c r="GS343" s="13"/>
      <c r="GT343" s="13"/>
      <c r="GU343" s="13"/>
      <c r="GV343" s="13"/>
      <c r="GW343" s="13"/>
      <c r="GX343" s="13"/>
      <c r="GY343" s="13"/>
      <c r="GZ343" s="13"/>
      <c r="HA343" s="13"/>
      <c r="HB343" s="13"/>
      <c r="HC343" s="13"/>
      <c r="HD343" s="13"/>
      <c r="HE343" s="13"/>
      <c r="HF343" s="13"/>
      <c r="HG343" s="13"/>
      <c r="HH343" s="13"/>
      <c r="HI343" s="13"/>
      <c r="HJ343" s="13"/>
      <c r="HK343" s="13"/>
      <c r="HL343" s="13"/>
      <c r="HM343" s="13"/>
      <c r="HN343" s="13"/>
      <c r="HO343" s="13"/>
      <c r="HP343" s="13"/>
      <c r="HQ343" s="13"/>
      <c r="HR343" s="13"/>
      <c r="HS343" s="13"/>
      <c r="HT343" s="13"/>
      <c r="HU343" s="13"/>
      <c r="HV343" s="13"/>
      <c r="HW343" s="13"/>
      <c r="HX343" s="13"/>
      <c r="HY343" s="13"/>
      <c r="HZ343" s="13"/>
      <c r="IA343" s="13"/>
      <c r="IB343" s="13"/>
      <c r="IC343" s="13"/>
      <c r="ID343" s="13"/>
      <c r="IE343" s="13"/>
      <c r="IF343" s="13"/>
      <c r="IG343" s="13"/>
      <c r="IH343" s="13"/>
      <c r="II343" s="13"/>
      <c r="IJ343" s="13"/>
      <c r="IK343" s="13"/>
      <c r="IL343" s="13"/>
      <c r="IM343" s="13"/>
      <c r="IN343" s="13"/>
      <c r="IO343" s="13"/>
      <c r="IP343" s="13"/>
      <c r="IQ343" s="13"/>
      <c r="IR343" s="13"/>
    </row>
    <row r="344" spans="1:252" ht="95.25" customHeight="1" x14ac:dyDescent="0.2">
      <c r="A344" s="9" t="s">
        <v>18</v>
      </c>
      <c r="B344" s="20"/>
      <c r="C344" s="9" t="s">
        <v>709</v>
      </c>
      <c r="D344" s="9" t="s">
        <v>988</v>
      </c>
      <c r="E344" s="9" t="s">
        <v>12</v>
      </c>
      <c r="F344" s="14">
        <f>G344+H344</f>
        <v>43389</v>
      </c>
      <c r="G344" s="14"/>
      <c r="H344" s="14">
        <v>43389</v>
      </c>
      <c r="I344" s="14">
        <f>J344+K344</f>
        <v>14062</v>
      </c>
      <c r="J344" s="14"/>
      <c r="K344" s="14">
        <v>14062</v>
      </c>
      <c r="L344" s="16">
        <f t="shared" si="92"/>
        <v>0</v>
      </c>
      <c r="M344" s="13"/>
      <c r="N344" s="13"/>
      <c r="O344" s="13"/>
      <c r="P344" s="13"/>
      <c r="Q344" s="13"/>
      <c r="R344" s="13"/>
      <c r="S344" s="13"/>
      <c r="T344" s="13"/>
      <c r="U344" s="13"/>
      <c r="V344" s="13"/>
      <c r="W344" s="13"/>
      <c r="X344" s="13"/>
      <c r="Y344" s="13"/>
      <c r="Z344" s="13"/>
      <c r="AA344" s="13"/>
      <c r="AB344" s="13"/>
      <c r="AC344" s="13"/>
      <c r="AD344" s="13"/>
      <c r="AE344" s="13"/>
      <c r="AF344" s="13"/>
      <c r="AG344" s="13"/>
      <c r="AH344" s="13"/>
      <c r="AI344" s="13"/>
      <c r="AJ344" s="13"/>
      <c r="AK344" s="13"/>
      <c r="AL344" s="13"/>
      <c r="AM344" s="13"/>
      <c r="AN344" s="13"/>
      <c r="AO344" s="13"/>
      <c r="AP344" s="13"/>
      <c r="AQ344" s="13"/>
      <c r="AR344" s="13"/>
      <c r="AS344" s="13"/>
      <c r="AT344" s="13"/>
      <c r="AU344" s="13"/>
      <c r="AV344" s="13"/>
      <c r="AW344" s="13"/>
      <c r="AX344" s="13"/>
      <c r="AY344" s="13"/>
      <c r="AZ344" s="13"/>
      <c r="BA344" s="13"/>
      <c r="BB344" s="13"/>
      <c r="BC344" s="13"/>
      <c r="BD344" s="13"/>
      <c r="BE344" s="13"/>
      <c r="BF344" s="13"/>
      <c r="BG344" s="13"/>
      <c r="BH344" s="13"/>
      <c r="BI344" s="13"/>
      <c r="BJ344" s="13"/>
      <c r="BK344" s="13"/>
      <c r="BL344" s="13"/>
      <c r="BM344" s="13"/>
      <c r="BN344" s="13"/>
      <c r="BO344" s="13"/>
      <c r="BP344" s="13"/>
      <c r="BQ344" s="13"/>
      <c r="BR344" s="13"/>
      <c r="BS344" s="13"/>
      <c r="BT344" s="13"/>
      <c r="BU344" s="13"/>
      <c r="BV344" s="13"/>
      <c r="BW344" s="13"/>
      <c r="BX344" s="13"/>
      <c r="BY344" s="13"/>
      <c r="BZ344" s="13"/>
      <c r="CA344" s="13"/>
      <c r="CB344" s="13"/>
      <c r="CC344" s="13"/>
      <c r="CD344" s="13"/>
      <c r="CE344" s="13"/>
      <c r="CF344" s="13"/>
      <c r="CG344" s="13"/>
      <c r="CH344" s="13"/>
      <c r="CI344" s="13"/>
      <c r="CJ344" s="13"/>
      <c r="CK344" s="13"/>
      <c r="CL344" s="13"/>
      <c r="CM344" s="13"/>
      <c r="CN344" s="13"/>
      <c r="CO344" s="13"/>
      <c r="CP344" s="13"/>
      <c r="CQ344" s="13"/>
      <c r="CR344" s="13"/>
      <c r="CS344" s="13"/>
      <c r="CT344" s="13"/>
      <c r="CU344" s="13"/>
      <c r="CV344" s="13"/>
      <c r="CW344" s="13"/>
      <c r="CX344" s="13"/>
      <c r="CY344" s="13"/>
      <c r="CZ344" s="13"/>
      <c r="DA344" s="13"/>
      <c r="DB344" s="13"/>
      <c r="DC344" s="13"/>
      <c r="DD344" s="13"/>
      <c r="DE344" s="13"/>
      <c r="DF344" s="13"/>
      <c r="DG344" s="13"/>
      <c r="DH344" s="13"/>
      <c r="DI344" s="13"/>
      <c r="DJ344" s="13"/>
      <c r="DK344" s="13"/>
      <c r="DL344" s="13"/>
      <c r="DM344" s="13"/>
      <c r="DN344" s="13"/>
      <c r="DO344" s="13"/>
      <c r="DP344" s="13"/>
      <c r="DQ344" s="13"/>
      <c r="DR344" s="13"/>
      <c r="DS344" s="13"/>
      <c r="DT344" s="13"/>
      <c r="DU344" s="13"/>
      <c r="DV344" s="13"/>
      <c r="DW344" s="13"/>
      <c r="DX344" s="13"/>
      <c r="DY344" s="13"/>
      <c r="DZ344" s="13"/>
      <c r="EA344" s="13"/>
      <c r="EB344" s="13"/>
      <c r="EC344" s="13"/>
      <c r="ED344" s="13"/>
      <c r="EE344" s="13"/>
      <c r="EF344" s="13"/>
      <c r="EG344" s="13"/>
      <c r="EH344" s="13"/>
      <c r="EI344" s="13"/>
      <c r="EJ344" s="13"/>
      <c r="EK344" s="13"/>
      <c r="EL344" s="13"/>
      <c r="EM344" s="13"/>
      <c r="EN344" s="13"/>
      <c r="EO344" s="13"/>
      <c r="EP344" s="13"/>
      <c r="EQ344" s="13"/>
      <c r="ER344" s="13"/>
      <c r="ES344" s="13"/>
      <c r="ET344" s="13"/>
      <c r="EU344" s="13"/>
      <c r="EV344" s="13"/>
      <c r="EW344" s="13"/>
      <c r="EX344" s="13"/>
      <c r="EY344" s="13"/>
      <c r="EZ344" s="13"/>
      <c r="FA344" s="13"/>
      <c r="FB344" s="13"/>
      <c r="FC344" s="13"/>
      <c r="FD344" s="13"/>
      <c r="FE344" s="13"/>
      <c r="FF344" s="13"/>
      <c r="FG344" s="13"/>
      <c r="FH344" s="13"/>
      <c r="FI344" s="13"/>
      <c r="FJ344" s="13"/>
      <c r="FK344" s="13"/>
      <c r="FL344" s="13"/>
      <c r="FM344" s="13"/>
      <c r="FN344" s="13"/>
      <c r="FO344" s="13"/>
      <c r="FP344" s="13"/>
      <c r="FQ344" s="13"/>
      <c r="FR344" s="13"/>
      <c r="FS344" s="13"/>
      <c r="FT344" s="13"/>
      <c r="FU344" s="13"/>
      <c r="FV344" s="13"/>
      <c r="FW344" s="13"/>
      <c r="FX344" s="13"/>
      <c r="FY344" s="13"/>
      <c r="FZ344" s="13"/>
      <c r="GA344" s="13"/>
      <c r="GB344" s="13"/>
      <c r="GC344" s="13"/>
      <c r="GD344" s="13"/>
      <c r="GE344" s="13"/>
      <c r="GF344" s="13"/>
      <c r="GG344" s="13"/>
      <c r="GH344" s="13"/>
      <c r="GI344" s="13"/>
      <c r="GJ344" s="13"/>
      <c r="GK344" s="13"/>
      <c r="GL344" s="13"/>
      <c r="GM344" s="13"/>
      <c r="GN344" s="13"/>
      <c r="GO344" s="13"/>
      <c r="GP344" s="13"/>
      <c r="GQ344" s="13"/>
      <c r="GR344" s="13"/>
      <c r="GS344" s="13"/>
      <c r="GT344" s="13"/>
      <c r="GU344" s="13"/>
      <c r="GV344" s="13"/>
      <c r="GW344" s="13"/>
      <c r="GX344" s="13"/>
      <c r="GY344" s="13"/>
      <c r="GZ344" s="13"/>
      <c r="HA344" s="13"/>
      <c r="HB344" s="13"/>
      <c r="HC344" s="13"/>
      <c r="HD344" s="13"/>
      <c r="HE344" s="13"/>
      <c r="HF344" s="13"/>
      <c r="HG344" s="13"/>
      <c r="HH344" s="13"/>
      <c r="HI344" s="13"/>
      <c r="HJ344" s="13"/>
      <c r="HK344" s="13"/>
      <c r="HL344" s="13"/>
      <c r="HM344" s="13"/>
      <c r="HN344" s="13"/>
      <c r="HO344" s="13"/>
      <c r="HP344" s="13"/>
      <c r="HQ344" s="13"/>
      <c r="HR344" s="13"/>
      <c r="HS344" s="13"/>
      <c r="HT344" s="13"/>
      <c r="HU344" s="13"/>
      <c r="HV344" s="13"/>
      <c r="HW344" s="13"/>
      <c r="HX344" s="13"/>
      <c r="HY344" s="13"/>
      <c r="HZ344" s="13"/>
      <c r="IA344" s="13"/>
      <c r="IB344" s="13"/>
      <c r="IC344" s="13"/>
      <c r="ID344" s="13"/>
      <c r="IE344" s="13"/>
      <c r="IF344" s="13"/>
      <c r="IG344" s="13"/>
      <c r="IH344" s="13"/>
      <c r="II344" s="13"/>
      <c r="IJ344" s="13"/>
      <c r="IK344" s="13"/>
      <c r="IL344" s="13"/>
      <c r="IM344" s="13"/>
      <c r="IN344" s="13"/>
      <c r="IO344" s="13"/>
      <c r="IP344" s="13"/>
      <c r="IQ344" s="13"/>
      <c r="IR344" s="13"/>
    </row>
    <row r="345" spans="1:252" ht="238.5" customHeight="1" x14ac:dyDescent="0.2">
      <c r="A345" s="9" t="s">
        <v>790</v>
      </c>
      <c r="B345" s="20"/>
      <c r="C345" s="9" t="s">
        <v>709</v>
      </c>
      <c r="D345" s="9" t="s">
        <v>989</v>
      </c>
      <c r="E345" s="9"/>
      <c r="F345" s="14">
        <f t="shared" ref="F345" si="131">G345+H345</f>
        <v>4822</v>
      </c>
      <c r="G345" s="14">
        <f>G346</f>
        <v>4822</v>
      </c>
      <c r="H345" s="14">
        <f>H346</f>
        <v>0</v>
      </c>
      <c r="I345" s="14">
        <f t="shared" ref="I345" si="132">J345+K345</f>
        <v>1563</v>
      </c>
      <c r="J345" s="14">
        <f>J346</f>
        <v>1563</v>
      </c>
      <c r="K345" s="14">
        <f>K346</f>
        <v>0</v>
      </c>
      <c r="L345" s="16">
        <f t="shared" si="92"/>
        <v>3259</v>
      </c>
      <c r="M345" s="13"/>
      <c r="N345" s="13"/>
      <c r="O345" s="13"/>
      <c r="P345" s="13"/>
      <c r="Q345" s="13"/>
      <c r="R345" s="13"/>
      <c r="S345" s="13"/>
      <c r="T345" s="13"/>
      <c r="U345" s="13"/>
      <c r="V345" s="13"/>
      <c r="W345" s="13"/>
      <c r="X345" s="13"/>
      <c r="Y345" s="13"/>
      <c r="Z345" s="13"/>
      <c r="AA345" s="13"/>
      <c r="AB345" s="13"/>
      <c r="AC345" s="13"/>
      <c r="AD345" s="13"/>
      <c r="AE345" s="13"/>
      <c r="AF345" s="13"/>
      <c r="AG345" s="13"/>
      <c r="AH345" s="13"/>
      <c r="AI345" s="13"/>
      <c r="AJ345" s="13"/>
      <c r="AK345" s="13"/>
      <c r="AL345" s="13"/>
      <c r="AM345" s="13"/>
      <c r="AN345" s="13"/>
      <c r="AO345" s="13"/>
      <c r="AP345" s="13"/>
      <c r="AQ345" s="13"/>
      <c r="AR345" s="13"/>
      <c r="AS345" s="13"/>
      <c r="AT345" s="13"/>
      <c r="AU345" s="13"/>
      <c r="AV345" s="13"/>
      <c r="AW345" s="13"/>
      <c r="AX345" s="13"/>
      <c r="AY345" s="13"/>
      <c r="AZ345" s="13"/>
      <c r="BA345" s="13"/>
      <c r="BB345" s="13"/>
      <c r="BC345" s="13"/>
      <c r="BD345" s="13"/>
      <c r="BE345" s="13"/>
      <c r="BF345" s="13"/>
      <c r="BG345" s="13"/>
      <c r="BH345" s="13"/>
      <c r="BI345" s="13"/>
      <c r="BJ345" s="13"/>
      <c r="BK345" s="13"/>
      <c r="BL345" s="13"/>
      <c r="BM345" s="13"/>
      <c r="BN345" s="13"/>
      <c r="BO345" s="13"/>
      <c r="BP345" s="13"/>
      <c r="BQ345" s="13"/>
      <c r="BR345" s="13"/>
      <c r="BS345" s="13"/>
      <c r="BT345" s="13"/>
      <c r="BU345" s="13"/>
      <c r="BV345" s="13"/>
      <c r="BW345" s="13"/>
      <c r="BX345" s="13"/>
      <c r="BY345" s="13"/>
      <c r="BZ345" s="13"/>
      <c r="CA345" s="13"/>
      <c r="CB345" s="13"/>
      <c r="CC345" s="13"/>
      <c r="CD345" s="13"/>
      <c r="CE345" s="13"/>
      <c r="CF345" s="13"/>
      <c r="CG345" s="13"/>
      <c r="CH345" s="13"/>
      <c r="CI345" s="13"/>
      <c r="CJ345" s="13"/>
      <c r="CK345" s="13"/>
      <c r="CL345" s="13"/>
      <c r="CM345" s="13"/>
      <c r="CN345" s="13"/>
      <c r="CO345" s="13"/>
      <c r="CP345" s="13"/>
      <c r="CQ345" s="13"/>
      <c r="CR345" s="13"/>
      <c r="CS345" s="13"/>
      <c r="CT345" s="13"/>
      <c r="CU345" s="13"/>
      <c r="CV345" s="13"/>
      <c r="CW345" s="13"/>
      <c r="CX345" s="13"/>
      <c r="CY345" s="13"/>
      <c r="CZ345" s="13"/>
      <c r="DA345" s="13"/>
      <c r="DB345" s="13"/>
      <c r="DC345" s="13"/>
      <c r="DD345" s="13"/>
      <c r="DE345" s="13"/>
      <c r="DF345" s="13"/>
      <c r="DG345" s="13"/>
      <c r="DH345" s="13"/>
      <c r="DI345" s="13"/>
      <c r="DJ345" s="13"/>
      <c r="DK345" s="13"/>
      <c r="DL345" s="13"/>
      <c r="DM345" s="13"/>
      <c r="DN345" s="13"/>
      <c r="DO345" s="13"/>
      <c r="DP345" s="13"/>
      <c r="DQ345" s="13"/>
      <c r="DR345" s="13"/>
      <c r="DS345" s="13"/>
      <c r="DT345" s="13"/>
      <c r="DU345" s="13"/>
      <c r="DV345" s="13"/>
      <c r="DW345" s="13"/>
      <c r="DX345" s="13"/>
      <c r="DY345" s="13"/>
      <c r="DZ345" s="13"/>
      <c r="EA345" s="13"/>
      <c r="EB345" s="13"/>
      <c r="EC345" s="13"/>
      <c r="ED345" s="13"/>
      <c r="EE345" s="13"/>
      <c r="EF345" s="13"/>
      <c r="EG345" s="13"/>
      <c r="EH345" s="13"/>
      <c r="EI345" s="13"/>
      <c r="EJ345" s="13"/>
      <c r="EK345" s="13"/>
      <c r="EL345" s="13"/>
      <c r="EM345" s="13"/>
      <c r="EN345" s="13"/>
      <c r="EO345" s="13"/>
      <c r="EP345" s="13"/>
      <c r="EQ345" s="13"/>
      <c r="ER345" s="13"/>
      <c r="ES345" s="13"/>
      <c r="ET345" s="13"/>
      <c r="EU345" s="13"/>
      <c r="EV345" s="13"/>
      <c r="EW345" s="13"/>
      <c r="EX345" s="13"/>
      <c r="EY345" s="13"/>
      <c r="EZ345" s="13"/>
      <c r="FA345" s="13"/>
      <c r="FB345" s="13"/>
      <c r="FC345" s="13"/>
      <c r="FD345" s="13"/>
      <c r="FE345" s="13"/>
      <c r="FF345" s="13"/>
      <c r="FG345" s="13"/>
      <c r="FH345" s="13"/>
      <c r="FI345" s="13"/>
      <c r="FJ345" s="13"/>
      <c r="FK345" s="13"/>
      <c r="FL345" s="13"/>
      <c r="FM345" s="13"/>
      <c r="FN345" s="13"/>
      <c r="FO345" s="13"/>
      <c r="FP345" s="13"/>
      <c r="FQ345" s="13"/>
      <c r="FR345" s="13"/>
      <c r="FS345" s="13"/>
      <c r="FT345" s="13"/>
      <c r="FU345" s="13"/>
      <c r="FV345" s="13"/>
      <c r="FW345" s="13"/>
      <c r="FX345" s="13"/>
      <c r="FY345" s="13"/>
      <c r="FZ345" s="13"/>
      <c r="GA345" s="13"/>
      <c r="GB345" s="13"/>
      <c r="GC345" s="13"/>
      <c r="GD345" s="13"/>
      <c r="GE345" s="13"/>
      <c r="GF345" s="13"/>
      <c r="GG345" s="13"/>
      <c r="GH345" s="13"/>
      <c r="GI345" s="13"/>
      <c r="GJ345" s="13"/>
      <c r="GK345" s="13"/>
      <c r="GL345" s="13"/>
      <c r="GM345" s="13"/>
      <c r="GN345" s="13"/>
      <c r="GO345" s="13"/>
      <c r="GP345" s="13"/>
      <c r="GQ345" s="13"/>
      <c r="GR345" s="13"/>
      <c r="GS345" s="13"/>
      <c r="GT345" s="13"/>
      <c r="GU345" s="13"/>
      <c r="GV345" s="13"/>
      <c r="GW345" s="13"/>
      <c r="GX345" s="13"/>
      <c r="GY345" s="13"/>
      <c r="GZ345" s="13"/>
      <c r="HA345" s="13"/>
      <c r="HB345" s="13"/>
      <c r="HC345" s="13"/>
      <c r="HD345" s="13"/>
      <c r="HE345" s="13"/>
      <c r="HF345" s="13"/>
      <c r="HG345" s="13"/>
      <c r="HH345" s="13"/>
      <c r="HI345" s="13"/>
      <c r="HJ345" s="13"/>
      <c r="HK345" s="13"/>
      <c r="HL345" s="13"/>
      <c r="HM345" s="13"/>
      <c r="HN345" s="13"/>
      <c r="HO345" s="13"/>
      <c r="HP345" s="13"/>
      <c r="HQ345" s="13"/>
      <c r="HR345" s="13"/>
      <c r="HS345" s="13"/>
      <c r="HT345" s="13"/>
      <c r="HU345" s="13"/>
      <c r="HV345" s="13"/>
      <c r="HW345" s="13"/>
      <c r="HX345" s="13"/>
      <c r="HY345" s="13"/>
      <c r="HZ345" s="13"/>
      <c r="IA345" s="13"/>
      <c r="IB345" s="13"/>
      <c r="IC345" s="13"/>
      <c r="ID345" s="13"/>
      <c r="IE345" s="13"/>
      <c r="IF345" s="13"/>
      <c r="IG345" s="13"/>
      <c r="IH345" s="13"/>
      <c r="II345" s="13"/>
      <c r="IJ345" s="13"/>
      <c r="IK345" s="13"/>
      <c r="IL345" s="13"/>
      <c r="IM345" s="13"/>
      <c r="IN345" s="13"/>
      <c r="IO345" s="13"/>
      <c r="IP345" s="13"/>
      <c r="IQ345" s="13"/>
      <c r="IR345" s="13"/>
    </row>
    <row r="346" spans="1:252" ht="95.25" customHeight="1" x14ac:dyDescent="0.2">
      <c r="A346" s="9" t="s">
        <v>18</v>
      </c>
      <c r="B346" s="20"/>
      <c r="C346" s="9" t="s">
        <v>709</v>
      </c>
      <c r="D346" s="9" t="s">
        <v>989</v>
      </c>
      <c r="E346" s="9" t="s">
        <v>12</v>
      </c>
      <c r="F346" s="14">
        <f>G346+H346</f>
        <v>4822</v>
      </c>
      <c r="G346" s="14">
        <v>4822</v>
      </c>
      <c r="H346" s="14"/>
      <c r="I346" s="14">
        <f>J346+K346</f>
        <v>1563</v>
      </c>
      <c r="J346" s="14">
        <v>1563</v>
      </c>
      <c r="K346" s="14"/>
      <c r="L346" s="16">
        <f t="shared" si="92"/>
        <v>3259</v>
      </c>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3"/>
      <c r="EV346" s="13"/>
      <c r="EW346" s="13"/>
      <c r="EX346" s="13"/>
      <c r="EY346" s="13"/>
      <c r="EZ346" s="13"/>
      <c r="FA346" s="13"/>
      <c r="FB346" s="13"/>
      <c r="FC346" s="13"/>
      <c r="FD346" s="13"/>
      <c r="FE346" s="13"/>
      <c r="FF346" s="13"/>
      <c r="FG346" s="13"/>
      <c r="FH346" s="13"/>
      <c r="FI346" s="13"/>
      <c r="FJ346" s="13"/>
      <c r="FK346" s="13"/>
      <c r="FL346" s="13"/>
      <c r="FM346" s="13"/>
      <c r="FN346" s="13"/>
      <c r="FO346" s="13"/>
      <c r="FP346" s="13"/>
      <c r="FQ346" s="13"/>
      <c r="FR346" s="13"/>
      <c r="FS346" s="13"/>
      <c r="FT346" s="13"/>
      <c r="FU346" s="13"/>
      <c r="FV346" s="13"/>
      <c r="FW346" s="13"/>
      <c r="FX346" s="13"/>
      <c r="FY346" s="13"/>
      <c r="FZ346" s="13"/>
      <c r="GA346" s="13"/>
      <c r="GB346" s="13"/>
      <c r="GC346" s="13"/>
      <c r="GD346" s="13"/>
      <c r="GE346" s="13"/>
      <c r="GF346" s="13"/>
      <c r="GG346" s="13"/>
      <c r="GH346" s="13"/>
      <c r="GI346" s="13"/>
      <c r="GJ346" s="13"/>
      <c r="GK346" s="13"/>
      <c r="GL346" s="13"/>
      <c r="GM346" s="13"/>
      <c r="GN346" s="13"/>
      <c r="GO346" s="13"/>
      <c r="GP346" s="13"/>
      <c r="GQ346" s="13"/>
      <c r="GR346" s="13"/>
      <c r="GS346" s="13"/>
      <c r="GT346" s="13"/>
      <c r="GU346" s="13"/>
      <c r="GV346" s="13"/>
      <c r="GW346" s="13"/>
      <c r="GX346" s="13"/>
      <c r="GY346" s="13"/>
      <c r="GZ346" s="13"/>
      <c r="HA346" s="13"/>
      <c r="HB346" s="13"/>
      <c r="HC346" s="13"/>
      <c r="HD346" s="13"/>
      <c r="HE346" s="13"/>
      <c r="HF346" s="13"/>
      <c r="HG346" s="13"/>
      <c r="HH346" s="13"/>
      <c r="HI346" s="13"/>
      <c r="HJ346" s="13"/>
      <c r="HK346" s="13"/>
      <c r="HL346" s="13"/>
      <c r="HM346" s="13"/>
      <c r="HN346" s="13"/>
      <c r="HO346" s="13"/>
      <c r="HP346" s="13"/>
      <c r="HQ346" s="13"/>
      <c r="HR346" s="13"/>
      <c r="HS346" s="13"/>
      <c r="HT346" s="13"/>
      <c r="HU346" s="13"/>
      <c r="HV346" s="13"/>
      <c r="HW346" s="13"/>
      <c r="HX346" s="13"/>
      <c r="HY346" s="13"/>
      <c r="HZ346" s="13"/>
      <c r="IA346" s="13"/>
      <c r="IB346" s="13"/>
      <c r="IC346" s="13"/>
      <c r="ID346" s="13"/>
      <c r="IE346" s="13"/>
      <c r="IF346" s="13"/>
      <c r="IG346" s="13"/>
      <c r="IH346" s="13"/>
      <c r="II346" s="13"/>
      <c r="IJ346" s="13"/>
      <c r="IK346" s="13"/>
      <c r="IL346" s="13"/>
      <c r="IM346" s="13"/>
      <c r="IN346" s="13"/>
      <c r="IO346" s="13"/>
      <c r="IP346" s="13"/>
      <c r="IQ346" s="13"/>
      <c r="IR346" s="13"/>
    </row>
    <row r="347" spans="1:252" ht="59.45" customHeight="1" x14ac:dyDescent="0.2">
      <c r="A347" s="8" t="s">
        <v>738</v>
      </c>
      <c r="B347" s="8"/>
      <c r="C347" s="8" t="s">
        <v>739</v>
      </c>
      <c r="D347" s="8"/>
      <c r="E347" s="9"/>
      <c r="F347" s="11">
        <f>G347+H347</f>
        <v>12980</v>
      </c>
      <c r="G347" s="11">
        <f t="shared" ref="G347:K352" si="133">G348</f>
        <v>12980</v>
      </c>
      <c r="H347" s="11">
        <f t="shared" si="133"/>
        <v>0</v>
      </c>
      <c r="I347" s="11">
        <f>J347+K347</f>
        <v>12985</v>
      </c>
      <c r="J347" s="11">
        <f t="shared" si="133"/>
        <v>12985</v>
      </c>
      <c r="K347" s="11">
        <f t="shared" si="133"/>
        <v>0</v>
      </c>
      <c r="L347" s="16">
        <f t="shared" ref="L347:L357" si="134">G347-J347</f>
        <v>-5</v>
      </c>
      <c r="M347" s="13"/>
      <c r="N347" s="13"/>
      <c r="O347" s="13"/>
      <c r="P347" s="13"/>
      <c r="Q347" s="13"/>
      <c r="R347" s="13"/>
      <c r="S347" s="13"/>
      <c r="T347" s="13"/>
      <c r="U347" s="13"/>
      <c r="V347" s="13"/>
      <c r="W347" s="13"/>
      <c r="X347" s="13"/>
      <c r="Y347" s="13"/>
      <c r="Z347" s="13"/>
      <c r="AA347" s="13"/>
      <c r="AB347" s="13"/>
      <c r="AC347" s="13"/>
      <c r="AD347" s="13"/>
      <c r="AE347" s="13"/>
      <c r="AF347" s="13"/>
      <c r="AG347" s="13"/>
      <c r="AH347" s="13"/>
      <c r="AI347" s="13"/>
      <c r="AJ347" s="13"/>
      <c r="AK347" s="13"/>
      <c r="AL347" s="13"/>
      <c r="AM347" s="13"/>
      <c r="AN347" s="13"/>
      <c r="AO347" s="13"/>
      <c r="AP347" s="13"/>
      <c r="AQ347" s="13"/>
      <c r="AR347" s="13"/>
      <c r="AS347" s="13"/>
      <c r="AT347" s="13"/>
      <c r="AU347" s="13"/>
      <c r="AV347" s="13"/>
      <c r="AW347" s="13"/>
      <c r="AX347" s="13"/>
      <c r="AY347" s="13"/>
      <c r="AZ347" s="13"/>
      <c r="BA347" s="13"/>
      <c r="BB347" s="13"/>
      <c r="BC347" s="13"/>
      <c r="BD347" s="13"/>
      <c r="BE347" s="13"/>
      <c r="BF347" s="13"/>
      <c r="BG347" s="13"/>
      <c r="BH347" s="13"/>
      <c r="BI347" s="13"/>
      <c r="BJ347" s="13"/>
      <c r="BK347" s="13"/>
      <c r="BL347" s="13"/>
      <c r="BM347" s="13"/>
      <c r="BN347" s="13"/>
      <c r="BO347" s="13"/>
      <c r="BP347" s="13"/>
      <c r="BQ347" s="13"/>
      <c r="BR347" s="13"/>
      <c r="BS347" s="13"/>
      <c r="BT347" s="13"/>
      <c r="BU347" s="13"/>
      <c r="BV347" s="13"/>
      <c r="BW347" s="13"/>
      <c r="BX347" s="13"/>
      <c r="BY347" s="13"/>
      <c r="BZ347" s="13"/>
      <c r="CA347" s="13"/>
      <c r="CB347" s="13"/>
      <c r="CC347" s="13"/>
      <c r="CD347" s="13"/>
      <c r="CE347" s="13"/>
      <c r="CF347" s="13"/>
      <c r="CG347" s="13"/>
      <c r="CH347" s="13"/>
      <c r="CI347" s="13"/>
      <c r="CJ347" s="13"/>
      <c r="CK347" s="13"/>
      <c r="CL347" s="13"/>
      <c r="CM347" s="13"/>
      <c r="CN347" s="13"/>
      <c r="CO347" s="13"/>
      <c r="CP347" s="13"/>
      <c r="CQ347" s="13"/>
      <c r="CR347" s="13"/>
      <c r="CS347" s="13"/>
      <c r="CT347" s="13"/>
      <c r="CU347" s="13"/>
      <c r="CV347" s="13"/>
      <c r="CW347" s="13"/>
      <c r="CX347" s="13"/>
      <c r="CY347" s="13"/>
      <c r="CZ347" s="13"/>
      <c r="DA347" s="13"/>
      <c r="DB347" s="13"/>
      <c r="DC347" s="13"/>
      <c r="DD347" s="13"/>
      <c r="DE347" s="13"/>
      <c r="DF347" s="13"/>
      <c r="DG347" s="13"/>
      <c r="DH347" s="13"/>
      <c r="DI347" s="13"/>
      <c r="DJ347" s="13"/>
      <c r="DK347" s="13"/>
      <c r="DL347" s="13"/>
      <c r="DM347" s="13"/>
      <c r="DN347" s="13"/>
      <c r="DO347" s="13"/>
      <c r="DP347" s="13"/>
      <c r="DQ347" s="13"/>
      <c r="DR347" s="13"/>
      <c r="DS347" s="13"/>
      <c r="DT347" s="13"/>
      <c r="DU347" s="13"/>
      <c r="DV347" s="13"/>
      <c r="DW347" s="13"/>
      <c r="DX347" s="13"/>
      <c r="DY347" s="13"/>
      <c r="DZ347" s="13"/>
      <c r="EA347" s="13"/>
      <c r="EB347" s="13"/>
      <c r="EC347" s="13"/>
      <c r="ED347" s="13"/>
      <c r="EE347" s="13"/>
      <c r="EF347" s="13"/>
      <c r="EG347" s="13"/>
      <c r="EH347" s="13"/>
      <c r="EI347" s="13"/>
      <c r="EJ347" s="13"/>
      <c r="EK347" s="13"/>
      <c r="EL347" s="13"/>
      <c r="EM347" s="13"/>
      <c r="EN347" s="13"/>
      <c r="EO347" s="13"/>
      <c r="EP347" s="13"/>
      <c r="EQ347" s="13"/>
      <c r="ER347" s="13"/>
      <c r="ES347" s="13"/>
      <c r="ET347" s="13"/>
      <c r="EU347" s="13"/>
      <c r="EV347" s="13"/>
      <c r="EW347" s="13"/>
      <c r="EX347" s="13"/>
      <c r="EY347" s="13"/>
      <c r="EZ347" s="13"/>
      <c r="FA347" s="13"/>
      <c r="FB347" s="13"/>
      <c r="FC347" s="13"/>
      <c r="FD347" s="13"/>
      <c r="FE347" s="13"/>
      <c r="FF347" s="13"/>
      <c r="FG347" s="13"/>
      <c r="FH347" s="13"/>
      <c r="FI347" s="13"/>
      <c r="FJ347" s="13"/>
      <c r="FK347" s="13"/>
      <c r="FL347" s="13"/>
      <c r="FM347" s="13"/>
      <c r="FN347" s="13"/>
      <c r="FO347" s="13"/>
      <c r="FP347" s="13"/>
      <c r="FQ347" s="13"/>
      <c r="FR347" s="13"/>
      <c r="FS347" s="13"/>
      <c r="FT347" s="13"/>
      <c r="FU347" s="13"/>
      <c r="FV347" s="13"/>
      <c r="FW347" s="13"/>
      <c r="FX347" s="13"/>
      <c r="FY347" s="13"/>
      <c r="FZ347" s="13"/>
      <c r="GA347" s="13"/>
      <c r="GB347" s="13"/>
      <c r="GC347" s="13"/>
      <c r="GD347" s="13"/>
      <c r="GE347" s="13"/>
      <c r="GF347" s="13"/>
      <c r="GG347" s="13"/>
      <c r="GH347" s="13"/>
      <c r="GI347" s="13"/>
      <c r="GJ347" s="13"/>
      <c r="GK347" s="13"/>
      <c r="GL347" s="13"/>
      <c r="GM347" s="13"/>
      <c r="GN347" s="13"/>
      <c r="GO347" s="13"/>
      <c r="GP347" s="13"/>
      <c r="GQ347" s="13"/>
      <c r="GR347" s="13"/>
      <c r="GS347" s="13"/>
      <c r="GT347" s="13"/>
      <c r="GU347" s="13"/>
      <c r="GV347" s="13"/>
      <c r="GW347" s="13"/>
      <c r="GX347" s="13"/>
      <c r="GY347" s="13"/>
      <c r="GZ347" s="13"/>
      <c r="HA347" s="13"/>
      <c r="HB347" s="13"/>
      <c r="HC347" s="13"/>
      <c r="HD347" s="13"/>
      <c r="HE347" s="13"/>
      <c r="HF347" s="13"/>
      <c r="HG347" s="13"/>
      <c r="HH347" s="13"/>
      <c r="HI347" s="13"/>
      <c r="HJ347" s="13"/>
      <c r="HK347" s="13"/>
      <c r="HL347" s="13"/>
      <c r="HM347" s="13"/>
      <c r="HN347" s="13"/>
      <c r="HO347" s="13"/>
      <c r="HP347" s="13"/>
      <c r="HQ347" s="13"/>
      <c r="HR347" s="13"/>
      <c r="HS347" s="13"/>
      <c r="HT347" s="13"/>
      <c r="HU347" s="13"/>
      <c r="HV347" s="13"/>
      <c r="HW347" s="13"/>
      <c r="HX347" s="13"/>
      <c r="HY347" s="13"/>
      <c r="HZ347" s="13"/>
      <c r="IA347" s="13"/>
      <c r="IB347" s="13"/>
      <c r="IC347" s="13"/>
      <c r="ID347" s="13"/>
      <c r="IE347" s="13"/>
      <c r="IF347" s="13"/>
      <c r="IG347" s="13"/>
      <c r="IH347" s="13"/>
      <c r="II347" s="13"/>
      <c r="IJ347" s="13"/>
      <c r="IK347" s="13"/>
      <c r="IL347" s="13"/>
      <c r="IM347" s="13"/>
      <c r="IN347" s="13"/>
      <c r="IO347" s="13"/>
      <c r="IP347" s="13"/>
      <c r="IQ347" s="13"/>
      <c r="IR347" s="13"/>
    </row>
    <row r="348" spans="1:252" ht="80.45" customHeight="1" x14ac:dyDescent="0.2">
      <c r="A348" s="8" t="s">
        <v>740</v>
      </c>
      <c r="B348" s="8"/>
      <c r="C348" s="8" t="s">
        <v>741</v>
      </c>
      <c r="D348" s="8"/>
      <c r="E348" s="9"/>
      <c r="F348" s="11">
        <f t="shared" ref="F348:F352" si="135">G348+H348</f>
        <v>12980</v>
      </c>
      <c r="G348" s="11">
        <f t="shared" si="133"/>
        <v>12980</v>
      </c>
      <c r="H348" s="11">
        <f t="shared" si="133"/>
        <v>0</v>
      </c>
      <c r="I348" s="11">
        <f t="shared" ref="I348:I362" si="136">J348+K348</f>
        <v>12985</v>
      </c>
      <c r="J348" s="11">
        <f t="shared" si="133"/>
        <v>12985</v>
      </c>
      <c r="K348" s="11">
        <f t="shared" si="133"/>
        <v>0</v>
      </c>
      <c r="L348" s="16">
        <f t="shared" si="134"/>
        <v>-5</v>
      </c>
      <c r="M348" s="13"/>
      <c r="N348" s="13"/>
      <c r="O348" s="13"/>
      <c r="P348" s="13"/>
      <c r="Q348" s="13"/>
      <c r="R348" s="13"/>
      <c r="S348" s="13"/>
      <c r="T348" s="13"/>
      <c r="U348" s="13"/>
      <c r="V348" s="13"/>
      <c r="W348" s="13"/>
      <c r="X348" s="13"/>
      <c r="Y348" s="13"/>
      <c r="Z348" s="13"/>
      <c r="AA348" s="13"/>
      <c r="AB348" s="13"/>
      <c r="AC348" s="13"/>
      <c r="AD348" s="13"/>
      <c r="AE348" s="13"/>
      <c r="AF348" s="13"/>
      <c r="AG348" s="13"/>
      <c r="AH348" s="13"/>
      <c r="AI348" s="13"/>
      <c r="AJ348" s="13"/>
      <c r="AK348" s="13"/>
      <c r="AL348" s="13"/>
      <c r="AM348" s="13"/>
      <c r="AN348" s="13"/>
      <c r="AO348" s="13"/>
      <c r="AP348" s="13"/>
      <c r="AQ348" s="13"/>
      <c r="AR348" s="13"/>
      <c r="AS348" s="13"/>
      <c r="AT348" s="13"/>
      <c r="AU348" s="13"/>
      <c r="AV348" s="13"/>
      <c r="AW348" s="13"/>
      <c r="AX348" s="13"/>
      <c r="AY348" s="13"/>
      <c r="AZ348" s="13"/>
      <c r="BA348" s="13"/>
      <c r="BB348" s="13"/>
      <c r="BC348" s="13"/>
      <c r="BD348" s="13"/>
      <c r="BE348" s="13"/>
      <c r="BF348" s="13"/>
      <c r="BG348" s="13"/>
      <c r="BH348" s="13"/>
      <c r="BI348" s="13"/>
      <c r="BJ348" s="13"/>
      <c r="BK348" s="13"/>
      <c r="BL348" s="13"/>
      <c r="BM348" s="13"/>
      <c r="BN348" s="13"/>
      <c r="BO348" s="13"/>
      <c r="BP348" s="13"/>
      <c r="BQ348" s="13"/>
      <c r="BR348" s="13"/>
      <c r="BS348" s="13"/>
      <c r="BT348" s="13"/>
      <c r="BU348" s="13"/>
      <c r="BV348" s="13"/>
      <c r="BW348" s="13"/>
      <c r="BX348" s="13"/>
      <c r="BY348" s="13"/>
      <c r="BZ348" s="13"/>
      <c r="CA348" s="13"/>
      <c r="CB348" s="13"/>
      <c r="CC348" s="13"/>
      <c r="CD348" s="13"/>
      <c r="CE348" s="13"/>
      <c r="CF348" s="13"/>
      <c r="CG348" s="13"/>
      <c r="CH348" s="13"/>
      <c r="CI348" s="13"/>
      <c r="CJ348" s="13"/>
      <c r="CK348" s="13"/>
      <c r="CL348" s="13"/>
      <c r="CM348" s="13"/>
      <c r="CN348" s="13"/>
      <c r="CO348" s="13"/>
      <c r="CP348" s="13"/>
      <c r="CQ348" s="13"/>
      <c r="CR348" s="13"/>
      <c r="CS348" s="13"/>
      <c r="CT348" s="13"/>
      <c r="CU348" s="13"/>
      <c r="CV348" s="13"/>
      <c r="CW348" s="13"/>
      <c r="CX348" s="13"/>
      <c r="CY348" s="13"/>
      <c r="CZ348" s="13"/>
      <c r="DA348" s="13"/>
      <c r="DB348" s="13"/>
      <c r="DC348" s="13"/>
      <c r="DD348" s="13"/>
      <c r="DE348" s="13"/>
      <c r="DF348" s="13"/>
      <c r="DG348" s="13"/>
      <c r="DH348" s="13"/>
      <c r="DI348" s="13"/>
      <c r="DJ348" s="13"/>
      <c r="DK348" s="13"/>
      <c r="DL348" s="13"/>
      <c r="DM348" s="13"/>
      <c r="DN348" s="13"/>
      <c r="DO348" s="13"/>
      <c r="DP348" s="13"/>
      <c r="DQ348" s="13"/>
      <c r="DR348" s="13"/>
      <c r="DS348" s="13"/>
      <c r="DT348" s="13"/>
      <c r="DU348" s="13"/>
      <c r="DV348" s="13"/>
      <c r="DW348" s="13"/>
      <c r="DX348" s="13"/>
      <c r="DY348" s="13"/>
      <c r="DZ348" s="13"/>
      <c r="EA348" s="13"/>
      <c r="EB348" s="13"/>
      <c r="EC348" s="13"/>
      <c r="ED348" s="13"/>
      <c r="EE348" s="13"/>
      <c r="EF348" s="13"/>
      <c r="EG348" s="13"/>
      <c r="EH348" s="13"/>
      <c r="EI348" s="13"/>
      <c r="EJ348" s="13"/>
      <c r="EK348" s="13"/>
      <c r="EL348" s="13"/>
      <c r="EM348" s="13"/>
      <c r="EN348" s="13"/>
      <c r="EO348" s="13"/>
      <c r="EP348" s="13"/>
      <c r="EQ348" s="13"/>
      <c r="ER348" s="13"/>
      <c r="ES348" s="13"/>
      <c r="ET348" s="13"/>
      <c r="EU348" s="13"/>
      <c r="EV348" s="13"/>
      <c r="EW348" s="13"/>
      <c r="EX348" s="13"/>
      <c r="EY348" s="13"/>
      <c r="EZ348" s="13"/>
      <c r="FA348" s="13"/>
      <c r="FB348" s="13"/>
      <c r="FC348" s="13"/>
      <c r="FD348" s="13"/>
      <c r="FE348" s="13"/>
      <c r="FF348" s="13"/>
      <c r="FG348" s="13"/>
      <c r="FH348" s="13"/>
      <c r="FI348" s="13"/>
      <c r="FJ348" s="13"/>
      <c r="FK348" s="13"/>
      <c r="FL348" s="13"/>
      <c r="FM348" s="13"/>
      <c r="FN348" s="13"/>
      <c r="FO348" s="13"/>
      <c r="FP348" s="13"/>
      <c r="FQ348" s="13"/>
      <c r="FR348" s="13"/>
      <c r="FS348" s="13"/>
      <c r="FT348" s="13"/>
      <c r="FU348" s="13"/>
      <c r="FV348" s="13"/>
      <c r="FW348" s="13"/>
      <c r="FX348" s="13"/>
      <c r="FY348" s="13"/>
      <c r="FZ348" s="13"/>
      <c r="GA348" s="13"/>
      <c r="GB348" s="13"/>
      <c r="GC348" s="13"/>
      <c r="GD348" s="13"/>
      <c r="GE348" s="13"/>
      <c r="GF348" s="13"/>
      <c r="GG348" s="13"/>
      <c r="GH348" s="13"/>
      <c r="GI348" s="13"/>
      <c r="GJ348" s="13"/>
      <c r="GK348" s="13"/>
      <c r="GL348" s="13"/>
      <c r="GM348" s="13"/>
      <c r="GN348" s="13"/>
      <c r="GO348" s="13"/>
      <c r="GP348" s="13"/>
      <c r="GQ348" s="13"/>
      <c r="GR348" s="13"/>
      <c r="GS348" s="13"/>
      <c r="GT348" s="13"/>
      <c r="GU348" s="13"/>
      <c r="GV348" s="13"/>
      <c r="GW348" s="13"/>
      <c r="GX348" s="13"/>
      <c r="GY348" s="13"/>
      <c r="GZ348" s="13"/>
      <c r="HA348" s="13"/>
      <c r="HB348" s="13"/>
      <c r="HC348" s="13"/>
      <c r="HD348" s="13"/>
      <c r="HE348" s="13"/>
      <c r="HF348" s="13"/>
      <c r="HG348" s="13"/>
      <c r="HH348" s="13"/>
      <c r="HI348" s="13"/>
      <c r="HJ348" s="13"/>
      <c r="HK348" s="13"/>
      <c r="HL348" s="13"/>
      <c r="HM348" s="13"/>
      <c r="HN348" s="13"/>
      <c r="HO348" s="13"/>
      <c r="HP348" s="13"/>
      <c r="HQ348" s="13"/>
      <c r="HR348" s="13"/>
      <c r="HS348" s="13"/>
      <c r="HT348" s="13"/>
      <c r="HU348" s="13"/>
      <c r="HV348" s="13"/>
      <c r="HW348" s="13"/>
      <c r="HX348" s="13"/>
      <c r="HY348" s="13"/>
      <c r="HZ348" s="13"/>
      <c r="IA348" s="13"/>
      <c r="IB348" s="13"/>
      <c r="IC348" s="13"/>
      <c r="ID348" s="13"/>
      <c r="IE348" s="13"/>
      <c r="IF348" s="13"/>
      <c r="IG348" s="13"/>
      <c r="IH348" s="13"/>
      <c r="II348" s="13"/>
      <c r="IJ348" s="13"/>
      <c r="IK348" s="13"/>
      <c r="IL348" s="13"/>
      <c r="IM348" s="13"/>
      <c r="IN348" s="13"/>
      <c r="IO348" s="13"/>
      <c r="IP348" s="13"/>
      <c r="IQ348" s="13"/>
      <c r="IR348" s="13"/>
    </row>
    <row r="349" spans="1:252" ht="243.75" customHeight="1" x14ac:dyDescent="0.2">
      <c r="A349" s="8" t="s">
        <v>852</v>
      </c>
      <c r="B349" s="8"/>
      <c r="C349" s="8" t="s">
        <v>741</v>
      </c>
      <c r="D349" s="8" t="s">
        <v>120</v>
      </c>
      <c r="E349" s="9"/>
      <c r="F349" s="11">
        <f t="shared" si="135"/>
        <v>12980</v>
      </c>
      <c r="G349" s="11">
        <f t="shared" si="133"/>
        <v>12980</v>
      </c>
      <c r="H349" s="11">
        <f t="shared" si="133"/>
        <v>0</v>
      </c>
      <c r="I349" s="11">
        <f t="shared" si="136"/>
        <v>12985</v>
      </c>
      <c r="J349" s="11">
        <f t="shared" si="133"/>
        <v>12985</v>
      </c>
      <c r="K349" s="11">
        <f t="shared" si="133"/>
        <v>0</v>
      </c>
      <c r="L349" s="16">
        <f t="shared" si="134"/>
        <v>-5</v>
      </c>
      <c r="M349" s="13"/>
      <c r="N349" s="13"/>
      <c r="O349" s="13"/>
      <c r="P349" s="13"/>
      <c r="Q349" s="13"/>
      <c r="R349" s="13"/>
      <c r="S349" s="13"/>
      <c r="T349" s="13"/>
      <c r="U349" s="13"/>
      <c r="V349" s="13"/>
      <c r="W349" s="13"/>
      <c r="X349" s="13"/>
      <c r="Y349" s="13"/>
      <c r="Z349" s="13"/>
      <c r="AA349" s="13"/>
      <c r="AB349" s="13"/>
      <c r="AC349" s="13"/>
      <c r="AD349" s="13"/>
      <c r="AE349" s="13"/>
      <c r="AF349" s="13"/>
      <c r="AG349" s="13"/>
      <c r="AH349" s="13"/>
      <c r="AI349" s="13"/>
      <c r="AJ349" s="13"/>
      <c r="AK349" s="13"/>
      <c r="AL349" s="13"/>
      <c r="AM349" s="13"/>
      <c r="AN349" s="13"/>
      <c r="AO349" s="13"/>
      <c r="AP349" s="13"/>
      <c r="AQ349" s="13"/>
      <c r="AR349" s="13"/>
      <c r="AS349" s="13"/>
      <c r="AT349" s="13"/>
      <c r="AU349" s="13"/>
      <c r="AV349" s="13"/>
      <c r="AW349" s="13"/>
      <c r="AX349" s="13"/>
      <c r="AY349" s="13"/>
      <c r="AZ349" s="13"/>
      <c r="BA349" s="13"/>
      <c r="BB349" s="13"/>
      <c r="BC349" s="13"/>
      <c r="BD349" s="13"/>
      <c r="BE349" s="13"/>
      <c r="BF349" s="13"/>
      <c r="BG349" s="13"/>
      <c r="BH349" s="13"/>
      <c r="BI349" s="13"/>
      <c r="BJ349" s="13"/>
      <c r="BK349" s="13"/>
      <c r="BL349" s="13"/>
      <c r="BM349" s="13"/>
      <c r="BN349" s="13"/>
      <c r="BO349" s="13"/>
      <c r="BP349" s="13"/>
      <c r="BQ349" s="13"/>
      <c r="BR349" s="13"/>
      <c r="BS349" s="13"/>
      <c r="BT349" s="13"/>
      <c r="BU349" s="13"/>
      <c r="BV349" s="13"/>
      <c r="BW349" s="13"/>
      <c r="BX349" s="13"/>
      <c r="BY349" s="13"/>
      <c r="BZ349" s="13"/>
      <c r="CA349" s="13"/>
      <c r="CB349" s="13"/>
      <c r="CC349" s="13"/>
      <c r="CD349" s="13"/>
      <c r="CE349" s="13"/>
      <c r="CF349" s="13"/>
      <c r="CG349" s="13"/>
      <c r="CH349" s="13"/>
      <c r="CI349" s="13"/>
      <c r="CJ349" s="13"/>
      <c r="CK349" s="13"/>
      <c r="CL349" s="13"/>
      <c r="CM349" s="13"/>
      <c r="CN349" s="13"/>
      <c r="CO349" s="13"/>
      <c r="CP349" s="13"/>
      <c r="CQ349" s="13"/>
      <c r="CR349" s="13"/>
      <c r="CS349" s="13"/>
      <c r="CT349" s="13"/>
      <c r="CU349" s="13"/>
      <c r="CV349" s="13"/>
      <c r="CW349" s="13"/>
      <c r="CX349" s="13"/>
      <c r="CY349" s="13"/>
      <c r="CZ349" s="13"/>
      <c r="DA349" s="13"/>
      <c r="DB349" s="13"/>
      <c r="DC349" s="13"/>
      <c r="DD349" s="13"/>
      <c r="DE349" s="13"/>
      <c r="DF349" s="13"/>
      <c r="DG349" s="13"/>
      <c r="DH349" s="13"/>
      <c r="DI349" s="13"/>
      <c r="DJ349" s="13"/>
      <c r="DK349" s="13"/>
      <c r="DL349" s="13"/>
      <c r="DM349" s="13"/>
      <c r="DN349" s="13"/>
      <c r="DO349" s="13"/>
      <c r="DP349" s="13"/>
      <c r="DQ349" s="13"/>
      <c r="DR349" s="13"/>
      <c r="DS349" s="13"/>
      <c r="DT349" s="13"/>
      <c r="DU349" s="13"/>
      <c r="DV349" s="13"/>
      <c r="DW349" s="13"/>
      <c r="DX349" s="13"/>
      <c r="DY349" s="13"/>
      <c r="DZ349" s="13"/>
      <c r="EA349" s="13"/>
      <c r="EB349" s="13"/>
      <c r="EC349" s="13"/>
      <c r="ED349" s="13"/>
      <c r="EE349" s="13"/>
      <c r="EF349" s="13"/>
      <c r="EG349" s="13"/>
      <c r="EH349" s="13"/>
      <c r="EI349" s="13"/>
      <c r="EJ349" s="13"/>
      <c r="EK349" s="13"/>
      <c r="EL349" s="13"/>
      <c r="EM349" s="13"/>
      <c r="EN349" s="13"/>
      <c r="EO349" s="13"/>
      <c r="EP349" s="13"/>
      <c r="EQ349" s="13"/>
      <c r="ER349" s="13"/>
      <c r="ES349" s="13"/>
      <c r="ET349" s="13"/>
      <c r="EU349" s="13"/>
      <c r="EV349" s="13"/>
      <c r="EW349" s="13"/>
      <c r="EX349" s="13"/>
      <c r="EY349" s="13"/>
      <c r="EZ349" s="13"/>
      <c r="FA349" s="13"/>
      <c r="FB349" s="13"/>
      <c r="FC349" s="13"/>
      <c r="FD349" s="13"/>
      <c r="FE349" s="13"/>
      <c r="FF349" s="13"/>
      <c r="FG349" s="13"/>
      <c r="FH349" s="13"/>
      <c r="FI349" s="13"/>
      <c r="FJ349" s="13"/>
      <c r="FK349" s="13"/>
      <c r="FL349" s="13"/>
      <c r="FM349" s="13"/>
      <c r="FN349" s="13"/>
      <c r="FO349" s="13"/>
      <c r="FP349" s="13"/>
      <c r="FQ349" s="13"/>
      <c r="FR349" s="13"/>
      <c r="FS349" s="13"/>
      <c r="FT349" s="13"/>
      <c r="FU349" s="13"/>
      <c r="FV349" s="13"/>
      <c r="FW349" s="13"/>
      <c r="FX349" s="13"/>
      <c r="FY349" s="13"/>
      <c r="FZ349" s="13"/>
      <c r="GA349" s="13"/>
      <c r="GB349" s="13"/>
      <c r="GC349" s="13"/>
      <c r="GD349" s="13"/>
      <c r="GE349" s="13"/>
      <c r="GF349" s="13"/>
      <c r="GG349" s="13"/>
      <c r="GH349" s="13"/>
      <c r="GI349" s="13"/>
      <c r="GJ349" s="13"/>
      <c r="GK349" s="13"/>
      <c r="GL349" s="13"/>
      <c r="GM349" s="13"/>
      <c r="GN349" s="13"/>
      <c r="GO349" s="13"/>
      <c r="GP349" s="13"/>
      <c r="GQ349" s="13"/>
      <c r="GR349" s="13"/>
      <c r="GS349" s="13"/>
      <c r="GT349" s="13"/>
      <c r="GU349" s="13"/>
      <c r="GV349" s="13"/>
      <c r="GW349" s="13"/>
      <c r="GX349" s="13"/>
      <c r="GY349" s="13"/>
      <c r="GZ349" s="13"/>
      <c r="HA349" s="13"/>
      <c r="HB349" s="13"/>
      <c r="HC349" s="13"/>
      <c r="HD349" s="13"/>
      <c r="HE349" s="13"/>
      <c r="HF349" s="13"/>
      <c r="HG349" s="13"/>
      <c r="HH349" s="13"/>
      <c r="HI349" s="13"/>
      <c r="HJ349" s="13"/>
      <c r="HK349" s="13"/>
      <c r="HL349" s="13"/>
      <c r="HM349" s="13"/>
      <c r="HN349" s="13"/>
      <c r="HO349" s="13"/>
      <c r="HP349" s="13"/>
      <c r="HQ349" s="13"/>
      <c r="HR349" s="13"/>
      <c r="HS349" s="13"/>
      <c r="HT349" s="13"/>
      <c r="HU349" s="13"/>
      <c r="HV349" s="13"/>
      <c r="HW349" s="13"/>
      <c r="HX349" s="13"/>
      <c r="HY349" s="13"/>
      <c r="HZ349" s="13"/>
      <c r="IA349" s="13"/>
      <c r="IB349" s="13"/>
      <c r="IC349" s="13"/>
      <c r="ID349" s="13"/>
      <c r="IE349" s="13"/>
      <c r="IF349" s="13"/>
      <c r="IG349" s="13"/>
      <c r="IH349" s="13"/>
      <c r="II349" s="13"/>
      <c r="IJ349" s="13"/>
      <c r="IK349" s="13"/>
      <c r="IL349" s="13"/>
      <c r="IM349" s="13"/>
      <c r="IN349" s="13"/>
      <c r="IO349" s="13"/>
      <c r="IP349" s="13"/>
      <c r="IQ349" s="13"/>
      <c r="IR349" s="13"/>
    </row>
    <row r="350" spans="1:252" ht="226.9" customHeight="1" x14ac:dyDescent="0.2">
      <c r="A350" s="7" t="s">
        <v>742</v>
      </c>
      <c r="B350" s="8"/>
      <c r="C350" s="8" t="s">
        <v>741</v>
      </c>
      <c r="D350" s="8" t="s">
        <v>743</v>
      </c>
      <c r="E350" s="9"/>
      <c r="F350" s="11">
        <f t="shared" si="135"/>
        <v>12980</v>
      </c>
      <c r="G350" s="11">
        <f t="shared" si="133"/>
        <v>12980</v>
      </c>
      <c r="H350" s="11">
        <f t="shared" si="133"/>
        <v>0</v>
      </c>
      <c r="I350" s="11">
        <f t="shared" si="136"/>
        <v>12985</v>
      </c>
      <c r="J350" s="11">
        <f t="shared" si="133"/>
        <v>12985</v>
      </c>
      <c r="K350" s="11">
        <f t="shared" si="133"/>
        <v>0</v>
      </c>
      <c r="L350" s="16">
        <f t="shared" si="134"/>
        <v>-5</v>
      </c>
      <c r="M350" s="13"/>
      <c r="N350" s="13"/>
      <c r="O350" s="13"/>
      <c r="P350" s="13"/>
      <c r="Q350" s="13"/>
      <c r="R350" s="13"/>
      <c r="S350" s="13"/>
      <c r="T350" s="13"/>
      <c r="U350" s="13"/>
      <c r="V350" s="13"/>
      <c r="W350" s="13"/>
      <c r="X350" s="13"/>
      <c r="Y350" s="13"/>
      <c r="Z350" s="13"/>
      <c r="AA350" s="13"/>
      <c r="AB350" s="13"/>
      <c r="AC350" s="13"/>
      <c r="AD350" s="13"/>
      <c r="AE350" s="13"/>
      <c r="AF350" s="13"/>
      <c r="AG350" s="13"/>
      <c r="AH350" s="13"/>
      <c r="AI350" s="13"/>
      <c r="AJ350" s="13"/>
      <c r="AK350" s="13"/>
      <c r="AL350" s="13"/>
      <c r="AM350" s="13"/>
      <c r="AN350" s="13"/>
      <c r="AO350" s="13"/>
      <c r="AP350" s="13"/>
      <c r="AQ350" s="13"/>
      <c r="AR350" s="13"/>
      <c r="AS350" s="13"/>
      <c r="AT350" s="13"/>
      <c r="AU350" s="13"/>
      <c r="AV350" s="13"/>
      <c r="AW350" s="13"/>
      <c r="AX350" s="13"/>
      <c r="AY350" s="13"/>
      <c r="AZ350" s="13"/>
      <c r="BA350" s="13"/>
      <c r="BB350" s="13"/>
      <c r="BC350" s="13"/>
      <c r="BD350" s="13"/>
      <c r="BE350" s="13"/>
      <c r="BF350" s="13"/>
      <c r="BG350" s="13"/>
      <c r="BH350" s="13"/>
      <c r="BI350" s="13"/>
      <c r="BJ350" s="13"/>
      <c r="BK350" s="13"/>
      <c r="BL350" s="13"/>
      <c r="BM350" s="13"/>
      <c r="BN350" s="13"/>
      <c r="BO350" s="13"/>
      <c r="BP350" s="13"/>
      <c r="BQ350" s="13"/>
      <c r="BR350" s="13"/>
      <c r="BS350" s="13"/>
      <c r="BT350" s="13"/>
      <c r="BU350" s="13"/>
      <c r="BV350" s="13"/>
      <c r="BW350" s="13"/>
      <c r="BX350" s="13"/>
      <c r="BY350" s="13"/>
      <c r="BZ350" s="13"/>
      <c r="CA350" s="13"/>
      <c r="CB350" s="13"/>
      <c r="CC350" s="13"/>
      <c r="CD350" s="13"/>
      <c r="CE350" s="13"/>
      <c r="CF350" s="13"/>
      <c r="CG350" s="13"/>
      <c r="CH350" s="13"/>
      <c r="CI350" s="13"/>
      <c r="CJ350" s="13"/>
      <c r="CK350" s="13"/>
      <c r="CL350" s="13"/>
      <c r="CM350" s="13"/>
      <c r="CN350" s="13"/>
      <c r="CO350" s="13"/>
      <c r="CP350" s="13"/>
      <c r="CQ350" s="13"/>
      <c r="CR350" s="13"/>
      <c r="CS350" s="13"/>
      <c r="CT350" s="13"/>
      <c r="CU350" s="13"/>
      <c r="CV350" s="13"/>
      <c r="CW350" s="13"/>
      <c r="CX350" s="13"/>
      <c r="CY350" s="13"/>
      <c r="CZ350" s="13"/>
      <c r="DA350" s="13"/>
      <c r="DB350" s="13"/>
      <c r="DC350" s="13"/>
      <c r="DD350" s="13"/>
      <c r="DE350" s="13"/>
      <c r="DF350" s="13"/>
      <c r="DG350" s="13"/>
      <c r="DH350" s="13"/>
      <c r="DI350" s="13"/>
      <c r="DJ350" s="13"/>
      <c r="DK350" s="13"/>
      <c r="DL350" s="13"/>
      <c r="DM350" s="13"/>
      <c r="DN350" s="13"/>
      <c r="DO350" s="13"/>
      <c r="DP350" s="13"/>
      <c r="DQ350" s="13"/>
      <c r="DR350" s="13"/>
      <c r="DS350" s="13"/>
      <c r="DT350" s="13"/>
      <c r="DU350" s="13"/>
      <c r="DV350" s="13"/>
      <c r="DW350" s="13"/>
      <c r="DX350" s="13"/>
      <c r="DY350" s="13"/>
      <c r="DZ350" s="13"/>
      <c r="EA350" s="13"/>
      <c r="EB350" s="13"/>
      <c r="EC350" s="13"/>
      <c r="ED350" s="13"/>
      <c r="EE350" s="13"/>
      <c r="EF350" s="13"/>
      <c r="EG350" s="13"/>
      <c r="EH350" s="13"/>
      <c r="EI350" s="13"/>
      <c r="EJ350" s="13"/>
      <c r="EK350" s="13"/>
      <c r="EL350" s="13"/>
      <c r="EM350" s="13"/>
      <c r="EN350" s="13"/>
      <c r="EO350" s="13"/>
      <c r="EP350" s="13"/>
      <c r="EQ350" s="13"/>
      <c r="ER350" s="13"/>
      <c r="ES350" s="13"/>
      <c r="ET350" s="13"/>
      <c r="EU350" s="13"/>
      <c r="EV350" s="13"/>
      <c r="EW350" s="13"/>
      <c r="EX350" s="13"/>
      <c r="EY350" s="13"/>
      <c r="EZ350" s="13"/>
      <c r="FA350" s="13"/>
      <c r="FB350" s="13"/>
      <c r="FC350" s="13"/>
      <c r="FD350" s="13"/>
      <c r="FE350" s="13"/>
      <c r="FF350" s="13"/>
      <c r="FG350" s="13"/>
      <c r="FH350" s="13"/>
      <c r="FI350" s="13"/>
      <c r="FJ350" s="13"/>
      <c r="FK350" s="13"/>
      <c r="FL350" s="13"/>
      <c r="FM350" s="13"/>
      <c r="FN350" s="13"/>
      <c r="FO350" s="13"/>
      <c r="FP350" s="13"/>
      <c r="FQ350" s="13"/>
      <c r="FR350" s="13"/>
      <c r="FS350" s="13"/>
      <c r="FT350" s="13"/>
      <c r="FU350" s="13"/>
      <c r="FV350" s="13"/>
      <c r="FW350" s="13"/>
      <c r="FX350" s="13"/>
      <c r="FY350" s="13"/>
      <c r="FZ350" s="13"/>
      <c r="GA350" s="13"/>
      <c r="GB350" s="13"/>
      <c r="GC350" s="13"/>
      <c r="GD350" s="13"/>
      <c r="GE350" s="13"/>
      <c r="GF350" s="13"/>
      <c r="GG350" s="13"/>
      <c r="GH350" s="13"/>
      <c r="GI350" s="13"/>
      <c r="GJ350" s="13"/>
      <c r="GK350" s="13"/>
      <c r="GL350" s="13"/>
      <c r="GM350" s="13"/>
      <c r="GN350" s="13"/>
      <c r="GO350" s="13"/>
      <c r="GP350" s="13"/>
      <c r="GQ350" s="13"/>
      <c r="GR350" s="13"/>
      <c r="GS350" s="13"/>
      <c r="GT350" s="13"/>
      <c r="GU350" s="13"/>
      <c r="GV350" s="13"/>
      <c r="GW350" s="13"/>
      <c r="GX350" s="13"/>
      <c r="GY350" s="13"/>
      <c r="GZ350" s="13"/>
      <c r="HA350" s="13"/>
      <c r="HB350" s="13"/>
      <c r="HC350" s="13"/>
      <c r="HD350" s="13"/>
      <c r="HE350" s="13"/>
      <c r="HF350" s="13"/>
      <c r="HG350" s="13"/>
      <c r="HH350" s="13"/>
      <c r="HI350" s="13"/>
      <c r="HJ350" s="13"/>
      <c r="HK350" s="13"/>
      <c r="HL350" s="13"/>
      <c r="HM350" s="13"/>
      <c r="HN350" s="13"/>
      <c r="HO350" s="13"/>
      <c r="HP350" s="13"/>
      <c r="HQ350" s="13"/>
      <c r="HR350" s="13"/>
      <c r="HS350" s="13"/>
      <c r="HT350" s="13"/>
      <c r="HU350" s="13"/>
      <c r="HV350" s="13"/>
      <c r="HW350" s="13"/>
      <c r="HX350" s="13"/>
      <c r="HY350" s="13"/>
      <c r="HZ350" s="13"/>
      <c r="IA350" s="13"/>
      <c r="IB350" s="13"/>
      <c r="IC350" s="13"/>
      <c r="ID350" s="13"/>
      <c r="IE350" s="13"/>
      <c r="IF350" s="13"/>
      <c r="IG350" s="13"/>
      <c r="IH350" s="13"/>
      <c r="II350" s="13"/>
      <c r="IJ350" s="13"/>
      <c r="IK350" s="13"/>
      <c r="IL350" s="13"/>
      <c r="IM350" s="13"/>
      <c r="IN350" s="13"/>
      <c r="IO350" s="13"/>
      <c r="IP350" s="13"/>
      <c r="IQ350" s="13"/>
      <c r="IR350" s="13"/>
    </row>
    <row r="351" spans="1:252" ht="153" customHeight="1" x14ac:dyDescent="0.2">
      <c r="A351" s="8" t="s">
        <v>746</v>
      </c>
      <c r="B351" s="8"/>
      <c r="C351" s="8" t="s">
        <v>741</v>
      </c>
      <c r="D351" s="8" t="s">
        <v>744</v>
      </c>
      <c r="E351" s="9"/>
      <c r="F351" s="11">
        <f t="shared" si="135"/>
        <v>12980</v>
      </c>
      <c r="G351" s="11">
        <f t="shared" si="133"/>
        <v>12980</v>
      </c>
      <c r="H351" s="11">
        <f t="shared" si="133"/>
        <v>0</v>
      </c>
      <c r="I351" s="11">
        <f t="shared" si="136"/>
        <v>12985</v>
      </c>
      <c r="J351" s="11">
        <f t="shared" si="133"/>
        <v>12985</v>
      </c>
      <c r="K351" s="11">
        <f t="shared" si="133"/>
        <v>0</v>
      </c>
      <c r="L351" s="16">
        <f t="shared" si="134"/>
        <v>-5</v>
      </c>
      <c r="M351" s="13"/>
      <c r="N351" s="13"/>
      <c r="O351" s="13"/>
      <c r="P351" s="13"/>
      <c r="Q351" s="13"/>
      <c r="R351" s="13"/>
      <c r="S351" s="13"/>
      <c r="T351" s="13"/>
      <c r="U351" s="13"/>
      <c r="V351" s="13"/>
      <c r="W351" s="13"/>
      <c r="X351" s="13"/>
      <c r="Y351" s="13"/>
      <c r="Z351" s="13"/>
      <c r="AA351" s="13"/>
      <c r="AB351" s="13"/>
      <c r="AC351" s="13"/>
      <c r="AD351" s="13"/>
      <c r="AE351" s="13"/>
      <c r="AF351" s="13"/>
      <c r="AG351" s="13"/>
      <c r="AH351" s="13"/>
      <c r="AI351" s="13"/>
      <c r="AJ351" s="13"/>
      <c r="AK351" s="13"/>
      <c r="AL351" s="13"/>
      <c r="AM351" s="13"/>
      <c r="AN351" s="13"/>
      <c r="AO351" s="13"/>
      <c r="AP351" s="13"/>
      <c r="AQ351" s="13"/>
      <c r="AR351" s="13"/>
      <c r="AS351" s="13"/>
      <c r="AT351" s="13"/>
      <c r="AU351" s="13"/>
      <c r="AV351" s="13"/>
      <c r="AW351" s="13"/>
      <c r="AX351" s="13"/>
      <c r="AY351" s="13"/>
      <c r="AZ351" s="13"/>
      <c r="BA351" s="13"/>
      <c r="BB351" s="13"/>
      <c r="BC351" s="13"/>
      <c r="BD351" s="13"/>
      <c r="BE351" s="13"/>
      <c r="BF351" s="13"/>
      <c r="BG351" s="13"/>
      <c r="BH351" s="13"/>
      <c r="BI351" s="13"/>
      <c r="BJ351" s="13"/>
      <c r="BK351" s="13"/>
      <c r="BL351" s="13"/>
      <c r="BM351" s="13"/>
      <c r="BN351" s="13"/>
      <c r="BO351" s="13"/>
      <c r="BP351" s="13"/>
      <c r="BQ351" s="13"/>
      <c r="BR351" s="13"/>
      <c r="BS351" s="13"/>
      <c r="BT351" s="13"/>
      <c r="BU351" s="13"/>
      <c r="BV351" s="13"/>
      <c r="BW351" s="13"/>
      <c r="BX351" s="13"/>
      <c r="BY351" s="13"/>
      <c r="BZ351" s="13"/>
      <c r="CA351" s="13"/>
      <c r="CB351" s="13"/>
      <c r="CC351" s="13"/>
      <c r="CD351" s="13"/>
      <c r="CE351" s="13"/>
      <c r="CF351" s="13"/>
      <c r="CG351" s="13"/>
      <c r="CH351" s="13"/>
      <c r="CI351" s="13"/>
      <c r="CJ351" s="13"/>
      <c r="CK351" s="13"/>
      <c r="CL351" s="13"/>
      <c r="CM351" s="13"/>
      <c r="CN351" s="13"/>
      <c r="CO351" s="13"/>
      <c r="CP351" s="13"/>
      <c r="CQ351" s="13"/>
      <c r="CR351" s="13"/>
      <c r="CS351" s="13"/>
      <c r="CT351" s="13"/>
      <c r="CU351" s="13"/>
      <c r="CV351" s="13"/>
      <c r="CW351" s="13"/>
      <c r="CX351" s="13"/>
      <c r="CY351" s="13"/>
      <c r="CZ351" s="13"/>
      <c r="DA351" s="13"/>
      <c r="DB351" s="13"/>
      <c r="DC351" s="13"/>
      <c r="DD351" s="13"/>
      <c r="DE351" s="13"/>
      <c r="DF351" s="13"/>
      <c r="DG351" s="13"/>
      <c r="DH351" s="13"/>
      <c r="DI351" s="13"/>
      <c r="DJ351" s="13"/>
      <c r="DK351" s="13"/>
      <c r="DL351" s="13"/>
      <c r="DM351" s="13"/>
      <c r="DN351" s="13"/>
      <c r="DO351" s="13"/>
      <c r="DP351" s="13"/>
      <c r="DQ351" s="13"/>
      <c r="DR351" s="13"/>
      <c r="DS351" s="13"/>
      <c r="DT351" s="13"/>
      <c r="DU351" s="13"/>
      <c r="DV351" s="13"/>
      <c r="DW351" s="13"/>
      <c r="DX351" s="13"/>
      <c r="DY351" s="13"/>
      <c r="DZ351" s="13"/>
      <c r="EA351" s="13"/>
      <c r="EB351" s="13"/>
      <c r="EC351" s="13"/>
      <c r="ED351" s="13"/>
      <c r="EE351" s="13"/>
      <c r="EF351" s="13"/>
      <c r="EG351" s="13"/>
      <c r="EH351" s="13"/>
      <c r="EI351" s="13"/>
      <c r="EJ351" s="13"/>
      <c r="EK351" s="13"/>
      <c r="EL351" s="13"/>
      <c r="EM351" s="13"/>
      <c r="EN351" s="13"/>
      <c r="EO351" s="13"/>
      <c r="EP351" s="13"/>
      <c r="EQ351" s="13"/>
      <c r="ER351" s="13"/>
      <c r="ES351" s="13"/>
      <c r="ET351" s="13"/>
      <c r="EU351" s="13"/>
      <c r="EV351" s="13"/>
      <c r="EW351" s="13"/>
      <c r="EX351" s="13"/>
      <c r="EY351" s="13"/>
      <c r="EZ351" s="13"/>
      <c r="FA351" s="13"/>
      <c r="FB351" s="13"/>
      <c r="FC351" s="13"/>
      <c r="FD351" s="13"/>
      <c r="FE351" s="13"/>
      <c r="FF351" s="13"/>
      <c r="FG351" s="13"/>
      <c r="FH351" s="13"/>
      <c r="FI351" s="13"/>
      <c r="FJ351" s="13"/>
      <c r="FK351" s="13"/>
      <c r="FL351" s="13"/>
      <c r="FM351" s="13"/>
      <c r="FN351" s="13"/>
      <c r="FO351" s="13"/>
      <c r="FP351" s="13"/>
      <c r="FQ351" s="13"/>
      <c r="FR351" s="13"/>
      <c r="FS351" s="13"/>
      <c r="FT351" s="13"/>
      <c r="FU351" s="13"/>
      <c r="FV351" s="13"/>
      <c r="FW351" s="13"/>
      <c r="FX351" s="13"/>
      <c r="FY351" s="13"/>
      <c r="FZ351" s="13"/>
      <c r="GA351" s="13"/>
      <c r="GB351" s="13"/>
      <c r="GC351" s="13"/>
      <c r="GD351" s="13"/>
      <c r="GE351" s="13"/>
      <c r="GF351" s="13"/>
      <c r="GG351" s="13"/>
      <c r="GH351" s="13"/>
      <c r="GI351" s="13"/>
      <c r="GJ351" s="13"/>
      <c r="GK351" s="13"/>
      <c r="GL351" s="13"/>
      <c r="GM351" s="13"/>
      <c r="GN351" s="13"/>
      <c r="GO351" s="13"/>
      <c r="GP351" s="13"/>
      <c r="GQ351" s="13"/>
      <c r="GR351" s="13"/>
      <c r="GS351" s="13"/>
      <c r="GT351" s="13"/>
      <c r="GU351" s="13"/>
      <c r="GV351" s="13"/>
      <c r="GW351" s="13"/>
      <c r="GX351" s="13"/>
      <c r="GY351" s="13"/>
      <c r="GZ351" s="13"/>
      <c r="HA351" s="13"/>
      <c r="HB351" s="13"/>
      <c r="HC351" s="13"/>
      <c r="HD351" s="13"/>
      <c r="HE351" s="13"/>
      <c r="HF351" s="13"/>
      <c r="HG351" s="13"/>
      <c r="HH351" s="13"/>
      <c r="HI351" s="13"/>
      <c r="HJ351" s="13"/>
      <c r="HK351" s="13"/>
      <c r="HL351" s="13"/>
      <c r="HM351" s="13"/>
      <c r="HN351" s="13"/>
      <c r="HO351" s="13"/>
      <c r="HP351" s="13"/>
      <c r="HQ351" s="13"/>
      <c r="HR351" s="13"/>
      <c r="HS351" s="13"/>
      <c r="HT351" s="13"/>
      <c r="HU351" s="13"/>
      <c r="HV351" s="13"/>
      <c r="HW351" s="13"/>
      <c r="HX351" s="13"/>
      <c r="HY351" s="13"/>
      <c r="HZ351" s="13"/>
      <c r="IA351" s="13"/>
      <c r="IB351" s="13"/>
      <c r="IC351" s="13"/>
      <c r="ID351" s="13"/>
      <c r="IE351" s="13"/>
      <c r="IF351" s="13"/>
      <c r="IG351" s="13"/>
      <c r="IH351" s="13"/>
      <c r="II351" s="13"/>
      <c r="IJ351" s="13"/>
      <c r="IK351" s="13"/>
      <c r="IL351" s="13"/>
      <c r="IM351" s="13"/>
      <c r="IN351" s="13"/>
      <c r="IO351" s="13"/>
      <c r="IP351" s="13"/>
      <c r="IQ351" s="13"/>
      <c r="IR351" s="13"/>
    </row>
    <row r="352" spans="1:252" ht="127.5" customHeight="1" x14ac:dyDescent="0.2">
      <c r="A352" s="15" t="s">
        <v>48</v>
      </c>
      <c r="B352" s="9"/>
      <c r="C352" s="9" t="s">
        <v>741</v>
      </c>
      <c r="D352" s="9" t="s">
        <v>745</v>
      </c>
      <c r="E352" s="9"/>
      <c r="F352" s="14">
        <f t="shared" si="135"/>
        <v>12980</v>
      </c>
      <c r="G352" s="14">
        <f t="shared" si="133"/>
        <v>12980</v>
      </c>
      <c r="H352" s="14">
        <f t="shared" si="133"/>
        <v>0</v>
      </c>
      <c r="I352" s="14">
        <f t="shared" si="136"/>
        <v>12985</v>
      </c>
      <c r="J352" s="14">
        <f t="shared" si="133"/>
        <v>12985</v>
      </c>
      <c r="K352" s="14">
        <f t="shared" si="133"/>
        <v>0</v>
      </c>
      <c r="L352" s="16">
        <f t="shared" si="134"/>
        <v>-5</v>
      </c>
      <c r="M352" s="13"/>
      <c r="N352" s="13"/>
      <c r="O352" s="13"/>
      <c r="P352" s="13"/>
      <c r="Q352" s="13"/>
      <c r="R352" s="13"/>
      <c r="S352" s="13"/>
      <c r="T352" s="13"/>
      <c r="U352" s="13"/>
      <c r="V352" s="13"/>
      <c r="W352" s="13"/>
      <c r="X352" s="13"/>
      <c r="Y352" s="13"/>
      <c r="Z352" s="13"/>
      <c r="AA352" s="13"/>
      <c r="AB352" s="13"/>
      <c r="AC352" s="13"/>
      <c r="AD352" s="13"/>
      <c r="AE352" s="13"/>
      <c r="AF352" s="13"/>
      <c r="AG352" s="13"/>
      <c r="AH352" s="13"/>
      <c r="AI352" s="13"/>
      <c r="AJ352" s="13"/>
      <c r="AK352" s="13"/>
      <c r="AL352" s="13"/>
      <c r="AM352" s="13"/>
      <c r="AN352" s="13"/>
      <c r="AO352" s="13"/>
      <c r="AP352" s="13"/>
      <c r="AQ352" s="13"/>
      <c r="AR352" s="13"/>
      <c r="AS352" s="13"/>
      <c r="AT352" s="13"/>
      <c r="AU352" s="13"/>
      <c r="AV352" s="13"/>
      <c r="AW352" s="13"/>
      <c r="AX352" s="13"/>
      <c r="AY352" s="13"/>
      <c r="AZ352" s="13"/>
      <c r="BA352" s="13"/>
      <c r="BB352" s="13"/>
      <c r="BC352" s="13"/>
      <c r="BD352" s="13"/>
      <c r="BE352" s="13"/>
      <c r="BF352" s="13"/>
      <c r="BG352" s="13"/>
      <c r="BH352" s="13"/>
      <c r="BI352" s="13"/>
      <c r="BJ352" s="13"/>
      <c r="BK352" s="13"/>
      <c r="BL352" s="13"/>
      <c r="BM352" s="13"/>
      <c r="BN352" s="13"/>
      <c r="BO352" s="13"/>
      <c r="BP352" s="13"/>
      <c r="BQ352" s="13"/>
      <c r="BR352" s="13"/>
      <c r="BS352" s="13"/>
      <c r="BT352" s="13"/>
      <c r="BU352" s="13"/>
      <c r="BV352" s="13"/>
      <c r="BW352" s="13"/>
      <c r="BX352" s="13"/>
      <c r="BY352" s="13"/>
      <c r="BZ352" s="13"/>
      <c r="CA352" s="13"/>
      <c r="CB352" s="13"/>
      <c r="CC352" s="13"/>
      <c r="CD352" s="13"/>
      <c r="CE352" s="13"/>
      <c r="CF352" s="13"/>
      <c r="CG352" s="13"/>
      <c r="CH352" s="13"/>
      <c r="CI352" s="13"/>
      <c r="CJ352" s="13"/>
      <c r="CK352" s="13"/>
      <c r="CL352" s="13"/>
      <c r="CM352" s="13"/>
      <c r="CN352" s="13"/>
      <c r="CO352" s="13"/>
      <c r="CP352" s="13"/>
      <c r="CQ352" s="13"/>
      <c r="CR352" s="13"/>
      <c r="CS352" s="13"/>
      <c r="CT352" s="13"/>
      <c r="CU352" s="13"/>
      <c r="CV352" s="13"/>
      <c r="CW352" s="13"/>
      <c r="CX352" s="13"/>
      <c r="CY352" s="13"/>
      <c r="CZ352" s="13"/>
      <c r="DA352" s="13"/>
      <c r="DB352" s="13"/>
      <c r="DC352" s="13"/>
      <c r="DD352" s="13"/>
      <c r="DE352" s="13"/>
      <c r="DF352" s="13"/>
      <c r="DG352" s="13"/>
      <c r="DH352" s="13"/>
      <c r="DI352" s="13"/>
      <c r="DJ352" s="13"/>
      <c r="DK352" s="13"/>
      <c r="DL352" s="13"/>
      <c r="DM352" s="13"/>
      <c r="DN352" s="13"/>
      <c r="DO352" s="13"/>
      <c r="DP352" s="13"/>
      <c r="DQ352" s="13"/>
      <c r="DR352" s="13"/>
      <c r="DS352" s="13"/>
      <c r="DT352" s="13"/>
      <c r="DU352" s="13"/>
      <c r="DV352" s="13"/>
      <c r="DW352" s="13"/>
      <c r="DX352" s="13"/>
      <c r="DY352" s="13"/>
      <c r="DZ352" s="13"/>
      <c r="EA352" s="13"/>
      <c r="EB352" s="13"/>
      <c r="EC352" s="13"/>
      <c r="ED352" s="13"/>
      <c r="EE352" s="13"/>
      <c r="EF352" s="13"/>
      <c r="EG352" s="13"/>
      <c r="EH352" s="13"/>
      <c r="EI352" s="13"/>
      <c r="EJ352" s="13"/>
      <c r="EK352" s="13"/>
      <c r="EL352" s="13"/>
      <c r="EM352" s="13"/>
      <c r="EN352" s="13"/>
      <c r="EO352" s="13"/>
      <c r="EP352" s="13"/>
      <c r="EQ352" s="13"/>
      <c r="ER352" s="13"/>
      <c r="ES352" s="13"/>
      <c r="ET352" s="13"/>
      <c r="EU352" s="13"/>
      <c r="EV352" s="13"/>
      <c r="EW352" s="13"/>
      <c r="EX352" s="13"/>
      <c r="EY352" s="13"/>
      <c r="EZ352" s="13"/>
      <c r="FA352" s="13"/>
      <c r="FB352" s="13"/>
      <c r="FC352" s="13"/>
      <c r="FD352" s="13"/>
      <c r="FE352" s="13"/>
      <c r="FF352" s="13"/>
      <c r="FG352" s="13"/>
      <c r="FH352" s="13"/>
      <c r="FI352" s="13"/>
      <c r="FJ352" s="13"/>
      <c r="FK352" s="13"/>
      <c r="FL352" s="13"/>
      <c r="FM352" s="13"/>
      <c r="FN352" s="13"/>
      <c r="FO352" s="13"/>
      <c r="FP352" s="13"/>
      <c r="FQ352" s="13"/>
      <c r="FR352" s="13"/>
      <c r="FS352" s="13"/>
      <c r="FT352" s="13"/>
      <c r="FU352" s="13"/>
      <c r="FV352" s="13"/>
      <c r="FW352" s="13"/>
      <c r="FX352" s="13"/>
      <c r="FY352" s="13"/>
      <c r="FZ352" s="13"/>
      <c r="GA352" s="13"/>
      <c r="GB352" s="13"/>
      <c r="GC352" s="13"/>
      <c r="GD352" s="13"/>
      <c r="GE352" s="13"/>
      <c r="GF352" s="13"/>
      <c r="GG352" s="13"/>
      <c r="GH352" s="13"/>
      <c r="GI352" s="13"/>
      <c r="GJ352" s="13"/>
      <c r="GK352" s="13"/>
      <c r="GL352" s="13"/>
      <c r="GM352" s="13"/>
      <c r="GN352" s="13"/>
      <c r="GO352" s="13"/>
      <c r="GP352" s="13"/>
      <c r="GQ352" s="13"/>
      <c r="GR352" s="13"/>
      <c r="GS352" s="13"/>
      <c r="GT352" s="13"/>
      <c r="GU352" s="13"/>
      <c r="GV352" s="13"/>
      <c r="GW352" s="13"/>
      <c r="GX352" s="13"/>
      <c r="GY352" s="13"/>
      <c r="GZ352" s="13"/>
      <c r="HA352" s="13"/>
      <c r="HB352" s="13"/>
      <c r="HC352" s="13"/>
      <c r="HD352" s="13"/>
      <c r="HE352" s="13"/>
      <c r="HF352" s="13"/>
      <c r="HG352" s="13"/>
      <c r="HH352" s="13"/>
      <c r="HI352" s="13"/>
      <c r="HJ352" s="13"/>
      <c r="HK352" s="13"/>
      <c r="HL352" s="13"/>
      <c r="HM352" s="13"/>
      <c r="HN352" s="13"/>
      <c r="HO352" s="13"/>
      <c r="HP352" s="13"/>
      <c r="HQ352" s="13"/>
      <c r="HR352" s="13"/>
      <c r="HS352" s="13"/>
      <c r="HT352" s="13"/>
      <c r="HU352" s="13"/>
      <c r="HV352" s="13"/>
      <c r="HW352" s="13"/>
      <c r="HX352" s="13"/>
      <c r="HY352" s="13"/>
      <c r="HZ352" s="13"/>
      <c r="IA352" s="13"/>
      <c r="IB352" s="13"/>
      <c r="IC352" s="13"/>
      <c r="ID352" s="13"/>
      <c r="IE352" s="13"/>
      <c r="IF352" s="13"/>
      <c r="IG352" s="13"/>
      <c r="IH352" s="13"/>
      <c r="II352" s="13"/>
      <c r="IJ352" s="13"/>
      <c r="IK352" s="13"/>
      <c r="IL352" s="13"/>
      <c r="IM352" s="13"/>
      <c r="IN352" s="13"/>
      <c r="IO352" s="13"/>
      <c r="IP352" s="13"/>
      <c r="IQ352" s="13"/>
      <c r="IR352" s="13"/>
    </row>
    <row r="353" spans="1:252" ht="132.6" customHeight="1" x14ac:dyDescent="0.2">
      <c r="A353" s="9" t="s">
        <v>16</v>
      </c>
      <c r="B353" s="9"/>
      <c r="C353" s="9" t="s">
        <v>741</v>
      </c>
      <c r="D353" s="9" t="s">
        <v>745</v>
      </c>
      <c r="E353" s="9" t="s">
        <v>13</v>
      </c>
      <c r="F353" s="14">
        <f>G353+H353</f>
        <v>12980</v>
      </c>
      <c r="G353" s="14">
        <v>12980</v>
      </c>
      <c r="H353" s="14"/>
      <c r="I353" s="14">
        <f>J353+K353</f>
        <v>12985</v>
      </c>
      <c r="J353" s="14">
        <v>12985</v>
      </c>
      <c r="K353" s="14"/>
      <c r="L353" s="16">
        <f t="shared" si="134"/>
        <v>-5</v>
      </c>
      <c r="M353" s="13"/>
      <c r="N353" s="13"/>
      <c r="O353" s="13"/>
      <c r="P353" s="13"/>
      <c r="Q353" s="13"/>
      <c r="R353" s="13"/>
      <c r="S353" s="13"/>
      <c r="T353" s="13"/>
      <c r="U353" s="13"/>
      <c r="V353" s="13"/>
      <c r="W353" s="13"/>
      <c r="X353" s="13"/>
      <c r="Y353" s="13"/>
      <c r="Z353" s="13"/>
      <c r="AA353" s="13"/>
      <c r="AB353" s="13"/>
      <c r="AC353" s="13"/>
      <c r="AD353" s="13"/>
      <c r="AE353" s="13"/>
      <c r="AF353" s="13"/>
      <c r="AG353" s="13"/>
      <c r="AH353" s="13"/>
      <c r="AI353" s="13"/>
      <c r="AJ353" s="13"/>
      <c r="AK353" s="13"/>
      <c r="AL353" s="13"/>
      <c r="AM353" s="13"/>
      <c r="AN353" s="13"/>
      <c r="AO353" s="13"/>
      <c r="AP353" s="13"/>
      <c r="AQ353" s="13"/>
      <c r="AR353" s="13"/>
      <c r="AS353" s="13"/>
      <c r="AT353" s="13"/>
      <c r="AU353" s="13"/>
      <c r="AV353" s="13"/>
      <c r="AW353" s="13"/>
      <c r="AX353" s="13"/>
      <c r="AY353" s="13"/>
      <c r="AZ353" s="13"/>
      <c r="BA353" s="13"/>
      <c r="BB353" s="13"/>
      <c r="BC353" s="13"/>
      <c r="BD353" s="13"/>
      <c r="BE353" s="13"/>
      <c r="BF353" s="13"/>
      <c r="BG353" s="13"/>
      <c r="BH353" s="13"/>
      <c r="BI353" s="13"/>
      <c r="BJ353" s="13"/>
      <c r="BK353" s="13"/>
      <c r="BL353" s="13"/>
      <c r="BM353" s="13"/>
      <c r="BN353" s="13"/>
      <c r="BO353" s="13"/>
      <c r="BP353" s="13"/>
      <c r="BQ353" s="13"/>
      <c r="BR353" s="13"/>
      <c r="BS353" s="13"/>
      <c r="BT353" s="13"/>
      <c r="BU353" s="13"/>
      <c r="BV353" s="13"/>
      <c r="BW353" s="13"/>
      <c r="BX353" s="13"/>
      <c r="BY353" s="13"/>
      <c r="BZ353" s="13"/>
      <c r="CA353" s="13"/>
      <c r="CB353" s="13"/>
      <c r="CC353" s="13"/>
      <c r="CD353" s="13"/>
      <c r="CE353" s="13"/>
      <c r="CF353" s="13"/>
      <c r="CG353" s="13"/>
      <c r="CH353" s="13"/>
      <c r="CI353" s="13"/>
      <c r="CJ353" s="13"/>
      <c r="CK353" s="13"/>
      <c r="CL353" s="13"/>
      <c r="CM353" s="13"/>
      <c r="CN353" s="13"/>
      <c r="CO353" s="13"/>
      <c r="CP353" s="13"/>
      <c r="CQ353" s="13"/>
      <c r="CR353" s="13"/>
      <c r="CS353" s="13"/>
      <c r="CT353" s="13"/>
      <c r="CU353" s="13"/>
      <c r="CV353" s="13"/>
      <c r="CW353" s="13"/>
      <c r="CX353" s="13"/>
      <c r="CY353" s="13"/>
      <c r="CZ353" s="13"/>
      <c r="DA353" s="13"/>
      <c r="DB353" s="13"/>
      <c r="DC353" s="13"/>
      <c r="DD353" s="13"/>
      <c r="DE353" s="13"/>
      <c r="DF353" s="13"/>
      <c r="DG353" s="13"/>
      <c r="DH353" s="13"/>
      <c r="DI353" s="13"/>
      <c r="DJ353" s="13"/>
      <c r="DK353" s="13"/>
      <c r="DL353" s="13"/>
      <c r="DM353" s="13"/>
      <c r="DN353" s="13"/>
      <c r="DO353" s="13"/>
      <c r="DP353" s="13"/>
      <c r="DQ353" s="13"/>
      <c r="DR353" s="13"/>
      <c r="DS353" s="13"/>
      <c r="DT353" s="13"/>
      <c r="DU353" s="13"/>
      <c r="DV353" s="13"/>
      <c r="DW353" s="13"/>
      <c r="DX353" s="13"/>
      <c r="DY353" s="13"/>
      <c r="DZ353" s="13"/>
      <c r="EA353" s="13"/>
      <c r="EB353" s="13"/>
      <c r="EC353" s="13"/>
      <c r="ED353" s="13"/>
      <c r="EE353" s="13"/>
      <c r="EF353" s="13"/>
      <c r="EG353" s="13"/>
      <c r="EH353" s="13"/>
      <c r="EI353" s="13"/>
      <c r="EJ353" s="13"/>
      <c r="EK353" s="13"/>
      <c r="EL353" s="13"/>
      <c r="EM353" s="13"/>
      <c r="EN353" s="13"/>
      <c r="EO353" s="13"/>
      <c r="EP353" s="13"/>
      <c r="EQ353" s="13"/>
      <c r="ER353" s="13"/>
      <c r="ES353" s="13"/>
      <c r="ET353" s="13"/>
      <c r="EU353" s="13"/>
      <c r="EV353" s="13"/>
      <c r="EW353" s="13"/>
      <c r="EX353" s="13"/>
      <c r="EY353" s="13"/>
      <c r="EZ353" s="13"/>
      <c r="FA353" s="13"/>
      <c r="FB353" s="13"/>
      <c r="FC353" s="13"/>
      <c r="FD353" s="13"/>
      <c r="FE353" s="13"/>
      <c r="FF353" s="13"/>
      <c r="FG353" s="13"/>
      <c r="FH353" s="13"/>
      <c r="FI353" s="13"/>
      <c r="FJ353" s="13"/>
      <c r="FK353" s="13"/>
      <c r="FL353" s="13"/>
      <c r="FM353" s="13"/>
      <c r="FN353" s="13"/>
      <c r="FO353" s="13"/>
      <c r="FP353" s="13"/>
      <c r="FQ353" s="13"/>
      <c r="FR353" s="13"/>
      <c r="FS353" s="13"/>
      <c r="FT353" s="13"/>
      <c r="FU353" s="13"/>
      <c r="FV353" s="13"/>
      <c r="FW353" s="13"/>
      <c r="FX353" s="13"/>
      <c r="FY353" s="13"/>
      <c r="FZ353" s="13"/>
      <c r="GA353" s="13"/>
      <c r="GB353" s="13"/>
      <c r="GC353" s="13"/>
      <c r="GD353" s="13"/>
      <c r="GE353" s="13"/>
      <c r="GF353" s="13"/>
      <c r="GG353" s="13"/>
      <c r="GH353" s="13"/>
      <c r="GI353" s="13"/>
      <c r="GJ353" s="13"/>
      <c r="GK353" s="13"/>
      <c r="GL353" s="13"/>
      <c r="GM353" s="13"/>
      <c r="GN353" s="13"/>
      <c r="GO353" s="13"/>
      <c r="GP353" s="13"/>
      <c r="GQ353" s="13"/>
      <c r="GR353" s="13"/>
      <c r="GS353" s="13"/>
      <c r="GT353" s="13"/>
      <c r="GU353" s="13"/>
      <c r="GV353" s="13"/>
      <c r="GW353" s="13"/>
      <c r="GX353" s="13"/>
      <c r="GY353" s="13"/>
      <c r="GZ353" s="13"/>
      <c r="HA353" s="13"/>
      <c r="HB353" s="13"/>
      <c r="HC353" s="13"/>
      <c r="HD353" s="13"/>
      <c r="HE353" s="13"/>
      <c r="HF353" s="13"/>
      <c r="HG353" s="13"/>
      <c r="HH353" s="13"/>
      <c r="HI353" s="13"/>
      <c r="HJ353" s="13"/>
      <c r="HK353" s="13"/>
      <c r="HL353" s="13"/>
      <c r="HM353" s="13"/>
      <c r="HN353" s="13"/>
      <c r="HO353" s="13"/>
      <c r="HP353" s="13"/>
      <c r="HQ353" s="13"/>
      <c r="HR353" s="13"/>
      <c r="HS353" s="13"/>
      <c r="HT353" s="13"/>
      <c r="HU353" s="13"/>
      <c r="HV353" s="13"/>
      <c r="HW353" s="13"/>
      <c r="HX353" s="13"/>
      <c r="HY353" s="13"/>
      <c r="HZ353" s="13"/>
      <c r="IA353" s="13"/>
      <c r="IB353" s="13"/>
      <c r="IC353" s="13"/>
      <c r="ID353" s="13"/>
      <c r="IE353" s="13"/>
      <c r="IF353" s="13"/>
      <c r="IG353" s="13"/>
      <c r="IH353" s="13"/>
      <c r="II353" s="13"/>
      <c r="IJ353" s="13"/>
      <c r="IK353" s="13"/>
      <c r="IL353" s="13"/>
      <c r="IM353" s="13"/>
      <c r="IN353" s="13"/>
      <c r="IO353" s="13"/>
      <c r="IP353" s="13"/>
      <c r="IQ353" s="13"/>
      <c r="IR353" s="13"/>
    </row>
    <row r="354" spans="1:252" ht="94.15" customHeight="1" x14ac:dyDescent="0.2">
      <c r="A354" s="8" t="s">
        <v>254</v>
      </c>
      <c r="B354" s="8"/>
      <c r="C354" s="8" t="s">
        <v>255</v>
      </c>
      <c r="D354" s="8"/>
      <c r="E354" s="8"/>
      <c r="F354" s="11">
        <f t="shared" ref="F354:F362" si="137">G354+H354</f>
        <v>24000</v>
      </c>
      <c r="G354" s="11">
        <f>G355</f>
        <v>24000</v>
      </c>
      <c r="H354" s="11">
        <f>H355</f>
        <v>0</v>
      </c>
      <c r="I354" s="11">
        <f t="shared" si="136"/>
        <v>24000</v>
      </c>
      <c r="J354" s="11">
        <f>J355</f>
        <v>24000</v>
      </c>
      <c r="K354" s="11">
        <f>K355</f>
        <v>0</v>
      </c>
      <c r="L354" s="16">
        <f t="shared" si="134"/>
        <v>0</v>
      </c>
    </row>
    <row r="355" spans="1:252" ht="101.45" customHeight="1" x14ac:dyDescent="0.2">
      <c r="A355" s="8" t="s">
        <v>256</v>
      </c>
      <c r="B355" s="8"/>
      <c r="C355" s="8" t="s">
        <v>257</v>
      </c>
      <c r="D355" s="8"/>
      <c r="E355" s="8"/>
      <c r="F355" s="11">
        <f t="shared" si="137"/>
        <v>24000</v>
      </c>
      <c r="G355" s="11">
        <f t="shared" ref="G355:K357" si="138">G356</f>
        <v>24000</v>
      </c>
      <c r="H355" s="11">
        <f t="shared" si="138"/>
        <v>0</v>
      </c>
      <c r="I355" s="11">
        <f t="shared" si="136"/>
        <v>24000</v>
      </c>
      <c r="J355" s="11">
        <f t="shared" si="138"/>
        <v>24000</v>
      </c>
      <c r="K355" s="11">
        <f t="shared" si="138"/>
        <v>0</v>
      </c>
      <c r="L355" s="16">
        <f t="shared" si="134"/>
        <v>0</v>
      </c>
    </row>
    <row r="356" spans="1:252" ht="57.6" customHeight="1" x14ac:dyDescent="0.2">
      <c r="A356" s="7" t="s">
        <v>146</v>
      </c>
      <c r="B356" s="8"/>
      <c r="C356" s="8" t="s">
        <v>257</v>
      </c>
      <c r="D356" s="8" t="s">
        <v>147</v>
      </c>
      <c r="E356" s="8"/>
      <c r="F356" s="11">
        <f t="shared" si="137"/>
        <v>24000</v>
      </c>
      <c r="G356" s="11">
        <f t="shared" si="138"/>
        <v>24000</v>
      </c>
      <c r="H356" s="11">
        <f t="shared" si="138"/>
        <v>0</v>
      </c>
      <c r="I356" s="11">
        <f t="shared" si="136"/>
        <v>24000</v>
      </c>
      <c r="J356" s="11">
        <f t="shared" si="138"/>
        <v>24000</v>
      </c>
      <c r="K356" s="11">
        <f t="shared" si="138"/>
        <v>0</v>
      </c>
      <c r="L356" s="16">
        <f t="shared" si="134"/>
        <v>0</v>
      </c>
    </row>
    <row r="357" spans="1:252" ht="149.25" customHeight="1" x14ac:dyDescent="0.2">
      <c r="A357" s="7" t="s">
        <v>148</v>
      </c>
      <c r="B357" s="8"/>
      <c r="C357" s="8" t="s">
        <v>257</v>
      </c>
      <c r="D357" s="8" t="s">
        <v>149</v>
      </c>
      <c r="E357" s="8"/>
      <c r="F357" s="11">
        <f t="shared" si="137"/>
        <v>24000</v>
      </c>
      <c r="G357" s="11">
        <f t="shared" si="138"/>
        <v>24000</v>
      </c>
      <c r="H357" s="11">
        <f t="shared" si="138"/>
        <v>0</v>
      </c>
      <c r="I357" s="11">
        <f t="shared" si="136"/>
        <v>24000</v>
      </c>
      <c r="J357" s="11">
        <f t="shared" si="138"/>
        <v>24000</v>
      </c>
      <c r="K357" s="11">
        <f t="shared" si="138"/>
        <v>0</v>
      </c>
      <c r="L357" s="16">
        <f t="shared" si="134"/>
        <v>0</v>
      </c>
    </row>
    <row r="358" spans="1:252" ht="69" customHeight="1" x14ac:dyDescent="0.2">
      <c r="A358" s="15" t="s">
        <v>258</v>
      </c>
      <c r="B358" s="9"/>
      <c r="C358" s="9" t="s">
        <v>257</v>
      </c>
      <c r="D358" s="9" t="s">
        <v>259</v>
      </c>
      <c r="E358" s="9"/>
      <c r="F358" s="14">
        <f t="shared" si="137"/>
        <v>24000</v>
      </c>
      <c r="G358" s="14">
        <f>G359</f>
        <v>24000</v>
      </c>
      <c r="H358" s="14">
        <f>H359</f>
        <v>0</v>
      </c>
      <c r="I358" s="14">
        <f t="shared" si="136"/>
        <v>24000</v>
      </c>
      <c r="J358" s="14">
        <f>J359</f>
        <v>24000</v>
      </c>
      <c r="K358" s="14">
        <f>K359</f>
        <v>0</v>
      </c>
    </row>
    <row r="359" spans="1:252" ht="87" customHeight="1" x14ac:dyDescent="0.2">
      <c r="A359" s="9" t="s">
        <v>260</v>
      </c>
      <c r="B359" s="9"/>
      <c r="C359" s="9" t="s">
        <v>257</v>
      </c>
      <c r="D359" s="9" t="s">
        <v>259</v>
      </c>
      <c r="E359" s="9" t="s">
        <v>261</v>
      </c>
      <c r="F359" s="14">
        <f>G359+H359</f>
        <v>24000</v>
      </c>
      <c r="G359" s="14">
        <v>24000</v>
      </c>
      <c r="H359" s="14"/>
      <c r="I359" s="14">
        <f>J359+K359</f>
        <v>24000</v>
      </c>
      <c r="J359" s="14">
        <v>24000</v>
      </c>
      <c r="K359" s="14"/>
    </row>
    <row r="360" spans="1:252" ht="88.9" customHeight="1" x14ac:dyDescent="0.2">
      <c r="A360" s="8" t="s">
        <v>262</v>
      </c>
      <c r="B360" s="8" t="s">
        <v>263</v>
      </c>
      <c r="C360" s="8"/>
      <c r="D360" s="8"/>
      <c r="E360" s="8"/>
      <c r="F360" s="11">
        <f t="shared" si="137"/>
        <v>6924</v>
      </c>
      <c r="G360" s="11">
        <f>G361</f>
        <v>6924</v>
      </c>
      <c r="H360" s="11">
        <f>H361</f>
        <v>0</v>
      </c>
      <c r="I360" s="11">
        <f t="shared" si="136"/>
        <v>7185</v>
      </c>
      <c r="J360" s="11">
        <f>J361</f>
        <v>7185</v>
      </c>
      <c r="K360" s="11">
        <f>K361</f>
        <v>0</v>
      </c>
    </row>
    <row r="361" spans="1:252" ht="58.15" customHeight="1" x14ac:dyDescent="0.2">
      <c r="A361" s="8" t="s">
        <v>792</v>
      </c>
      <c r="B361" s="8"/>
      <c r="C361" s="8" t="s">
        <v>205</v>
      </c>
      <c r="D361" s="8"/>
      <c r="E361" s="8"/>
      <c r="F361" s="11">
        <f t="shared" si="137"/>
        <v>6924</v>
      </c>
      <c r="G361" s="11">
        <f>G362</f>
        <v>6924</v>
      </c>
      <c r="H361" s="11">
        <f>H362</f>
        <v>0</v>
      </c>
      <c r="I361" s="11">
        <f t="shared" si="136"/>
        <v>7185</v>
      </c>
      <c r="J361" s="11">
        <f>J362</f>
        <v>7185</v>
      </c>
      <c r="K361" s="11">
        <f>K362</f>
        <v>0</v>
      </c>
    </row>
    <row r="362" spans="1:252" ht="231" customHeight="1" x14ac:dyDescent="0.2">
      <c r="A362" s="8" t="s">
        <v>264</v>
      </c>
      <c r="B362" s="8"/>
      <c r="C362" s="8" t="s">
        <v>265</v>
      </c>
      <c r="D362" s="8"/>
      <c r="E362" s="8"/>
      <c r="F362" s="11">
        <f t="shared" si="137"/>
        <v>6924</v>
      </c>
      <c r="G362" s="11">
        <f>G363+G368</f>
        <v>6924</v>
      </c>
      <c r="H362" s="11">
        <f>H368</f>
        <v>0</v>
      </c>
      <c r="I362" s="11">
        <f t="shared" si="136"/>
        <v>7185</v>
      </c>
      <c r="J362" s="11">
        <f>J363+J368</f>
        <v>7185</v>
      </c>
      <c r="K362" s="11">
        <f>K368</f>
        <v>0</v>
      </c>
    </row>
    <row r="363" spans="1:252" ht="183.6" customHeight="1" x14ac:dyDescent="0.2">
      <c r="A363" s="8" t="s">
        <v>849</v>
      </c>
      <c r="B363" s="8"/>
      <c r="C363" s="8" t="s">
        <v>265</v>
      </c>
      <c r="D363" s="8" t="s">
        <v>681</v>
      </c>
      <c r="E363" s="8"/>
      <c r="F363" s="11">
        <f>G363+H363</f>
        <v>67</v>
      </c>
      <c r="G363" s="11">
        <f>G364</f>
        <v>67</v>
      </c>
      <c r="H363" s="11">
        <f>H364</f>
        <v>0</v>
      </c>
      <c r="I363" s="11">
        <f>J363+K363</f>
        <v>67</v>
      </c>
      <c r="J363" s="11">
        <f>J364</f>
        <v>67</v>
      </c>
      <c r="K363" s="11">
        <f>K364</f>
        <v>0</v>
      </c>
    </row>
    <row r="364" spans="1:252" ht="216" customHeight="1" x14ac:dyDescent="0.2">
      <c r="A364" s="8" t="s">
        <v>682</v>
      </c>
      <c r="B364" s="8"/>
      <c r="C364" s="8" t="s">
        <v>265</v>
      </c>
      <c r="D364" s="8" t="s">
        <v>683</v>
      </c>
      <c r="E364" s="8"/>
      <c r="F364" s="11">
        <f>G364+H364</f>
        <v>67</v>
      </c>
      <c r="G364" s="11">
        <f>G365</f>
        <v>67</v>
      </c>
      <c r="H364" s="11">
        <f>H365</f>
        <v>0</v>
      </c>
      <c r="I364" s="11">
        <f>J364+K364</f>
        <v>67</v>
      </c>
      <c r="J364" s="11">
        <f>J365</f>
        <v>67</v>
      </c>
      <c r="K364" s="11">
        <f>K365</f>
        <v>0</v>
      </c>
    </row>
    <row r="365" spans="1:252" ht="133.9" customHeight="1" x14ac:dyDescent="0.2">
      <c r="A365" s="15" t="s">
        <v>266</v>
      </c>
      <c r="B365" s="8"/>
      <c r="C365" s="9" t="s">
        <v>265</v>
      </c>
      <c r="D365" s="9" t="s">
        <v>684</v>
      </c>
      <c r="E365" s="9"/>
      <c r="F365" s="14">
        <f>G365+H365</f>
        <v>67</v>
      </c>
      <c r="G365" s="14">
        <f>G366+G367</f>
        <v>67</v>
      </c>
      <c r="H365" s="14">
        <f>H366+H367</f>
        <v>0</v>
      </c>
      <c r="I365" s="14">
        <f>J365+K365</f>
        <v>67</v>
      </c>
      <c r="J365" s="14">
        <f>J366+J367</f>
        <v>67</v>
      </c>
      <c r="K365" s="14">
        <f>K366+K367</f>
        <v>0</v>
      </c>
    </row>
    <row r="366" spans="1:252" ht="237" customHeight="1" x14ac:dyDescent="0.2">
      <c r="A366" s="15" t="s">
        <v>17</v>
      </c>
      <c r="B366" s="8"/>
      <c r="C366" s="9" t="s">
        <v>265</v>
      </c>
      <c r="D366" s="9" t="s">
        <v>684</v>
      </c>
      <c r="E366" s="9" t="s">
        <v>11</v>
      </c>
      <c r="F366" s="14">
        <f t="shared" ref="F366:F367" si="139">G366+H366</f>
        <v>30</v>
      </c>
      <c r="G366" s="14">
        <v>30</v>
      </c>
      <c r="H366" s="14"/>
      <c r="I366" s="14">
        <f t="shared" ref="I366:I367" si="140">J366+K366</f>
        <v>30</v>
      </c>
      <c r="J366" s="14">
        <v>30</v>
      </c>
      <c r="K366" s="14"/>
    </row>
    <row r="367" spans="1:252" ht="113.45" customHeight="1" x14ac:dyDescent="0.2">
      <c r="A367" s="9" t="s">
        <v>18</v>
      </c>
      <c r="B367" s="8"/>
      <c r="C367" s="9" t="s">
        <v>265</v>
      </c>
      <c r="D367" s="9" t="s">
        <v>684</v>
      </c>
      <c r="E367" s="9" t="s">
        <v>12</v>
      </c>
      <c r="F367" s="14">
        <f t="shared" si="139"/>
        <v>37</v>
      </c>
      <c r="G367" s="14">
        <v>37</v>
      </c>
      <c r="H367" s="14"/>
      <c r="I367" s="14">
        <f t="shared" si="140"/>
        <v>37</v>
      </c>
      <c r="J367" s="14">
        <v>37</v>
      </c>
      <c r="K367" s="14"/>
    </row>
    <row r="368" spans="1:252" ht="55.9" customHeight="1" x14ac:dyDescent="0.2">
      <c r="A368" s="7" t="s">
        <v>146</v>
      </c>
      <c r="B368" s="8"/>
      <c r="C368" s="8" t="s">
        <v>265</v>
      </c>
      <c r="D368" s="8" t="s">
        <v>147</v>
      </c>
      <c r="E368" s="8"/>
      <c r="F368" s="11">
        <f t="shared" ref="F368:F399" si="141">G368+H368</f>
        <v>6857</v>
      </c>
      <c r="G368" s="11">
        <f>G369</f>
        <v>6857</v>
      </c>
      <c r="H368" s="11">
        <f>H369</f>
        <v>0</v>
      </c>
      <c r="I368" s="11">
        <f t="shared" ref="I368:I399" si="142">J368+K368</f>
        <v>7118</v>
      </c>
      <c r="J368" s="11">
        <f>J369</f>
        <v>7118</v>
      </c>
      <c r="K368" s="11">
        <f>K369</f>
        <v>0</v>
      </c>
    </row>
    <row r="369" spans="1:13" ht="162" customHeight="1" x14ac:dyDescent="0.2">
      <c r="A369" s="7" t="s">
        <v>148</v>
      </c>
      <c r="B369" s="8"/>
      <c r="C369" s="8" t="s">
        <v>265</v>
      </c>
      <c r="D369" s="8" t="s">
        <v>149</v>
      </c>
      <c r="E369" s="8"/>
      <c r="F369" s="11">
        <f t="shared" si="141"/>
        <v>6857</v>
      </c>
      <c r="G369" s="11">
        <f>G370</f>
        <v>6857</v>
      </c>
      <c r="H369" s="11">
        <f>H370</f>
        <v>0</v>
      </c>
      <c r="I369" s="11">
        <f t="shared" si="142"/>
        <v>7118</v>
      </c>
      <c r="J369" s="11">
        <f>J370</f>
        <v>7118</v>
      </c>
      <c r="K369" s="11">
        <f>K370</f>
        <v>0</v>
      </c>
    </row>
    <row r="370" spans="1:13" ht="150" customHeight="1" x14ac:dyDescent="0.2">
      <c r="A370" s="15" t="s">
        <v>266</v>
      </c>
      <c r="B370" s="9"/>
      <c r="C370" s="9" t="s">
        <v>265</v>
      </c>
      <c r="D370" s="9" t="s">
        <v>267</v>
      </c>
      <c r="E370" s="9"/>
      <c r="F370" s="14">
        <f t="shared" si="141"/>
        <v>6857</v>
      </c>
      <c r="G370" s="14">
        <f>G371+G372</f>
        <v>6857</v>
      </c>
      <c r="H370" s="14">
        <f>H371+H372</f>
        <v>0</v>
      </c>
      <c r="I370" s="14">
        <f t="shared" si="142"/>
        <v>7118</v>
      </c>
      <c r="J370" s="14">
        <f>J371+J372</f>
        <v>7118</v>
      </c>
      <c r="K370" s="14">
        <f>K371+K372</f>
        <v>0</v>
      </c>
    </row>
    <row r="371" spans="1:13" ht="237" customHeight="1" x14ac:dyDescent="0.2">
      <c r="A371" s="15" t="s">
        <v>17</v>
      </c>
      <c r="B371" s="9"/>
      <c r="C371" s="9" t="s">
        <v>265</v>
      </c>
      <c r="D371" s="9" t="s">
        <v>267</v>
      </c>
      <c r="E371" s="9" t="s">
        <v>11</v>
      </c>
      <c r="F371" s="14">
        <f t="shared" si="141"/>
        <v>6541</v>
      </c>
      <c r="G371" s="14">
        <v>6541</v>
      </c>
      <c r="H371" s="14"/>
      <c r="I371" s="14">
        <f t="shared" si="142"/>
        <v>6802</v>
      </c>
      <c r="J371" s="14">
        <v>6802</v>
      </c>
      <c r="K371" s="14"/>
    </row>
    <row r="372" spans="1:13" ht="106.15" customHeight="1" x14ac:dyDescent="0.2">
      <c r="A372" s="9" t="s">
        <v>18</v>
      </c>
      <c r="B372" s="9"/>
      <c r="C372" s="9" t="s">
        <v>265</v>
      </c>
      <c r="D372" s="9" t="s">
        <v>267</v>
      </c>
      <c r="E372" s="9" t="s">
        <v>12</v>
      </c>
      <c r="F372" s="14">
        <f t="shared" si="141"/>
        <v>316</v>
      </c>
      <c r="G372" s="14">
        <v>316</v>
      </c>
      <c r="H372" s="14"/>
      <c r="I372" s="14">
        <f t="shared" si="142"/>
        <v>316</v>
      </c>
      <c r="J372" s="14">
        <v>316</v>
      </c>
      <c r="K372" s="14"/>
    </row>
    <row r="373" spans="1:13" ht="100.5" customHeight="1" x14ac:dyDescent="0.2">
      <c r="A373" s="8" t="s">
        <v>268</v>
      </c>
      <c r="B373" s="8" t="s">
        <v>269</v>
      </c>
      <c r="C373" s="8"/>
      <c r="D373" s="8"/>
      <c r="E373" s="8"/>
      <c r="F373" s="11">
        <f t="shared" si="141"/>
        <v>6420</v>
      </c>
      <c r="G373" s="11">
        <f t="shared" ref="G373:K376" si="143">G374</f>
        <v>6420</v>
      </c>
      <c r="H373" s="11">
        <f t="shared" si="143"/>
        <v>0</v>
      </c>
      <c r="I373" s="11">
        <f t="shared" si="142"/>
        <v>17546</v>
      </c>
      <c r="J373" s="11">
        <f t="shared" si="143"/>
        <v>17546</v>
      </c>
      <c r="K373" s="11">
        <f t="shared" si="143"/>
        <v>0</v>
      </c>
      <c r="L373" s="10">
        <v>17546</v>
      </c>
      <c r="M373" s="16">
        <f>J373-L373</f>
        <v>0</v>
      </c>
    </row>
    <row r="374" spans="1:13" ht="63" customHeight="1" x14ac:dyDescent="0.2">
      <c r="A374" s="8" t="s">
        <v>792</v>
      </c>
      <c r="B374" s="8"/>
      <c r="C374" s="8" t="s">
        <v>205</v>
      </c>
      <c r="D374" s="8"/>
      <c r="E374" s="8"/>
      <c r="F374" s="11">
        <f t="shared" si="141"/>
        <v>6420</v>
      </c>
      <c r="G374" s="11">
        <f>G375</f>
        <v>6420</v>
      </c>
      <c r="H374" s="11">
        <f t="shared" si="143"/>
        <v>0</v>
      </c>
      <c r="I374" s="11">
        <f t="shared" si="142"/>
        <v>17546</v>
      </c>
      <c r="J374" s="11">
        <f>J375</f>
        <v>17546</v>
      </c>
      <c r="K374" s="11">
        <f t="shared" si="143"/>
        <v>0</v>
      </c>
    </row>
    <row r="375" spans="1:13" ht="100.9" customHeight="1" x14ac:dyDescent="0.2">
      <c r="A375" s="8" t="s">
        <v>270</v>
      </c>
      <c r="B375" s="8"/>
      <c r="C375" s="8" t="s">
        <v>271</v>
      </c>
      <c r="D375" s="8"/>
      <c r="E375" s="8"/>
      <c r="F375" s="11">
        <f t="shared" si="141"/>
        <v>6420</v>
      </c>
      <c r="G375" s="11">
        <f t="shared" si="143"/>
        <v>6420</v>
      </c>
      <c r="H375" s="11">
        <f t="shared" si="143"/>
        <v>0</v>
      </c>
      <c r="I375" s="11">
        <f t="shared" si="142"/>
        <v>17546</v>
      </c>
      <c r="J375" s="11">
        <f t="shared" si="143"/>
        <v>17546</v>
      </c>
      <c r="K375" s="11">
        <f t="shared" si="143"/>
        <v>0</v>
      </c>
    </row>
    <row r="376" spans="1:13" ht="46.15" customHeight="1" x14ac:dyDescent="0.2">
      <c r="A376" s="7" t="s">
        <v>146</v>
      </c>
      <c r="B376" s="8"/>
      <c r="C376" s="8" t="s">
        <v>271</v>
      </c>
      <c r="D376" s="8" t="s">
        <v>147</v>
      </c>
      <c r="E376" s="8"/>
      <c r="F376" s="11">
        <f t="shared" si="141"/>
        <v>6420</v>
      </c>
      <c r="G376" s="11">
        <f t="shared" si="143"/>
        <v>6420</v>
      </c>
      <c r="H376" s="11">
        <f t="shared" si="143"/>
        <v>0</v>
      </c>
      <c r="I376" s="11">
        <f t="shared" si="142"/>
        <v>17546</v>
      </c>
      <c r="J376" s="11">
        <f t="shared" si="143"/>
        <v>17546</v>
      </c>
      <c r="K376" s="11">
        <f t="shared" si="143"/>
        <v>0</v>
      </c>
    </row>
    <row r="377" spans="1:13" ht="147.6" customHeight="1" x14ac:dyDescent="0.2">
      <c r="A377" s="7" t="s">
        <v>148</v>
      </c>
      <c r="B377" s="8"/>
      <c r="C377" s="8" t="s">
        <v>271</v>
      </c>
      <c r="D377" s="8" t="s">
        <v>149</v>
      </c>
      <c r="E377" s="8"/>
      <c r="F377" s="11">
        <f t="shared" si="141"/>
        <v>6420</v>
      </c>
      <c r="G377" s="11">
        <f>G378+G380</f>
        <v>6420</v>
      </c>
      <c r="H377" s="11">
        <f>H378+H380</f>
        <v>0</v>
      </c>
      <c r="I377" s="11">
        <f t="shared" si="142"/>
        <v>17546</v>
      </c>
      <c r="J377" s="11">
        <f>J378+J380</f>
        <v>17546</v>
      </c>
      <c r="K377" s="11">
        <f>K378+K380</f>
        <v>0</v>
      </c>
    </row>
    <row r="378" spans="1:13" ht="144.75" customHeight="1" x14ac:dyDescent="0.2">
      <c r="A378" s="15" t="s">
        <v>1012</v>
      </c>
      <c r="B378" s="9"/>
      <c r="C378" s="9" t="s">
        <v>271</v>
      </c>
      <c r="D378" s="9" t="s">
        <v>272</v>
      </c>
      <c r="E378" s="9"/>
      <c r="F378" s="14">
        <f t="shared" si="141"/>
        <v>3532</v>
      </c>
      <c r="G378" s="14">
        <f>G379</f>
        <v>3532</v>
      </c>
      <c r="H378" s="14">
        <f>H379</f>
        <v>0</v>
      </c>
      <c r="I378" s="14">
        <f t="shared" si="142"/>
        <v>3558</v>
      </c>
      <c r="J378" s="14">
        <f>J379</f>
        <v>3558</v>
      </c>
      <c r="K378" s="14">
        <f>K379</f>
        <v>0</v>
      </c>
    </row>
    <row r="379" spans="1:13" ht="240" customHeight="1" x14ac:dyDescent="0.2">
      <c r="A379" s="15" t="s">
        <v>17</v>
      </c>
      <c r="B379" s="9"/>
      <c r="C379" s="9" t="s">
        <v>271</v>
      </c>
      <c r="D379" s="9" t="s">
        <v>272</v>
      </c>
      <c r="E379" s="9" t="s">
        <v>11</v>
      </c>
      <c r="F379" s="14">
        <f>G379+H379</f>
        <v>3532</v>
      </c>
      <c r="G379" s="14">
        <v>3532</v>
      </c>
      <c r="H379" s="14"/>
      <c r="I379" s="14">
        <f>J379+K379</f>
        <v>3558</v>
      </c>
      <c r="J379" s="14">
        <f>3667-109</f>
        <v>3558</v>
      </c>
      <c r="K379" s="14"/>
    </row>
    <row r="380" spans="1:13" ht="148.15" customHeight="1" x14ac:dyDescent="0.2">
      <c r="A380" s="15" t="s">
        <v>1013</v>
      </c>
      <c r="B380" s="9"/>
      <c r="C380" s="9" t="s">
        <v>271</v>
      </c>
      <c r="D380" s="9" t="s">
        <v>273</v>
      </c>
      <c r="E380" s="9"/>
      <c r="F380" s="14">
        <f t="shared" si="141"/>
        <v>2888</v>
      </c>
      <c r="G380" s="14">
        <f>G381+G382+G383</f>
        <v>2888</v>
      </c>
      <c r="H380" s="14">
        <f>H381+H382+H383</f>
        <v>0</v>
      </c>
      <c r="I380" s="14">
        <f t="shared" si="142"/>
        <v>13988</v>
      </c>
      <c r="J380" s="14">
        <f>J381+J382+J383</f>
        <v>13988</v>
      </c>
      <c r="K380" s="14">
        <f>K381+K382+K383</f>
        <v>0</v>
      </c>
    </row>
    <row r="381" spans="1:13" ht="243" customHeight="1" x14ac:dyDescent="0.2">
      <c r="A381" s="15" t="s">
        <v>17</v>
      </c>
      <c r="B381" s="9"/>
      <c r="C381" s="9" t="s">
        <v>271</v>
      </c>
      <c r="D381" s="9" t="s">
        <v>273</v>
      </c>
      <c r="E381" s="9" t="s">
        <v>11</v>
      </c>
      <c r="F381" s="14">
        <f t="shared" si="141"/>
        <v>2591</v>
      </c>
      <c r="G381" s="14">
        <v>2591</v>
      </c>
      <c r="H381" s="14"/>
      <c r="I381" s="14">
        <f t="shared" si="142"/>
        <v>2595</v>
      </c>
      <c r="J381" s="14">
        <f>2695-100</f>
        <v>2595</v>
      </c>
      <c r="K381" s="14"/>
    </row>
    <row r="382" spans="1:13" ht="112.15" customHeight="1" x14ac:dyDescent="0.2">
      <c r="A382" s="9" t="s">
        <v>18</v>
      </c>
      <c r="B382" s="9"/>
      <c r="C382" s="9" t="s">
        <v>271</v>
      </c>
      <c r="D382" s="9" t="s">
        <v>273</v>
      </c>
      <c r="E382" s="9" t="s">
        <v>12</v>
      </c>
      <c r="F382" s="14">
        <f t="shared" si="141"/>
        <v>295</v>
      </c>
      <c r="G382" s="14">
        <v>295</v>
      </c>
      <c r="H382" s="14"/>
      <c r="I382" s="14">
        <f t="shared" si="142"/>
        <v>265</v>
      </c>
      <c r="J382" s="14">
        <f>295-30</f>
        <v>265</v>
      </c>
      <c r="K382" s="14"/>
    </row>
    <row r="383" spans="1:13" ht="57.75" customHeight="1" x14ac:dyDescent="0.2">
      <c r="A383" s="9" t="s">
        <v>15</v>
      </c>
      <c r="B383" s="9"/>
      <c r="C383" s="9" t="s">
        <v>271</v>
      </c>
      <c r="D383" s="9" t="s">
        <v>273</v>
      </c>
      <c r="E383" s="9" t="s">
        <v>14</v>
      </c>
      <c r="F383" s="14">
        <f t="shared" si="141"/>
        <v>2</v>
      </c>
      <c r="G383" s="14">
        <v>2</v>
      </c>
      <c r="H383" s="14"/>
      <c r="I383" s="14">
        <f t="shared" si="142"/>
        <v>11128</v>
      </c>
      <c r="J383" s="14">
        <v>11128</v>
      </c>
      <c r="K383" s="14"/>
    </row>
    <row r="384" spans="1:13" ht="100.9" customHeight="1" x14ac:dyDescent="0.2">
      <c r="A384" s="8" t="s">
        <v>696</v>
      </c>
      <c r="B384" s="8" t="s">
        <v>274</v>
      </c>
      <c r="C384" s="8"/>
      <c r="D384" s="8"/>
      <c r="E384" s="8"/>
      <c r="F384" s="11">
        <f t="shared" si="141"/>
        <v>6502</v>
      </c>
      <c r="G384" s="11">
        <f>G385</f>
        <v>6502</v>
      </c>
      <c r="H384" s="11">
        <f>H385</f>
        <v>0</v>
      </c>
      <c r="I384" s="11">
        <f t="shared" si="142"/>
        <v>6754</v>
      </c>
      <c r="J384" s="11">
        <f>J385</f>
        <v>6754</v>
      </c>
      <c r="K384" s="11">
        <f>K385</f>
        <v>0</v>
      </c>
    </row>
    <row r="385" spans="1:12" ht="73.900000000000006" customHeight="1" x14ac:dyDescent="0.2">
      <c r="A385" s="8" t="s">
        <v>792</v>
      </c>
      <c r="B385" s="8"/>
      <c r="C385" s="8" t="s">
        <v>205</v>
      </c>
      <c r="D385" s="8"/>
      <c r="E385" s="8"/>
      <c r="F385" s="11">
        <f t="shared" si="141"/>
        <v>6502</v>
      </c>
      <c r="G385" s="11">
        <f>G386</f>
        <v>6502</v>
      </c>
      <c r="H385" s="11">
        <f>H386</f>
        <v>0</v>
      </c>
      <c r="I385" s="11">
        <f t="shared" si="142"/>
        <v>6754</v>
      </c>
      <c r="J385" s="11">
        <f>J386</f>
        <v>6754</v>
      </c>
      <c r="K385" s="11">
        <f>K386</f>
        <v>0</v>
      </c>
    </row>
    <row r="386" spans="1:12" ht="204.6" customHeight="1" x14ac:dyDescent="0.2">
      <c r="A386" s="8" t="s">
        <v>275</v>
      </c>
      <c r="B386" s="8"/>
      <c r="C386" s="8" t="s">
        <v>276</v>
      </c>
      <c r="D386" s="8"/>
      <c r="E386" s="8"/>
      <c r="F386" s="11">
        <f t="shared" ref="F386:F391" si="144">G386+H386</f>
        <v>6502</v>
      </c>
      <c r="G386" s="11">
        <f>G387+G392</f>
        <v>6502</v>
      </c>
      <c r="H386" s="11">
        <f>H387+H392</f>
        <v>0</v>
      </c>
      <c r="I386" s="11">
        <f t="shared" si="142"/>
        <v>6754</v>
      </c>
      <c r="J386" s="11">
        <f>J387+J392</f>
        <v>6754</v>
      </c>
      <c r="K386" s="11">
        <f>K387+K392</f>
        <v>0</v>
      </c>
    </row>
    <row r="387" spans="1:12" ht="180.75" customHeight="1" x14ac:dyDescent="0.2">
      <c r="A387" s="8" t="s">
        <v>849</v>
      </c>
      <c r="B387" s="8"/>
      <c r="C387" s="8" t="s">
        <v>276</v>
      </c>
      <c r="D387" s="8" t="s">
        <v>681</v>
      </c>
      <c r="E387" s="8"/>
      <c r="F387" s="11">
        <f t="shared" si="144"/>
        <v>68</v>
      </c>
      <c r="G387" s="11">
        <f>G388</f>
        <v>68</v>
      </c>
      <c r="H387" s="11">
        <f>H388</f>
        <v>0</v>
      </c>
      <c r="I387" s="11">
        <f t="shared" si="142"/>
        <v>68</v>
      </c>
      <c r="J387" s="11">
        <f>J388</f>
        <v>68</v>
      </c>
      <c r="K387" s="11">
        <f>K388</f>
        <v>0</v>
      </c>
    </row>
    <row r="388" spans="1:12" ht="231.6" customHeight="1" x14ac:dyDescent="0.2">
      <c r="A388" s="8" t="s">
        <v>682</v>
      </c>
      <c r="B388" s="8"/>
      <c r="C388" s="8" t="s">
        <v>276</v>
      </c>
      <c r="D388" s="8" t="s">
        <v>683</v>
      </c>
      <c r="E388" s="8"/>
      <c r="F388" s="11">
        <f t="shared" si="144"/>
        <v>68</v>
      </c>
      <c r="G388" s="11">
        <f>G389</f>
        <v>68</v>
      </c>
      <c r="H388" s="11">
        <f>H389</f>
        <v>0</v>
      </c>
      <c r="I388" s="11">
        <f t="shared" si="142"/>
        <v>68</v>
      </c>
      <c r="J388" s="11">
        <f>J389</f>
        <v>68</v>
      </c>
      <c r="K388" s="11">
        <f>K389</f>
        <v>0</v>
      </c>
    </row>
    <row r="389" spans="1:12" ht="153.6" customHeight="1" x14ac:dyDescent="0.2">
      <c r="A389" s="15" t="s">
        <v>697</v>
      </c>
      <c r="B389" s="8"/>
      <c r="C389" s="9" t="s">
        <v>276</v>
      </c>
      <c r="D389" s="9" t="s">
        <v>713</v>
      </c>
      <c r="E389" s="8"/>
      <c r="F389" s="14">
        <f t="shared" si="144"/>
        <v>68</v>
      </c>
      <c r="G389" s="14">
        <f>G390+G391</f>
        <v>68</v>
      </c>
      <c r="H389" s="14">
        <f>H390+H391</f>
        <v>0</v>
      </c>
      <c r="I389" s="14">
        <f t="shared" si="142"/>
        <v>68</v>
      </c>
      <c r="J389" s="14">
        <f>J390+J391</f>
        <v>68</v>
      </c>
      <c r="K389" s="14">
        <f>K390+K391</f>
        <v>0</v>
      </c>
    </row>
    <row r="390" spans="1:12" ht="234.6" customHeight="1" x14ac:dyDescent="0.2">
      <c r="A390" s="15" t="s">
        <v>17</v>
      </c>
      <c r="B390" s="8"/>
      <c r="C390" s="9" t="s">
        <v>276</v>
      </c>
      <c r="D390" s="9" t="s">
        <v>713</v>
      </c>
      <c r="E390" s="9" t="s">
        <v>11</v>
      </c>
      <c r="F390" s="14">
        <f t="shared" si="144"/>
        <v>33</v>
      </c>
      <c r="G390" s="14">
        <v>33</v>
      </c>
      <c r="H390" s="14"/>
      <c r="I390" s="14">
        <f t="shared" si="142"/>
        <v>33</v>
      </c>
      <c r="J390" s="14">
        <v>33</v>
      </c>
      <c r="K390" s="14"/>
    </row>
    <row r="391" spans="1:12" ht="114.6" customHeight="1" x14ac:dyDescent="0.2">
      <c r="A391" s="9" t="s">
        <v>18</v>
      </c>
      <c r="B391" s="8"/>
      <c r="C391" s="9" t="s">
        <v>276</v>
      </c>
      <c r="D391" s="9" t="s">
        <v>713</v>
      </c>
      <c r="E391" s="9" t="s">
        <v>12</v>
      </c>
      <c r="F391" s="14">
        <f t="shared" si="144"/>
        <v>35</v>
      </c>
      <c r="G391" s="14">
        <v>35</v>
      </c>
      <c r="H391" s="14"/>
      <c r="I391" s="14">
        <f t="shared" si="142"/>
        <v>35</v>
      </c>
      <c r="J391" s="14">
        <v>35</v>
      </c>
      <c r="K391" s="14"/>
    </row>
    <row r="392" spans="1:12" ht="58.15" customHeight="1" x14ac:dyDescent="0.2">
      <c r="A392" s="7" t="s">
        <v>146</v>
      </c>
      <c r="B392" s="8"/>
      <c r="C392" s="8" t="s">
        <v>276</v>
      </c>
      <c r="D392" s="8" t="s">
        <v>147</v>
      </c>
      <c r="E392" s="8"/>
      <c r="F392" s="11">
        <f t="shared" si="141"/>
        <v>6434</v>
      </c>
      <c r="G392" s="11">
        <f>G393</f>
        <v>6434</v>
      </c>
      <c r="H392" s="11">
        <f>H393</f>
        <v>0</v>
      </c>
      <c r="I392" s="11">
        <f t="shared" si="142"/>
        <v>6686</v>
      </c>
      <c r="J392" s="11">
        <f>J393</f>
        <v>6686</v>
      </c>
      <c r="K392" s="11">
        <f>K393</f>
        <v>0</v>
      </c>
    </row>
    <row r="393" spans="1:12" ht="168" customHeight="1" x14ac:dyDescent="0.2">
      <c r="A393" s="7" t="s">
        <v>148</v>
      </c>
      <c r="B393" s="8"/>
      <c r="C393" s="8" t="s">
        <v>276</v>
      </c>
      <c r="D393" s="8" t="s">
        <v>149</v>
      </c>
      <c r="E393" s="8"/>
      <c r="F393" s="11">
        <f t="shared" si="141"/>
        <v>6434</v>
      </c>
      <c r="G393" s="11">
        <f>G394+G396</f>
        <v>6434</v>
      </c>
      <c r="H393" s="11">
        <f>H394+H396</f>
        <v>0</v>
      </c>
      <c r="I393" s="11">
        <f t="shared" si="142"/>
        <v>6686</v>
      </c>
      <c r="J393" s="11">
        <f>J394+J396</f>
        <v>6686</v>
      </c>
      <c r="K393" s="11">
        <f>K394+K396</f>
        <v>0</v>
      </c>
    </row>
    <row r="394" spans="1:12" ht="172.9" customHeight="1" x14ac:dyDescent="0.2">
      <c r="A394" s="15" t="s">
        <v>698</v>
      </c>
      <c r="B394" s="9"/>
      <c r="C394" s="9" t="s">
        <v>276</v>
      </c>
      <c r="D394" s="9" t="s">
        <v>277</v>
      </c>
      <c r="E394" s="9"/>
      <c r="F394" s="14">
        <f t="shared" si="141"/>
        <v>2708</v>
      </c>
      <c r="G394" s="14">
        <f>G395</f>
        <v>2708</v>
      </c>
      <c r="H394" s="14">
        <f>H395</f>
        <v>0</v>
      </c>
      <c r="I394" s="14">
        <f t="shared" si="142"/>
        <v>2816</v>
      </c>
      <c r="J394" s="14">
        <f>J395</f>
        <v>2816</v>
      </c>
      <c r="K394" s="14">
        <f>K395</f>
        <v>0</v>
      </c>
    </row>
    <row r="395" spans="1:12" ht="240.6" customHeight="1" x14ac:dyDescent="0.2">
      <c r="A395" s="15" t="s">
        <v>17</v>
      </c>
      <c r="B395" s="9"/>
      <c r="C395" s="9" t="s">
        <v>276</v>
      </c>
      <c r="D395" s="9" t="s">
        <v>277</v>
      </c>
      <c r="E395" s="9" t="s">
        <v>11</v>
      </c>
      <c r="F395" s="14">
        <f>G395+H395</f>
        <v>2708</v>
      </c>
      <c r="G395" s="14">
        <v>2708</v>
      </c>
      <c r="H395" s="14"/>
      <c r="I395" s="14">
        <f>J395+K395</f>
        <v>2816</v>
      </c>
      <c r="J395" s="14">
        <v>2816</v>
      </c>
      <c r="K395" s="14"/>
    </row>
    <row r="396" spans="1:12" ht="134.44999999999999" customHeight="1" x14ac:dyDescent="0.2">
      <c r="A396" s="15" t="s">
        <v>697</v>
      </c>
      <c r="B396" s="9"/>
      <c r="C396" s="9" t="s">
        <v>276</v>
      </c>
      <c r="D396" s="9" t="s">
        <v>278</v>
      </c>
      <c r="E396" s="9"/>
      <c r="F396" s="14">
        <f t="shared" si="141"/>
        <v>3726</v>
      </c>
      <c r="G396" s="14">
        <f>G397+G398+G399</f>
        <v>3726</v>
      </c>
      <c r="H396" s="14">
        <f>H397+H398+H399</f>
        <v>0</v>
      </c>
      <c r="I396" s="14">
        <f t="shared" si="142"/>
        <v>3870</v>
      </c>
      <c r="J396" s="14">
        <f>J397+J398+J399</f>
        <v>3870</v>
      </c>
      <c r="K396" s="14">
        <f>K397+K398+K399</f>
        <v>0</v>
      </c>
    </row>
    <row r="397" spans="1:12" ht="238.9" customHeight="1" x14ac:dyDescent="0.2">
      <c r="A397" s="15" t="s">
        <v>17</v>
      </c>
      <c r="B397" s="9"/>
      <c r="C397" s="9" t="s">
        <v>276</v>
      </c>
      <c r="D397" s="9" t="s">
        <v>278</v>
      </c>
      <c r="E397" s="9" t="s">
        <v>11</v>
      </c>
      <c r="F397" s="14">
        <f t="shared" si="141"/>
        <v>3636</v>
      </c>
      <c r="G397" s="14">
        <v>3636</v>
      </c>
      <c r="H397" s="14"/>
      <c r="I397" s="14">
        <f t="shared" si="142"/>
        <v>3780</v>
      </c>
      <c r="J397" s="14">
        <v>3780</v>
      </c>
      <c r="K397" s="14"/>
    </row>
    <row r="398" spans="1:12" ht="110.45" customHeight="1" x14ac:dyDescent="0.2">
      <c r="A398" s="9" t="s">
        <v>18</v>
      </c>
      <c r="B398" s="9"/>
      <c r="C398" s="9" t="s">
        <v>276</v>
      </c>
      <c r="D398" s="9" t="s">
        <v>278</v>
      </c>
      <c r="E398" s="9" t="s">
        <v>12</v>
      </c>
      <c r="F398" s="14">
        <f t="shared" si="141"/>
        <v>71</v>
      </c>
      <c r="G398" s="14">
        <v>71</v>
      </c>
      <c r="H398" s="14"/>
      <c r="I398" s="14">
        <f t="shared" si="142"/>
        <v>71</v>
      </c>
      <c r="J398" s="14">
        <v>71</v>
      </c>
      <c r="K398" s="14"/>
    </row>
    <row r="399" spans="1:12" ht="87.6" customHeight="1" x14ac:dyDescent="0.2">
      <c r="A399" s="9" t="s">
        <v>15</v>
      </c>
      <c r="B399" s="9"/>
      <c r="C399" s="9" t="s">
        <v>276</v>
      </c>
      <c r="D399" s="9" t="s">
        <v>278</v>
      </c>
      <c r="E399" s="9" t="s">
        <v>14</v>
      </c>
      <c r="F399" s="14">
        <f t="shared" si="141"/>
        <v>19</v>
      </c>
      <c r="G399" s="14">
        <v>19</v>
      </c>
      <c r="H399" s="14"/>
      <c r="I399" s="14">
        <f t="shared" si="142"/>
        <v>19</v>
      </c>
      <c r="J399" s="14">
        <v>19</v>
      </c>
      <c r="K399" s="14"/>
    </row>
    <row r="400" spans="1:12" ht="164.45" customHeight="1" x14ac:dyDescent="0.2">
      <c r="A400" s="8" t="s">
        <v>101</v>
      </c>
      <c r="B400" s="8" t="s">
        <v>102</v>
      </c>
      <c r="C400" s="8"/>
      <c r="D400" s="8"/>
      <c r="E400" s="8"/>
      <c r="F400" s="11">
        <f t="shared" ref="F400:F453" si="145">G400+H400</f>
        <v>115583</v>
      </c>
      <c r="G400" s="11">
        <f>+G401+G454</f>
        <v>83323</v>
      </c>
      <c r="H400" s="11">
        <f>+H401+H454</f>
        <v>32260</v>
      </c>
      <c r="I400" s="11">
        <f t="shared" ref="I400:I408" si="146">J400+K400</f>
        <v>116656</v>
      </c>
      <c r="J400" s="11">
        <f>+J401+J454</f>
        <v>73903</v>
      </c>
      <c r="K400" s="11">
        <f>+K401+K454</f>
        <v>42753</v>
      </c>
      <c r="L400" s="10">
        <f>32936+43592-125</f>
        <v>76403</v>
      </c>
    </row>
    <row r="401" spans="1:11" ht="51.75" customHeight="1" x14ac:dyDescent="0.2">
      <c r="A401" s="8" t="s">
        <v>103</v>
      </c>
      <c r="B401" s="8"/>
      <c r="C401" s="8" t="s">
        <v>104</v>
      </c>
      <c r="D401" s="8"/>
      <c r="E401" s="8"/>
      <c r="F401" s="11">
        <f t="shared" si="145"/>
        <v>85323</v>
      </c>
      <c r="G401" s="11">
        <f>G402+G408</f>
        <v>83323</v>
      </c>
      <c r="H401" s="11">
        <f>H402+H408</f>
        <v>2000</v>
      </c>
      <c r="I401" s="11">
        <f t="shared" si="146"/>
        <v>79903</v>
      </c>
      <c r="J401" s="11">
        <f>J402+J408</f>
        <v>73903</v>
      </c>
      <c r="K401" s="11">
        <f>K402+K408</f>
        <v>6000</v>
      </c>
    </row>
    <row r="402" spans="1:11" ht="51.75" customHeight="1" x14ac:dyDescent="0.2">
      <c r="A402" s="8" t="s">
        <v>118</v>
      </c>
      <c r="B402" s="8"/>
      <c r="C402" s="8" t="s">
        <v>119</v>
      </c>
      <c r="D402" s="8"/>
      <c r="E402" s="8"/>
      <c r="F402" s="11">
        <f t="shared" si="145"/>
        <v>1600</v>
      </c>
      <c r="G402" s="11">
        <f t="shared" ref="G402:K406" si="147">G403</f>
        <v>1600</v>
      </c>
      <c r="H402" s="11">
        <f t="shared" si="147"/>
        <v>0</v>
      </c>
      <c r="I402" s="11">
        <f t="shared" si="146"/>
        <v>1600</v>
      </c>
      <c r="J402" s="11">
        <f t="shared" si="147"/>
        <v>1600</v>
      </c>
      <c r="K402" s="11">
        <f t="shared" si="147"/>
        <v>0</v>
      </c>
    </row>
    <row r="403" spans="1:11" ht="244.9" customHeight="1" x14ac:dyDescent="0.2">
      <c r="A403" s="7" t="s">
        <v>852</v>
      </c>
      <c r="B403" s="8"/>
      <c r="C403" s="8" t="s">
        <v>119</v>
      </c>
      <c r="D403" s="8" t="s">
        <v>120</v>
      </c>
      <c r="E403" s="8"/>
      <c r="F403" s="11">
        <f t="shared" si="145"/>
        <v>1600</v>
      </c>
      <c r="G403" s="11">
        <f t="shared" si="147"/>
        <v>1600</v>
      </c>
      <c r="H403" s="11">
        <f t="shared" si="147"/>
        <v>0</v>
      </c>
      <c r="I403" s="11">
        <f t="shared" si="146"/>
        <v>1600</v>
      </c>
      <c r="J403" s="11">
        <f t="shared" si="147"/>
        <v>1600</v>
      </c>
      <c r="K403" s="11">
        <f t="shared" si="147"/>
        <v>0</v>
      </c>
    </row>
    <row r="404" spans="1:11" ht="162" customHeight="1" x14ac:dyDescent="0.2">
      <c r="A404" s="7" t="s">
        <v>319</v>
      </c>
      <c r="B404" s="8"/>
      <c r="C404" s="8" t="s">
        <v>119</v>
      </c>
      <c r="D404" s="8" t="s">
        <v>121</v>
      </c>
      <c r="E404" s="8"/>
      <c r="F404" s="11">
        <f t="shared" si="145"/>
        <v>1600</v>
      </c>
      <c r="G404" s="11">
        <f>G406</f>
        <v>1600</v>
      </c>
      <c r="H404" s="11">
        <f>H406</f>
        <v>0</v>
      </c>
      <c r="I404" s="11">
        <f t="shared" si="146"/>
        <v>1600</v>
      </c>
      <c r="J404" s="11">
        <f>J406</f>
        <v>1600</v>
      </c>
      <c r="K404" s="11">
        <f>K406</f>
        <v>0</v>
      </c>
    </row>
    <row r="405" spans="1:11" ht="243" customHeight="1" x14ac:dyDescent="0.2">
      <c r="A405" s="7" t="s">
        <v>1006</v>
      </c>
      <c r="B405" s="8"/>
      <c r="C405" s="8" t="s">
        <v>119</v>
      </c>
      <c r="D405" s="8" t="s">
        <v>122</v>
      </c>
      <c r="E405" s="8"/>
      <c r="F405" s="11">
        <f t="shared" si="145"/>
        <v>1600</v>
      </c>
      <c r="G405" s="11">
        <f>G406</f>
        <v>1600</v>
      </c>
      <c r="H405" s="11">
        <f>H406</f>
        <v>0</v>
      </c>
      <c r="I405" s="11">
        <f t="shared" si="146"/>
        <v>1600</v>
      </c>
      <c r="J405" s="11">
        <f>J406</f>
        <v>1600</v>
      </c>
      <c r="K405" s="11">
        <f>K406</f>
        <v>0</v>
      </c>
    </row>
    <row r="406" spans="1:11" ht="210" customHeight="1" x14ac:dyDescent="0.2">
      <c r="A406" s="15" t="s">
        <v>990</v>
      </c>
      <c r="B406" s="9"/>
      <c r="C406" s="9" t="s">
        <v>119</v>
      </c>
      <c r="D406" s="9" t="s">
        <v>123</v>
      </c>
      <c r="E406" s="9"/>
      <c r="F406" s="14">
        <f t="shared" si="145"/>
        <v>1600</v>
      </c>
      <c r="G406" s="14">
        <f t="shared" si="147"/>
        <v>1600</v>
      </c>
      <c r="H406" s="14">
        <f t="shared" si="147"/>
        <v>0</v>
      </c>
      <c r="I406" s="14">
        <f t="shared" si="146"/>
        <v>1600</v>
      </c>
      <c r="J406" s="14">
        <f t="shared" si="147"/>
        <v>1600</v>
      </c>
      <c r="K406" s="14">
        <f t="shared" si="147"/>
        <v>0</v>
      </c>
    </row>
    <row r="407" spans="1:11" ht="57.75" customHeight="1" x14ac:dyDescent="0.2">
      <c r="A407" s="9" t="s">
        <v>15</v>
      </c>
      <c r="B407" s="9"/>
      <c r="C407" s="9" t="s">
        <v>119</v>
      </c>
      <c r="D407" s="9" t="s">
        <v>123</v>
      </c>
      <c r="E407" s="9" t="s">
        <v>14</v>
      </c>
      <c r="F407" s="14">
        <f>G407+H407</f>
        <v>1600</v>
      </c>
      <c r="G407" s="14">
        <v>1600</v>
      </c>
      <c r="H407" s="14"/>
      <c r="I407" s="14">
        <f>J407+K407</f>
        <v>1600</v>
      </c>
      <c r="J407" s="14">
        <v>1600</v>
      </c>
      <c r="K407" s="14"/>
    </row>
    <row r="408" spans="1:11" ht="102.75" customHeight="1" x14ac:dyDescent="0.2">
      <c r="A408" s="8" t="s">
        <v>124</v>
      </c>
      <c r="B408" s="8"/>
      <c r="C408" s="8" t="s">
        <v>125</v>
      </c>
      <c r="D408" s="8"/>
      <c r="E408" s="8"/>
      <c r="F408" s="11">
        <f t="shared" si="145"/>
        <v>83723</v>
      </c>
      <c r="G408" s="11">
        <f>G417+G448+G409</f>
        <v>81723</v>
      </c>
      <c r="H408" s="11">
        <f>H417+H448+H409</f>
        <v>2000</v>
      </c>
      <c r="I408" s="11">
        <f t="shared" si="146"/>
        <v>78303</v>
      </c>
      <c r="J408" s="11">
        <f>J417+J448+J409</f>
        <v>72303</v>
      </c>
      <c r="K408" s="11">
        <f>K417+K448+K409</f>
        <v>6000</v>
      </c>
    </row>
    <row r="409" spans="1:11" ht="286.14999999999998" customHeight="1" x14ac:dyDescent="0.2">
      <c r="A409" s="8" t="s">
        <v>850</v>
      </c>
      <c r="B409" s="8"/>
      <c r="C409" s="8" t="s">
        <v>125</v>
      </c>
      <c r="D409" s="8" t="s">
        <v>226</v>
      </c>
      <c r="E409" s="9"/>
      <c r="F409" s="11">
        <f>G409+H409</f>
        <v>500</v>
      </c>
      <c r="G409" s="11">
        <f>G410</f>
        <v>500</v>
      </c>
      <c r="H409" s="11">
        <f>H410</f>
        <v>0</v>
      </c>
      <c r="I409" s="11">
        <f>J409+K409</f>
        <v>500</v>
      </c>
      <c r="J409" s="11">
        <f>J410</f>
        <v>500</v>
      </c>
      <c r="K409" s="11">
        <f>K410</f>
        <v>0</v>
      </c>
    </row>
    <row r="410" spans="1:11" ht="171" customHeight="1" x14ac:dyDescent="0.2">
      <c r="A410" s="8" t="s">
        <v>1100</v>
      </c>
      <c r="B410" s="8"/>
      <c r="C410" s="8" t="s">
        <v>125</v>
      </c>
      <c r="D410" s="8" t="s">
        <v>757</v>
      </c>
      <c r="E410" s="8"/>
      <c r="F410" s="11">
        <f>G410+H410</f>
        <v>500</v>
      </c>
      <c r="G410" s="11">
        <f>G411+G414</f>
        <v>500</v>
      </c>
      <c r="H410" s="11">
        <f>H411+H414</f>
        <v>0</v>
      </c>
      <c r="I410" s="11">
        <f>J410+K410</f>
        <v>500</v>
      </c>
      <c r="J410" s="11">
        <f>J411+J414</f>
        <v>500</v>
      </c>
      <c r="K410" s="11">
        <f>K411+K414</f>
        <v>0</v>
      </c>
    </row>
    <row r="411" spans="1:11" ht="117.6" customHeight="1" x14ac:dyDescent="0.2">
      <c r="A411" s="8" t="s">
        <v>758</v>
      </c>
      <c r="B411" s="9"/>
      <c r="C411" s="8" t="s">
        <v>125</v>
      </c>
      <c r="D411" s="8" t="s">
        <v>759</v>
      </c>
      <c r="E411" s="9"/>
      <c r="F411" s="11">
        <f t="shared" ref="F411:F415" si="148">G411+H411</f>
        <v>150</v>
      </c>
      <c r="G411" s="11">
        <f>G412</f>
        <v>150</v>
      </c>
      <c r="H411" s="11">
        <f>H412</f>
        <v>0</v>
      </c>
      <c r="I411" s="11">
        <f t="shared" ref="I411:I436" si="149">J411+K411</f>
        <v>150</v>
      </c>
      <c r="J411" s="11">
        <f>J412</f>
        <v>150</v>
      </c>
      <c r="K411" s="11">
        <f>K412</f>
        <v>0</v>
      </c>
    </row>
    <row r="412" spans="1:11" ht="217.15" customHeight="1" x14ac:dyDescent="0.2">
      <c r="A412" s="15" t="s">
        <v>990</v>
      </c>
      <c r="B412" s="9"/>
      <c r="C412" s="9" t="s">
        <v>125</v>
      </c>
      <c r="D412" s="9" t="s">
        <v>760</v>
      </c>
      <c r="E412" s="9"/>
      <c r="F412" s="14">
        <f t="shared" si="148"/>
        <v>150</v>
      </c>
      <c r="G412" s="14">
        <f>G413</f>
        <v>150</v>
      </c>
      <c r="H412" s="14">
        <f>H413</f>
        <v>0</v>
      </c>
      <c r="I412" s="14">
        <f t="shared" si="149"/>
        <v>150</v>
      </c>
      <c r="J412" s="14">
        <f>J413</f>
        <v>150</v>
      </c>
      <c r="K412" s="14">
        <f>K413</f>
        <v>0</v>
      </c>
    </row>
    <row r="413" spans="1:11" ht="69.599999999999994" customHeight="1" x14ac:dyDescent="0.2">
      <c r="A413" s="9" t="s">
        <v>15</v>
      </c>
      <c r="B413" s="9"/>
      <c r="C413" s="9" t="s">
        <v>125</v>
      </c>
      <c r="D413" s="9" t="s">
        <v>760</v>
      </c>
      <c r="E413" s="9" t="s">
        <v>14</v>
      </c>
      <c r="F413" s="14">
        <f>G413+H413</f>
        <v>150</v>
      </c>
      <c r="G413" s="14">
        <v>150</v>
      </c>
      <c r="H413" s="14"/>
      <c r="I413" s="14">
        <f>J413+K413</f>
        <v>150</v>
      </c>
      <c r="J413" s="14">
        <v>150</v>
      </c>
      <c r="K413" s="14"/>
    </row>
    <row r="414" spans="1:11" ht="139.15" customHeight="1" x14ac:dyDescent="0.2">
      <c r="A414" s="8" t="s">
        <v>761</v>
      </c>
      <c r="B414" s="9"/>
      <c r="C414" s="8" t="s">
        <v>125</v>
      </c>
      <c r="D414" s="8" t="s">
        <v>762</v>
      </c>
      <c r="E414" s="9"/>
      <c r="F414" s="11">
        <f t="shared" si="148"/>
        <v>350</v>
      </c>
      <c r="G414" s="11">
        <f>G415</f>
        <v>350</v>
      </c>
      <c r="H414" s="11">
        <f>H415</f>
        <v>0</v>
      </c>
      <c r="I414" s="11">
        <f t="shared" si="149"/>
        <v>350</v>
      </c>
      <c r="J414" s="11">
        <f>J415</f>
        <v>350</v>
      </c>
      <c r="K414" s="11">
        <f>K415</f>
        <v>0</v>
      </c>
    </row>
    <row r="415" spans="1:11" ht="205.9" customHeight="1" x14ac:dyDescent="0.2">
      <c r="A415" s="15" t="s">
        <v>990</v>
      </c>
      <c r="B415" s="9"/>
      <c r="C415" s="9" t="s">
        <v>125</v>
      </c>
      <c r="D415" s="9" t="s">
        <v>763</v>
      </c>
      <c r="E415" s="9"/>
      <c r="F415" s="14">
        <f t="shared" si="148"/>
        <v>350</v>
      </c>
      <c r="G415" s="14">
        <f>G416</f>
        <v>350</v>
      </c>
      <c r="H415" s="14">
        <f>H416</f>
        <v>0</v>
      </c>
      <c r="I415" s="14">
        <f t="shared" si="149"/>
        <v>350</v>
      </c>
      <c r="J415" s="14">
        <f>J416</f>
        <v>350</v>
      </c>
      <c r="K415" s="14">
        <f>K416</f>
        <v>0</v>
      </c>
    </row>
    <row r="416" spans="1:11" ht="69.599999999999994" customHeight="1" x14ac:dyDescent="0.2">
      <c r="A416" s="9" t="s">
        <v>15</v>
      </c>
      <c r="B416" s="9"/>
      <c r="C416" s="9" t="s">
        <v>125</v>
      </c>
      <c r="D416" s="9" t="s">
        <v>763</v>
      </c>
      <c r="E416" s="9" t="s">
        <v>14</v>
      </c>
      <c r="F416" s="14">
        <f>G416+H416</f>
        <v>350</v>
      </c>
      <c r="G416" s="14">
        <v>350</v>
      </c>
      <c r="H416" s="14"/>
      <c r="I416" s="14">
        <f>J416+K416</f>
        <v>350</v>
      </c>
      <c r="J416" s="14">
        <v>350</v>
      </c>
      <c r="K416" s="14"/>
    </row>
    <row r="417" spans="1:11" ht="190.9" customHeight="1" x14ac:dyDescent="0.2">
      <c r="A417" s="7" t="s">
        <v>838</v>
      </c>
      <c r="B417" s="8"/>
      <c r="C417" s="8" t="s">
        <v>125</v>
      </c>
      <c r="D417" s="8" t="s">
        <v>107</v>
      </c>
      <c r="E417" s="8"/>
      <c r="F417" s="11">
        <f t="shared" si="145"/>
        <v>59255</v>
      </c>
      <c r="G417" s="11">
        <f>G418+G438</f>
        <v>57255</v>
      </c>
      <c r="H417" s="11">
        <f>H418+H438</f>
        <v>2000</v>
      </c>
      <c r="I417" s="11">
        <f t="shared" si="149"/>
        <v>53941</v>
      </c>
      <c r="J417" s="11">
        <f>J418+J438</f>
        <v>47941</v>
      </c>
      <c r="K417" s="11">
        <f>K418+K438</f>
        <v>6000</v>
      </c>
    </row>
    <row r="418" spans="1:11" ht="97.15" customHeight="1" x14ac:dyDescent="0.2">
      <c r="A418" s="7" t="s">
        <v>320</v>
      </c>
      <c r="B418" s="8"/>
      <c r="C418" s="8" t="s">
        <v>125</v>
      </c>
      <c r="D418" s="8" t="s">
        <v>130</v>
      </c>
      <c r="E418" s="8"/>
      <c r="F418" s="11">
        <f t="shared" si="145"/>
        <v>53545</v>
      </c>
      <c r="G418" s="11">
        <f>G419+G422+G425+G428+G431+G435</f>
        <v>53545</v>
      </c>
      <c r="H418" s="11">
        <f>H419+H422+H425+H428+H431</f>
        <v>0</v>
      </c>
      <c r="I418" s="11">
        <f t="shared" si="149"/>
        <v>44088</v>
      </c>
      <c r="J418" s="11">
        <f>J419+J422+J425+J428+J431+J435</f>
        <v>44088</v>
      </c>
      <c r="K418" s="11">
        <f>K419+K422+K425+K428+K431</f>
        <v>0</v>
      </c>
    </row>
    <row r="419" spans="1:11" ht="408.6" customHeight="1" x14ac:dyDescent="0.2">
      <c r="A419" s="54" t="s">
        <v>802</v>
      </c>
      <c r="B419" s="8"/>
      <c r="C419" s="8" t="s">
        <v>125</v>
      </c>
      <c r="D419" s="8" t="s">
        <v>131</v>
      </c>
      <c r="E419" s="8"/>
      <c r="F419" s="11">
        <f t="shared" si="145"/>
        <v>10</v>
      </c>
      <c r="G419" s="11">
        <f>G420</f>
        <v>10</v>
      </c>
      <c r="H419" s="11">
        <f>H420</f>
        <v>0</v>
      </c>
      <c r="I419" s="11">
        <f t="shared" si="149"/>
        <v>10</v>
      </c>
      <c r="J419" s="11">
        <f>J420</f>
        <v>10</v>
      </c>
      <c r="K419" s="11">
        <f>K420</f>
        <v>0</v>
      </c>
    </row>
    <row r="420" spans="1:11" ht="60.6" customHeight="1" x14ac:dyDescent="0.2">
      <c r="A420" s="9" t="s">
        <v>129</v>
      </c>
      <c r="B420" s="8"/>
      <c r="C420" s="9" t="s">
        <v>125</v>
      </c>
      <c r="D420" s="9" t="s">
        <v>132</v>
      </c>
      <c r="E420" s="9"/>
      <c r="F420" s="14">
        <f t="shared" si="145"/>
        <v>10</v>
      </c>
      <c r="G420" s="14">
        <f>G421</f>
        <v>10</v>
      </c>
      <c r="H420" s="14">
        <f>H421</f>
        <v>0</v>
      </c>
      <c r="I420" s="14">
        <f t="shared" si="149"/>
        <v>10</v>
      </c>
      <c r="J420" s="14">
        <f>J421</f>
        <v>10</v>
      </c>
      <c r="K420" s="14">
        <f>K421</f>
        <v>0</v>
      </c>
    </row>
    <row r="421" spans="1:11" ht="106.9" customHeight="1" x14ac:dyDescent="0.2">
      <c r="A421" s="9" t="s">
        <v>18</v>
      </c>
      <c r="B421" s="8"/>
      <c r="C421" s="9" t="s">
        <v>125</v>
      </c>
      <c r="D421" s="9" t="s">
        <v>132</v>
      </c>
      <c r="E421" s="9" t="s">
        <v>12</v>
      </c>
      <c r="F421" s="14">
        <f>G421+H421</f>
        <v>10</v>
      </c>
      <c r="G421" s="14">
        <v>10</v>
      </c>
      <c r="H421" s="14"/>
      <c r="I421" s="14">
        <f>J421+K421</f>
        <v>10</v>
      </c>
      <c r="J421" s="14">
        <v>10</v>
      </c>
      <c r="K421" s="14"/>
    </row>
    <row r="422" spans="1:11" ht="409.15" customHeight="1" x14ac:dyDescent="0.2">
      <c r="A422" s="54" t="s">
        <v>133</v>
      </c>
      <c r="B422" s="8"/>
      <c r="C422" s="8" t="s">
        <v>125</v>
      </c>
      <c r="D422" s="8" t="s">
        <v>134</v>
      </c>
      <c r="E422" s="9"/>
      <c r="F422" s="11">
        <f t="shared" si="145"/>
        <v>830</v>
      </c>
      <c r="G422" s="11">
        <f>G423</f>
        <v>830</v>
      </c>
      <c r="H422" s="11">
        <f>H423</f>
        <v>0</v>
      </c>
      <c r="I422" s="11">
        <f t="shared" si="149"/>
        <v>371</v>
      </c>
      <c r="J422" s="11">
        <f>J423</f>
        <v>371</v>
      </c>
      <c r="K422" s="11">
        <f>K423</f>
        <v>0</v>
      </c>
    </row>
    <row r="423" spans="1:11" ht="79.900000000000006" customHeight="1" x14ac:dyDescent="0.2">
      <c r="A423" s="9" t="s">
        <v>129</v>
      </c>
      <c r="B423" s="8"/>
      <c r="C423" s="9" t="s">
        <v>125</v>
      </c>
      <c r="D423" s="9" t="s">
        <v>135</v>
      </c>
      <c r="E423" s="9"/>
      <c r="F423" s="14">
        <f t="shared" si="145"/>
        <v>830</v>
      </c>
      <c r="G423" s="14">
        <f>G424</f>
        <v>830</v>
      </c>
      <c r="H423" s="14">
        <f>H424</f>
        <v>0</v>
      </c>
      <c r="I423" s="14">
        <f t="shared" si="149"/>
        <v>371</v>
      </c>
      <c r="J423" s="14">
        <f>J424</f>
        <v>371</v>
      </c>
      <c r="K423" s="14">
        <f>K424</f>
        <v>0</v>
      </c>
    </row>
    <row r="424" spans="1:11" ht="110.45" customHeight="1" x14ac:dyDescent="0.2">
      <c r="A424" s="9" t="s">
        <v>18</v>
      </c>
      <c r="B424" s="8"/>
      <c r="C424" s="9" t="s">
        <v>125</v>
      </c>
      <c r="D424" s="9" t="s">
        <v>135</v>
      </c>
      <c r="E424" s="9" t="s">
        <v>12</v>
      </c>
      <c r="F424" s="14">
        <f>G424+H424</f>
        <v>830</v>
      </c>
      <c r="G424" s="14">
        <v>830</v>
      </c>
      <c r="H424" s="14"/>
      <c r="I424" s="14">
        <f>J424+K424</f>
        <v>371</v>
      </c>
      <c r="J424" s="14">
        <v>371</v>
      </c>
      <c r="K424" s="14"/>
    </row>
    <row r="425" spans="1:11" ht="243.6" customHeight="1" x14ac:dyDescent="0.2">
      <c r="A425" s="7" t="s">
        <v>136</v>
      </c>
      <c r="B425" s="8"/>
      <c r="C425" s="8" t="s">
        <v>125</v>
      </c>
      <c r="D425" s="8" t="s">
        <v>137</v>
      </c>
      <c r="E425" s="9"/>
      <c r="F425" s="11">
        <f t="shared" si="145"/>
        <v>43645</v>
      </c>
      <c r="G425" s="11">
        <f>G426</f>
        <v>43645</v>
      </c>
      <c r="H425" s="11">
        <f>H426</f>
        <v>0</v>
      </c>
      <c r="I425" s="11">
        <f t="shared" si="149"/>
        <v>43467</v>
      </c>
      <c r="J425" s="11">
        <f>J426</f>
        <v>43467</v>
      </c>
      <c r="K425" s="11">
        <f>K426</f>
        <v>0</v>
      </c>
    </row>
    <row r="426" spans="1:11" ht="138.6" customHeight="1" x14ac:dyDescent="0.2">
      <c r="A426" s="15" t="s">
        <v>48</v>
      </c>
      <c r="B426" s="9"/>
      <c r="C426" s="9" t="s">
        <v>125</v>
      </c>
      <c r="D426" s="9" t="s">
        <v>138</v>
      </c>
      <c r="E426" s="9"/>
      <c r="F426" s="14">
        <f t="shared" si="145"/>
        <v>43645</v>
      </c>
      <c r="G426" s="14">
        <f>G427</f>
        <v>43645</v>
      </c>
      <c r="H426" s="14">
        <f>H427</f>
        <v>0</v>
      </c>
      <c r="I426" s="14">
        <f t="shared" si="149"/>
        <v>43467</v>
      </c>
      <c r="J426" s="14">
        <f>J427</f>
        <v>43467</v>
      </c>
      <c r="K426" s="14">
        <f>K427</f>
        <v>0</v>
      </c>
    </row>
    <row r="427" spans="1:11" ht="162" customHeight="1" x14ac:dyDescent="0.2">
      <c r="A427" s="9" t="s">
        <v>16</v>
      </c>
      <c r="B427" s="9"/>
      <c r="C427" s="9" t="s">
        <v>125</v>
      </c>
      <c r="D427" s="9" t="s">
        <v>138</v>
      </c>
      <c r="E427" s="9" t="s">
        <v>13</v>
      </c>
      <c r="F427" s="14">
        <f>G427+H427</f>
        <v>43645</v>
      </c>
      <c r="G427" s="14">
        <v>43645</v>
      </c>
      <c r="H427" s="14"/>
      <c r="I427" s="14">
        <f>J427+K427</f>
        <v>43467</v>
      </c>
      <c r="J427" s="14">
        <v>43467</v>
      </c>
      <c r="K427" s="14"/>
    </row>
    <row r="428" spans="1:11" ht="362.25" customHeight="1" x14ac:dyDescent="0.2">
      <c r="A428" s="7" t="s">
        <v>139</v>
      </c>
      <c r="B428" s="9"/>
      <c r="C428" s="8" t="s">
        <v>125</v>
      </c>
      <c r="D428" s="8" t="s">
        <v>140</v>
      </c>
      <c r="E428" s="9"/>
      <c r="F428" s="11">
        <f t="shared" si="145"/>
        <v>350</v>
      </c>
      <c r="G428" s="11">
        <f>G429</f>
        <v>350</v>
      </c>
      <c r="H428" s="11">
        <f>H429</f>
        <v>0</v>
      </c>
      <c r="I428" s="11">
        <f t="shared" si="149"/>
        <v>200</v>
      </c>
      <c r="J428" s="11">
        <f>J429</f>
        <v>200</v>
      </c>
      <c r="K428" s="11">
        <f>K429</f>
        <v>0</v>
      </c>
    </row>
    <row r="429" spans="1:11" ht="73.150000000000006" customHeight="1" x14ac:dyDescent="0.2">
      <c r="A429" s="9" t="s">
        <v>129</v>
      </c>
      <c r="B429" s="9"/>
      <c r="C429" s="9" t="s">
        <v>125</v>
      </c>
      <c r="D429" s="9" t="s">
        <v>141</v>
      </c>
      <c r="E429" s="9"/>
      <c r="F429" s="14">
        <f t="shared" si="145"/>
        <v>350</v>
      </c>
      <c r="G429" s="14">
        <f>G430</f>
        <v>350</v>
      </c>
      <c r="H429" s="14">
        <f>H430</f>
        <v>0</v>
      </c>
      <c r="I429" s="14">
        <f t="shared" si="149"/>
        <v>200</v>
      </c>
      <c r="J429" s="14">
        <f>J430</f>
        <v>200</v>
      </c>
      <c r="K429" s="14">
        <f>K430</f>
        <v>0</v>
      </c>
    </row>
    <row r="430" spans="1:11" ht="109.15" customHeight="1" x14ac:dyDescent="0.2">
      <c r="A430" s="9" t="s">
        <v>18</v>
      </c>
      <c r="B430" s="9"/>
      <c r="C430" s="9" t="s">
        <v>125</v>
      </c>
      <c r="D430" s="9" t="s">
        <v>141</v>
      </c>
      <c r="E430" s="9" t="s">
        <v>12</v>
      </c>
      <c r="F430" s="14">
        <f>G430+H430</f>
        <v>350</v>
      </c>
      <c r="G430" s="14">
        <v>350</v>
      </c>
      <c r="H430" s="14"/>
      <c r="I430" s="14">
        <f>J430+K430</f>
        <v>200</v>
      </c>
      <c r="J430" s="14">
        <v>200</v>
      </c>
      <c r="K430" s="14"/>
    </row>
    <row r="431" spans="1:11" ht="103.9" customHeight="1" x14ac:dyDescent="0.2">
      <c r="A431" s="21" t="s">
        <v>689</v>
      </c>
      <c r="B431" s="8"/>
      <c r="C431" s="8" t="s">
        <v>125</v>
      </c>
      <c r="D431" s="8" t="s">
        <v>688</v>
      </c>
      <c r="E431" s="8"/>
      <c r="F431" s="11">
        <f t="shared" si="145"/>
        <v>640</v>
      </c>
      <c r="G431" s="11">
        <f>G432</f>
        <v>640</v>
      </c>
      <c r="H431" s="11">
        <f>H432</f>
        <v>0</v>
      </c>
      <c r="I431" s="11">
        <f t="shared" si="149"/>
        <v>40</v>
      </c>
      <c r="J431" s="11">
        <f>J432</f>
        <v>40</v>
      </c>
      <c r="K431" s="11">
        <f>K432</f>
        <v>0</v>
      </c>
    </row>
    <row r="432" spans="1:11" ht="75" customHeight="1" x14ac:dyDescent="0.2">
      <c r="A432" s="19" t="s">
        <v>710</v>
      </c>
      <c r="B432" s="9"/>
      <c r="C432" s="9" t="s">
        <v>125</v>
      </c>
      <c r="D432" s="9" t="s">
        <v>711</v>
      </c>
      <c r="E432" s="9"/>
      <c r="F432" s="14">
        <f t="shared" si="145"/>
        <v>640</v>
      </c>
      <c r="G432" s="14">
        <f>G433+G434</f>
        <v>640</v>
      </c>
      <c r="H432" s="14">
        <f>H433+H434</f>
        <v>0</v>
      </c>
      <c r="I432" s="14">
        <f t="shared" si="149"/>
        <v>40</v>
      </c>
      <c r="J432" s="14">
        <f>J433+J434</f>
        <v>40</v>
      </c>
      <c r="K432" s="14">
        <f>K433+K434</f>
        <v>0</v>
      </c>
    </row>
    <row r="433" spans="1:11" ht="112.9" customHeight="1" x14ac:dyDescent="0.2">
      <c r="A433" s="9" t="s">
        <v>18</v>
      </c>
      <c r="B433" s="9"/>
      <c r="C433" s="9" t="s">
        <v>125</v>
      </c>
      <c r="D433" s="9" t="s">
        <v>711</v>
      </c>
      <c r="E433" s="9" t="s">
        <v>12</v>
      </c>
      <c r="F433" s="14">
        <f>G433+H433</f>
        <v>600</v>
      </c>
      <c r="G433" s="14">
        <v>600</v>
      </c>
      <c r="H433" s="14"/>
      <c r="I433" s="14">
        <f>J433+K433</f>
        <v>0</v>
      </c>
      <c r="J433" s="14"/>
      <c r="K433" s="14"/>
    </row>
    <row r="434" spans="1:11" ht="71.45" customHeight="1" x14ac:dyDescent="0.2">
      <c r="A434" s="9" t="s">
        <v>15</v>
      </c>
      <c r="B434" s="9"/>
      <c r="C434" s="9" t="s">
        <v>125</v>
      </c>
      <c r="D434" s="9" t="s">
        <v>711</v>
      </c>
      <c r="E434" s="9" t="s">
        <v>14</v>
      </c>
      <c r="F434" s="14">
        <f>G434+H434</f>
        <v>40</v>
      </c>
      <c r="G434" s="14">
        <v>40</v>
      </c>
      <c r="H434" s="14"/>
      <c r="I434" s="14">
        <f>J434+K434</f>
        <v>40</v>
      </c>
      <c r="J434" s="14">
        <v>40</v>
      </c>
      <c r="K434" s="14"/>
    </row>
    <row r="435" spans="1:11" ht="127.9" customHeight="1" x14ac:dyDescent="0.2">
      <c r="A435" s="21" t="s">
        <v>921</v>
      </c>
      <c r="B435" s="9"/>
      <c r="C435" s="8" t="s">
        <v>125</v>
      </c>
      <c r="D435" s="8" t="s">
        <v>922</v>
      </c>
      <c r="E435" s="8"/>
      <c r="F435" s="11">
        <f t="shared" si="145"/>
        <v>8070</v>
      </c>
      <c r="G435" s="11">
        <f>G436</f>
        <v>8070</v>
      </c>
      <c r="H435" s="11">
        <f>H436</f>
        <v>0</v>
      </c>
      <c r="I435" s="11">
        <f t="shared" si="149"/>
        <v>0</v>
      </c>
      <c r="J435" s="11">
        <f>J436</f>
        <v>0</v>
      </c>
      <c r="K435" s="11">
        <f>K436</f>
        <v>0</v>
      </c>
    </row>
    <row r="436" spans="1:11" ht="72.75" customHeight="1" x14ac:dyDescent="0.2">
      <c r="A436" s="19" t="s">
        <v>710</v>
      </c>
      <c r="B436" s="9"/>
      <c r="C436" s="9" t="s">
        <v>125</v>
      </c>
      <c r="D436" s="9" t="s">
        <v>923</v>
      </c>
      <c r="E436" s="9"/>
      <c r="F436" s="14">
        <f t="shared" si="145"/>
        <v>8070</v>
      </c>
      <c r="G436" s="14">
        <f>G437</f>
        <v>8070</v>
      </c>
      <c r="H436" s="14">
        <f>H437</f>
        <v>0</v>
      </c>
      <c r="I436" s="14">
        <f t="shared" si="149"/>
        <v>0</v>
      </c>
      <c r="J436" s="14">
        <f>J437</f>
        <v>0</v>
      </c>
      <c r="K436" s="14">
        <f>K437</f>
        <v>0</v>
      </c>
    </row>
    <row r="437" spans="1:11" ht="118.9" customHeight="1" x14ac:dyDescent="0.2">
      <c r="A437" s="9" t="s">
        <v>18</v>
      </c>
      <c r="B437" s="9"/>
      <c r="C437" s="9" t="s">
        <v>125</v>
      </c>
      <c r="D437" s="9" t="s">
        <v>923</v>
      </c>
      <c r="E437" s="9" t="s">
        <v>12</v>
      </c>
      <c r="F437" s="14">
        <f>G437+H437</f>
        <v>8070</v>
      </c>
      <c r="G437" s="14">
        <v>8070</v>
      </c>
      <c r="H437" s="14"/>
      <c r="I437" s="14">
        <f>J437+K437</f>
        <v>0</v>
      </c>
      <c r="J437" s="14"/>
      <c r="K437" s="14"/>
    </row>
    <row r="438" spans="1:11" ht="108" customHeight="1" x14ac:dyDescent="0.2">
      <c r="A438" s="7" t="s">
        <v>321</v>
      </c>
      <c r="B438" s="8"/>
      <c r="C438" s="8" t="s">
        <v>125</v>
      </c>
      <c r="D438" s="8" t="s">
        <v>142</v>
      </c>
      <c r="E438" s="8"/>
      <c r="F438" s="11">
        <f t="shared" si="145"/>
        <v>5710</v>
      </c>
      <c r="G438" s="11">
        <f>G439+G443</f>
        <v>3710</v>
      </c>
      <c r="H438" s="11">
        <f>H439+H443</f>
        <v>2000</v>
      </c>
      <c r="I438" s="11">
        <f t="shared" ref="I438" si="150">J438+K438</f>
        <v>9853</v>
      </c>
      <c r="J438" s="11">
        <f>J439+J443</f>
        <v>3853</v>
      </c>
      <c r="K438" s="11">
        <f>K439+K443</f>
        <v>6000</v>
      </c>
    </row>
    <row r="439" spans="1:11" ht="312" customHeight="1" x14ac:dyDescent="0.2">
      <c r="A439" s="7" t="s">
        <v>143</v>
      </c>
      <c r="B439" s="8"/>
      <c r="C439" s="8" t="s">
        <v>125</v>
      </c>
      <c r="D439" s="8" t="s">
        <v>144</v>
      </c>
      <c r="E439" s="8"/>
      <c r="F439" s="11">
        <f>G439+H439</f>
        <v>2000</v>
      </c>
      <c r="G439" s="11">
        <f>G440</f>
        <v>2000</v>
      </c>
      <c r="H439" s="11">
        <f>H440</f>
        <v>0</v>
      </c>
      <c r="I439" s="11">
        <f>J439+K439</f>
        <v>1063</v>
      </c>
      <c r="J439" s="11">
        <f>J440</f>
        <v>1063</v>
      </c>
      <c r="K439" s="11">
        <f>K440</f>
        <v>0</v>
      </c>
    </row>
    <row r="440" spans="1:11" ht="82.9" customHeight="1" x14ac:dyDescent="0.2">
      <c r="A440" s="9" t="s">
        <v>129</v>
      </c>
      <c r="B440" s="9"/>
      <c r="C440" s="9" t="s">
        <v>125</v>
      </c>
      <c r="D440" s="9" t="s">
        <v>145</v>
      </c>
      <c r="E440" s="9"/>
      <c r="F440" s="14">
        <f t="shared" si="145"/>
        <v>2000</v>
      </c>
      <c r="G440" s="14">
        <f>G441+G442</f>
        <v>2000</v>
      </c>
      <c r="H440" s="14">
        <f>H441+H442</f>
        <v>0</v>
      </c>
      <c r="I440" s="14">
        <f t="shared" ref="I440:I442" si="151">J440+K440</f>
        <v>1063</v>
      </c>
      <c r="J440" s="14">
        <f>J441+J442</f>
        <v>1063</v>
      </c>
      <c r="K440" s="14">
        <f>K441+K442</f>
        <v>0</v>
      </c>
    </row>
    <row r="441" spans="1:11" ht="100.9" customHeight="1" x14ac:dyDescent="0.2">
      <c r="A441" s="9" t="s">
        <v>18</v>
      </c>
      <c r="B441" s="9"/>
      <c r="C441" s="9" t="s">
        <v>125</v>
      </c>
      <c r="D441" s="9" t="s">
        <v>145</v>
      </c>
      <c r="E441" s="9" t="s">
        <v>12</v>
      </c>
      <c r="F441" s="14">
        <f t="shared" si="145"/>
        <v>1000</v>
      </c>
      <c r="G441" s="14">
        <v>1000</v>
      </c>
      <c r="H441" s="14"/>
      <c r="I441" s="14">
        <f t="shared" si="151"/>
        <v>563</v>
      </c>
      <c r="J441" s="14">
        <v>563</v>
      </c>
      <c r="K441" s="14"/>
    </row>
    <row r="442" spans="1:11" ht="57.75" customHeight="1" x14ac:dyDescent="0.2">
      <c r="A442" s="9" t="s">
        <v>15</v>
      </c>
      <c r="B442" s="9"/>
      <c r="C442" s="9" t="s">
        <v>125</v>
      </c>
      <c r="D442" s="9" t="s">
        <v>145</v>
      </c>
      <c r="E442" s="9" t="s">
        <v>14</v>
      </c>
      <c r="F442" s="14">
        <f t="shared" si="145"/>
        <v>1000</v>
      </c>
      <c r="G442" s="14">
        <v>1000</v>
      </c>
      <c r="H442" s="14"/>
      <c r="I442" s="14">
        <f t="shared" si="151"/>
        <v>500</v>
      </c>
      <c r="J442" s="14">
        <v>500</v>
      </c>
      <c r="K442" s="14"/>
    </row>
    <row r="443" spans="1:11" ht="174" customHeight="1" x14ac:dyDescent="0.2">
      <c r="A443" s="7" t="s">
        <v>937</v>
      </c>
      <c r="B443" s="8"/>
      <c r="C443" s="8" t="s">
        <v>125</v>
      </c>
      <c r="D443" s="8" t="s">
        <v>938</v>
      </c>
      <c r="E443" s="8"/>
      <c r="F443" s="11">
        <f>G443+H443</f>
        <v>3710</v>
      </c>
      <c r="G443" s="11">
        <f>G446+G444</f>
        <v>1710</v>
      </c>
      <c r="H443" s="11">
        <f>H446+H444</f>
        <v>2000</v>
      </c>
      <c r="I443" s="11">
        <f>J443+K443</f>
        <v>8790</v>
      </c>
      <c r="J443" s="11">
        <f>J446+J444</f>
        <v>2790</v>
      </c>
      <c r="K443" s="11">
        <f>K446+K444</f>
        <v>6000</v>
      </c>
    </row>
    <row r="444" spans="1:11" ht="93" customHeight="1" x14ac:dyDescent="0.2">
      <c r="A444" s="9" t="s">
        <v>129</v>
      </c>
      <c r="B444" s="8"/>
      <c r="C444" s="9" t="s">
        <v>125</v>
      </c>
      <c r="D444" s="9" t="s">
        <v>1048</v>
      </c>
      <c r="E444" s="9"/>
      <c r="F444" s="14">
        <f t="shared" ref="F444:F445" si="152">G444+H444</f>
        <v>880</v>
      </c>
      <c r="G444" s="14">
        <f>G445</f>
        <v>880</v>
      </c>
      <c r="H444" s="14">
        <f>H445</f>
        <v>0</v>
      </c>
      <c r="I444" s="14">
        <f t="shared" ref="I444:I445" si="153">J444+K444</f>
        <v>300</v>
      </c>
      <c r="J444" s="14">
        <f>J445</f>
        <v>300</v>
      </c>
      <c r="K444" s="14">
        <f>K445</f>
        <v>0</v>
      </c>
    </row>
    <row r="445" spans="1:11" ht="110.45" customHeight="1" x14ac:dyDescent="0.2">
      <c r="A445" s="9" t="s">
        <v>18</v>
      </c>
      <c r="B445" s="8"/>
      <c r="C445" s="9" t="s">
        <v>125</v>
      </c>
      <c r="D445" s="9" t="s">
        <v>1048</v>
      </c>
      <c r="E445" s="9" t="s">
        <v>12</v>
      </c>
      <c r="F445" s="14">
        <f t="shared" si="152"/>
        <v>880</v>
      </c>
      <c r="G445" s="14">
        <v>880</v>
      </c>
      <c r="H445" s="14"/>
      <c r="I445" s="14">
        <f t="shared" si="153"/>
        <v>300</v>
      </c>
      <c r="J445" s="14">
        <v>300</v>
      </c>
      <c r="K445" s="14"/>
    </row>
    <row r="446" spans="1:11" ht="74.25" customHeight="1" x14ac:dyDescent="0.2">
      <c r="A446" s="9" t="s">
        <v>939</v>
      </c>
      <c r="B446" s="9"/>
      <c r="C446" s="9" t="s">
        <v>125</v>
      </c>
      <c r="D446" s="9" t="s">
        <v>940</v>
      </c>
      <c r="E446" s="9"/>
      <c r="F446" s="14">
        <f>G446+H446</f>
        <v>2830</v>
      </c>
      <c r="G446" s="14">
        <f>G447</f>
        <v>830</v>
      </c>
      <c r="H446" s="14">
        <f>H447</f>
        <v>2000</v>
      </c>
      <c r="I446" s="14">
        <f>J446+K446</f>
        <v>8490</v>
      </c>
      <c r="J446" s="14">
        <f>J447</f>
        <v>2490</v>
      </c>
      <c r="K446" s="14">
        <f>K447</f>
        <v>6000</v>
      </c>
    </row>
    <row r="447" spans="1:11" ht="108.6" customHeight="1" x14ac:dyDescent="0.2">
      <c r="A447" s="9" t="s">
        <v>18</v>
      </c>
      <c r="B447" s="9"/>
      <c r="C447" s="9" t="s">
        <v>125</v>
      </c>
      <c r="D447" s="9" t="s">
        <v>940</v>
      </c>
      <c r="E447" s="9" t="s">
        <v>12</v>
      </c>
      <c r="F447" s="14">
        <f>G447+H447</f>
        <v>2830</v>
      </c>
      <c r="G447" s="14">
        <v>830</v>
      </c>
      <c r="H447" s="14">
        <v>2000</v>
      </c>
      <c r="I447" s="14">
        <f>J447+K447</f>
        <v>8490</v>
      </c>
      <c r="J447" s="14">
        <v>2490</v>
      </c>
      <c r="K447" s="14">
        <v>6000</v>
      </c>
    </row>
    <row r="448" spans="1:11" ht="51" customHeight="1" x14ac:dyDescent="0.2">
      <c r="A448" s="8" t="s">
        <v>146</v>
      </c>
      <c r="B448" s="9"/>
      <c r="C448" s="8" t="s">
        <v>125</v>
      </c>
      <c r="D448" s="8" t="s">
        <v>147</v>
      </c>
      <c r="E448" s="8"/>
      <c r="F448" s="11">
        <f t="shared" si="145"/>
        <v>23968</v>
      </c>
      <c r="G448" s="11">
        <f>G449</f>
        <v>23968</v>
      </c>
      <c r="H448" s="11">
        <f>H449</f>
        <v>0</v>
      </c>
      <c r="I448" s="11">
        <f t="shared" ref="I448:I479" si="154">J448+K448</f>
        <v>23862</v>
      </c>
      <c r="J448" s="11">
        <f>J449</f>
        <v>23862</v>
      </c>
      <c r="K448" s="11">
        <f>K449</f>
        <v>0</v>
      </c>
    </row>
    <row r="449" spans="1:15" ht="172.9" customHeight="1" x14ac:dyDescent="0.2">
      <c r="A449" s="7" t="s">
        <v>148</v>
      </c>
      <c r="B449" s="9"/>
      <c r="C449" s="8" t="s">
        <v>125</v>
      </c>
      <c r="D449" s="8" t="s">
        <v>149</v>
      </c>
      <c r="E449" s="9"/>
      <c r="F449" s="11">
        <f t="shared" si="145"/>
        <v>23968</v>
      </c>
      <c r="G449" s="11">
        <f>G450</f>
        <v>23968</v>
      </c>
      <c r="H449" s="11">
        <f>H450</f>
        <v>0</v>
      </c>
      <c r="I449" s="11">
        <f t="shared" si="154"/>
        <v>23862</v>
      </c>
      <c r="J449" s="11">
        <f>J450</f>
        <v>23862</v>
      </c>
      <c r="K449" s="11">
        <f>K450</f>
        <v>0</v>
      </c>
    </row>
    <row r="450" spans="1:15" ht="108.6" customHeight="1" x14ac:dyDescent="0.2">
      <c r="A450" s="15" t="s">
        <v>69</v>
      </c>
      <c r="B450" s="9"/>
      <c r="C450" s="9" t="s">
        <v>125</v>
      </c>
      <c r="D450" s="9" t="s">
        <v>150</v>
      </c>
      <c r="E450" s="9"/>
      <c r="F450" s="14">
        <f t="shared" si="145"/>
        <v>23968</v>
      </c>
      <c r="G450" s="14">
        <f>G451+G452+G453</f>
        <v>23968</v>
      </c>
      <c r="H450" s="14">
        <f>H451+H452+H453</f>
        <v>0</v>
      </c>
      <c r="I450" s="14">
        <f t="shared" si="154"/>
        <v>23862</v>
      </c>
      <c r="J450" s="14">
        <f>J451+J452+J453</f>
        <v>23862</v>
      </c>
      <c r="K450" s="14">
        <f>K451+K452+K453</f>
        <v>0</v>
      </c>
    </row>
    <row r="451" spans="1:15" ht="242.45" customHeight="1" x14ac:dyDescent="0.2">
      <c r="A451" s="15" t="s">
        <v>17</v>
      </c>
      <c r="B451" s="9"/>
      <c r="C451" s="9" t="s">
        <v>125</v>
      </c>
      <c r="D451" s="9" t="s">
        <v>150</v>
      </c>
      <c r="E451" s="9" t="s">
        <v>11</v>
      </c>
      <c r="F451" s="14">
        <f t="shared" si="145"/>
        <v>21592</v>
      </c>
      <c r="G451" s="14">
        <v>21592</v>
      </c>
      <c r="H451" s="14"/>
      <c r="I451" s="14">
        <f t="shared" si="154"/>
        <v>21592</v>
      </c>
      <c r="J451" s="14">
        <v>21592</v>
      </c>
      <c r="K451" s="14"/>
    </row>
    <row r="452" spans="1:15" ht="110.45" customHeight="1" x14ac:dyDescent="0.2">
      <c r="A452" s="9" t="s">
        <v>18</v>
      </c>
      <c r="B452" s="9"/>
      <c r="C452" s="9" t="s">
        <v>125</v>
      </c>
      <c r="D452" s="9" t="s">
        <v>150</v>
      </c>
      <c r="E452" s="9" t="s">
        <v>12</v>
      </c>
      <c r="F452" s="14">
        <f t="shared" si="145"/>
        <v>2369</v>
      </c>
      <c r="G452" s="14">
        <f>4869-2500</f>
        <v>2369</v>
      </c>
      <c r="H452" s="14"/>
      <c r="I452" s="14">
        <f t="shared" si="154"/>
        <v>2265</v>
      </c>
      <c r="J452" s="14">
        <f>4765-2500</f>
        <v>2265</v>
      </c>
      <c r="K452" s="14"/>
    </row>
    <row r="453" spans="1:15" ht="67.150000000000006" customHeight="1" x14ac:dyDescent="0.2">
      <c r="A453" s="9" t="s">
        <v>15</v>
      </c>
      <c r="B453" s="9"/>
      <c r="C453" s="9" t="s">
        <v>125</v>
      </c>
      <c r="D453" s="9" t="s">
        <v>150</v>
      </c>
      <c r="E453" s="9" t="s">
        <v>14</v>
      </c>
      <c r="F453" s="14">
        <f t="shared" si="145"/>
        <v>7</v>
      </c>
      <c r="G453" s="14">
        <v>7</v>
      </c>
      <c r="H453" s="14"/>
      <c r="I453" s="14">
        <f t="shared" si="154"/>
        <v>5</v>
      </c>
      <c r="J453" s="14">
        <v>5</v>
      </c>
      <c r="K453" s="14"/>
    </row>
    <row r="454" spans="1:15" ht="67.150000000000006" customHeight="1" x14ac:dyDescent="0.2">
      <c r="A454" s="8" t="s">
        <v>157</v>
      </c>
      <c r="B454" s="7"/>
      <c r="C454" s="7" t="s">
        <v>158</v>
      </c>
      <c r="D454" s="8"/>
      <c r="E454" s="8"/>
      <c r="F454" s="11">
        <f t="shared" ref="F454:F458" si="155">G454+H454</f>
        <v>30260</v>
      </c>
      <c r="G454" s="11">
        <f t="shared" ref="G454:K457" si="156">G455</f>
        <v>0</v>
      </c>
      <c r="H454" s="11">
        <f t="shared" si="156"/>
        <v>30260</v>
      </c>
      <c r="I454" s="11">
        <f t="shared" si="154"/>
        <v>36753</v>
      </c>
      <c r="J454" s="11">
        <f t="shared" si="156"/>
        <v>0</v>
      </c>
      <c r="K454" s="11">
        <f t="shared" si="156"/>
        <v>36753</v>
      </c>
    </row>
    <row r="455" spans="1:15" ht="57.6" customHeight="1" x14ac:dyDescent="0.2">
      <c r="A455" s="8" t="s">
        <v>159</v>
      </c>
      <c r="B455" s="7"/>
      <c r="C455" s="7" t="s">
        <v>160</v>
      </c>
      <c r="D455" s="8"/>
      <c r="E455" s="8"/>
      <c r="F455" s="11">
        <f t="shared" si="155"/>
        <v>30260</v>
      </c>
      <c r="G455" s="11">
        <f t="shared" si="156"/>
        <v>0</v>
      </c>
      <c r="H455" s="11">
        <f t="shared" si="156"/>
        <v>30260</v>
      </c>
      <c r="I455" s="11">
        <f t="shared" si="154"/>
        <v>36753</v>
      </c>
      <c r="J455" s="11">
        <f t="shared" si="156"/>
        <v>0</v>
      </c>
      <c r="K455" s="11">
        <f t="shared" si="156"/>
        <v>36753</v>
      </c>
    </row>
    <row r="456" spans="1:15" ht="164.45" customHeight="1" x14ac:dyDescent="0.2">
      <c r="A456" s="7" t="s">
        <v>853</v>
      </c>
      <c r="B456" s="8"/>
      <c r="C456" s="7" t="s">
        <v>160</v>
      </c>
      <c r="D456" s="8" t="s">
        <v>127</v>
      </c>
      <c r="E456" s="7"/>
      <c r="F456" s="11">
        <f t="shared" si="155"/>
        <v>30260</v>
      </c>
      <c r="G456" s="11">
        <f t="shared" si="156"/>
        <v>0</v>
      </c>
      <c r="H456" s="11">
        <f t="shared" si="156"/>
        <v>30260</v>
      </c>
      <c r="I456" s="11">
        <f t="shared" si="154"/>
        <v>36753</v>
      </c>
      <c r="J456" s="11">
        <f t="shared" si="156"/>
        <v>0</v>
      </c>
      <c r="K456" s="11">
        <f t="shared" si="156"/>
        <v>36753</v>
      </c>
    </row>
    <row r="457" spans="1:15" ht="127.9" customHeight="1" x14ac:dyDescent="0.2">
      <c r="A457" s="7" t="s">
        <v>996</v>
      </c>
      <c r="B457" s="8"/>
      <c r="C457" s="7" t="s">
        <v>160</v>
      </c>
      <c r="D457" s="8" t="s">
        <v>128</v>
      </c>
      <c r="E457" s="9"/>
      <c r="F457" s="11">
        <f t="shared" si="155"/>
        <v>30260</v>
      </c>
      <c r="G457" s="11">
        <f t="shared" si="156"/>
        <v>0</v>
      </c>
      <c r="H457" s="11">
        <f t="shared" si="156"/>
        <v>30260</v>
      </c>
      <c r="I457" s="11">
        <f t="shared" si="154"/>
        <v>36753</v>
      </c>
      <c r="J457" s="11">
        <f t="shared" si="156"/>
        <v>0</v>
      </c>
      <c r="K457" s="11">
        <f t="shared" si="156"/>
        <v>36753</v>
      </c>
    </row>
    <row r="458" spans="1:15" ht="344.25" customHeight="1" x14ac:dyDescent="0.2">
      <c r="A458" s="54" t="s">
        <v>161</v>
      </c>
      <c r="B458" s="8"/>
      <c r="C458" s="7" t="s">
        <v>160</v>
      </c>
      <c r="D458" s="8" t="s">
        <v>162</v>
      </c>
      <c r="E458" s="9"/>
      <c r="F458" s="11">
        <f t="shared" si="155"/>
        <v>30260</v>
      </c>
      <c r="G458" s="11">
        <f>G459</f>
        <v>0</v>
      </c>
      <c r="H458" s="11">
        <f>H459</f>
        <v>30260</v>
      </c>
      <c r="I458" s="11">
        <f t="shared" si="154"/>
        <v>36753</v>
      </c>
      <c r="J458" s="11">
        <f>J459</f>
        <v>0</v>
      </c>
      <c r="K458" s="11">
        <f>K459</f>
        <v>36753</v>
      </c>
    </row>
    <row r="459" spans="1:15" ht="194.45" customHeight="1" x14ac:dyDescent="0.2">
      <c r="A459" s="15" t="s">
        <v>163</v>
      </c>
      <c r="B459" s="8"/>
      <c r="C459" s="15" t="s">
        <v>160</v>
      </c>
      <c r="D459" s="9" t="s">
        <v>967</v>
      </c>
      <c r="E459" s="9"/>
      <c r="F459" s="14">
        <f t="shared" ref="F459:F473" si="157">G459+H459</f>
        <v>30260</v>
      </c>
      <c r="G459" s="14">
        <f>G460</f>
        <v>0</v>
      </c>
      <c r="H459" s="14">
        <f>H460</f>
        <v>30260</v>
      </c>
      <c r="I459" s="14">
        <f t="shared" si="154"/>
        <v>36753</v>
      </c>
      <c r="J459" s="14">
        <f>J460</f>
        <v>0</v>
      </c>
      <c r="K459" s="14">
        <f>K460</f>
        <v>36753</v>
      </c>
    </row>
    <row r="460" spans="1:15" ht="101.25" customHeight="1" x14ac:dyDescent="0.2">
      <c r="A460" s="9" t="s">
        <v>155</v>
      </c>
      <c r="B460" s="8"/>
      <c r="C460" s="15" t="s">
        <v>160</v>
      </c>
      <c r="D460" s="9" t="s">
        <v>967</v>
      </c>
      <c r="E460" s="9" t="s">
        <v>156</v>
      </c>
      <c r="F460" s="14">
        <f>G460+H460</f>
        <v>30260</v>
      </c>
      <c r="G460" s="14"/>
      <c r="H460" s="14">
        <v>30260</v>
      </c>
      <c r="I460" s="14">
        <f>J460+K460</f>
        <v>36753</v>
      </c>
      <c r="J460" s="14"/>
      <c r="K460" s="14">
        <v>36753</v>
      </c>
    </row>
    <row r="461" spans="1:15" ht="139.15" customHeight="1" x14ac:dyDescent="0.2">
      <c r="A461" s="8" t="s">
        <v>279</v>
      </c>
      <c r="B461" s="8" t="s">
        <v>280</v>
      </c>
      <c r="C461" s="8"/>
      <c r="D461" s="8"/>
      <c r="E461" s="8"/>
      <c r="F461" s="11">
        <f t="shared" si="157"/>
        <v>45565</v>
      </c>
      <c r="G461" s="11">
        <f>G462+G475</f>
        <v>45565</v>
      </c>
      <c r="H461" s="11">
        <f>H462+H475</f>
        <v>0</v>
      </c>
      <c r="I461" s="11">
        <f>J461+K461</f>
        <v>45438</v>
      </c>
      <c r="J461" s="11">
        <f>J462+J475</f>
        <v>45438</v>
      </c>
      <c r="K461" s="11">
        <f>K462+K475</f>
        <v>0</v>
      </c>
      <c r="M461" s="16">
        <v>45438</v>
      </c>
      <c r="O461" s="16">
        <f>J461-M461</f>
        <v>0</v>
      </c>
    </row>
    <row r="462" spans="1:15" ht="64.150000000000006" customHeight="1" x14ac:dyDescent="0.2">
      <c r="A462" s="37" t="s">
        <v>792</v>
      </c>
      <c r="B462" s="8"/>
      <c r="C462" s="8" t="s">
        <v>205</v>
      </c>
      <c r="D462" s="36"/>
      <c r="E462" s="8"/>
      <c r="F462" s="11">
        <f t="shared" si="157"/>
        <v>45558</v>
      </c>
      <c r="G462" s="11">
        <f>G463+G470</f>
        <v>45558</v>
      </c>
      <c r="H462" s="11">
        <f>H463+H470</f>
        <v>0</v>
      </c>
      <c r="I462" s="11">
        <f t="shared" si="154"/>
        <v>45431</v>
      </c>
      <c r="J462" s="11">
        <f>J463+J470</f>
        <v>45431</v>
      </c>
      <c r="K462" s="11">
        <f>K463+K470</f>
        <v>0</v>
      </c>
    </row>
    <row r="463" spans="1:15" ht="203.25" customHeight="1" x14ac:dyDescent="0.2">
      <c r="A463" s="8" t="s">
        <v>979</v>
      </c>
      <c r="B463" s="8"/>
      <c r="C463" s="8" t="s">
        <v>276</v>
      </c>
      <c r="D463" s="8"/>
      <c r="E463" s="8"/>
      <c r="F463" s="11">
        <f t="shared" si="157"/>
        <v>42258</v>
      </c>
      <c r="G463" s="11">
        <f t="shared" ref="G463:K465" si="158">G464</f>
        <v>42258</v>
      </c>
      <c r="H463" s="11">
        <f t="shared" si="158"/>
        <v>0</v>
      </c>
      <c r="I463" s="11">
        <f t="shared" si="154"/>
        <v>42131</v>
      </c>
      <c r="J463" s="11">
        <f t="shared" si="158"/>
        <v>42131</v>
      </c>
      <c r="K463" s="11">
        <f t="shared" si="158"/>
        <v>0</v>
      </c>
    </row>
    <row r="464" spans="1:15" ht="39.6" customHeight="1" x14ac:dyDescent="0.2">
      <c r="A464" s="7" t="s">
        <v>146</v>
      </c>
      <c r="B464" s="8"/>
      <c r="C464" s="8" t="s">
        <v>276</v>
      </c>
      <c r="D464" s="8" t="s">
        <v>147</v>
      </c>
      <c r="E464" s="8"/>
      <c r="F464" s="11">
        <f t="shared" si="157"/>
        <v>42258</v>
      </c>
      <c r="G464" s="11">
        <f>G465</f>
        <v>42258</v>
      </c>
      <c r="H464" s="11">
        <f t="shared" si="158"/>
        <v>0</v>
      </c>
      <c r="I464" s="11">
        <f t="shared" si="154"/>
        <v>42131</v>
      </c>
      <c r="J464" s="11">
        <f t="shared" si="158"/>
        <v>42131</v>
      </c>
      <c r="K464" s="11">
        <f t="shared" si="158"/>
        <v>0</v>
      </c>
    </row>
    <row r="465" spans="1:11" ht="148.5" customHeight="1" x14ac:dyDescent="0.2">
      <c r="A465" s="7" t="s">
        <v>148</v>
      </c>
      <c r="B465" s="8"/>
      <c r="C465" s="8" t="s">
        <v>276</v>
      </c>
      <c r="D465" s="8" t="s">
        <v>149</v>
      </c>
      <c r="E465" s="8"/>
      <c r="F465" s="11">
        <f t="shared" si="157"/>
        <v>42258</v>
      </c>
      <c r="G465" s="11">
        <f t="shared" si="158"/>
        <v>42258</v>
      </c>
      <c r="H465" s="11">
        <f t="shared" si="158"/>
        <v>0</v>
      </c>
      <c r="I465" s="11">
        <f t="shared" si="154"/>
        <v>42131</v>
      </c>
      <c r="J465" s="11">
        <f t="shared" si="158"/>
        <v>42131</v>
      </c>
      <c r="K465" s="11">
        <f t="shared" si="158"/>
        <v>0</v>
      </c>
    </row>
    <row r="466" spans="1:11" ht="118.5" customHeight="1" x14ac:dyDescent="0.2">
      <c r="A466" s="9" t="s">
        <v>69</v>
      </c>
      <c r="B466" s="9"/>
      <c r="C466" s="9" t="s">
        <v>276</v>
      </c>
      <c r="D466" s="9" t="s">
        <v>150</v>
      </c>
      <c r="E466" s="9"/>
      <c r="F466" s="14">
        <f t="shared" si="157"/>
        <v>42258</v>
      </c>
      <c r="G466" s="14">
        <f>G467+G468+G469</f>
        <v>42258</v>
      </c>
      <c r="H466" s="14">
        <f>H467+H468+H469</f>
        <v>0</v>
      </c>
      <c r="I466" s="14">
        <f t="shared" si="154"/>
        <v>42131</v>
      </c>
      <c r="J466" s="14">
        <f>J467+J468+J469</f>
        <v>42131</v>
      </c>
      <c r="K466" s="14">
        <f>K467+K468+K469</f>
        <v>0</v>
      </c>
    </row>
    <row r="467" spans="1:11" ht="228.75" customHeight="1" x14ac:dyDescent="0.2">
      <c r="A467" s="15" t="s">
        <v>17</v>
      </c>
      <c r="B467" s="9"/>
      <c r="C467" s="9" t="s">
        <v>276</v>
      </c>
      <c r="D467" s="9" t="s">
        <v>150</v>
      </c>
      <c r="E467" s="9" t="s">
        <v>11</v>
      </c>
      <c r="F467" s="14">
        <f t="shared" si="157"/>
        <v>31530</v>
      </c>
      <c r="G467" s="14">
        <f>31530</f>
        <v>31530</v>
      </c>
      <c r="H467" s="14"/>
      <c r="I467" s="14">
        <f t="shared" si="154"/>
        <v>32788</v>
      </c>
      <c r="J467" s="14">
        <v>32788</v>
      </c>
      <c r="K467" s="14"/>
    </row>
    <row r="468" spans="1:11" ht="95.25" customHeight="1" x14ac:dyDescent="0.2">
      <c r="A468" s="9" t="s">
        <v>18</v>
      </c>
      <c r="B468" s="9"/>
      <c r="C468" s="9" t="s">
        <v>276</v>
      </c>
      <c r="D468" s="9" t="s">
        <v>150</v>
      </c>
      <c r="E468" s="9" t="s">
        <v>12</v>
      </c>
      <c r="F468" s="14">
        <f t="shared" si="157"/>
        <v>10698</v>
      </c>
      <c r="G468" s="14">
        <f>10689+9</f>
        <v>10698</v>
      </c>
      <c r="H468" s="14"/>
      <c r="I468" s="14">
        <f t="shared" si="154"/>
        <v>9313</v>
      </c>
      <c r="J468" s="14">
        <f>10571-1258</f>
        <v>9313</v>
      </c>
      <c r="K468" s="14"/>
    </row>
    <row r="469" spans="1:11" ht="57.75" customHeight="1" x14ac:dyDescent="0.2">
      <c r="A469" s="9" t="s">
        <v>15</v>
      </c>
      <c r="B469" s="9"/>
      <c r="C469" s="9" t="s">
        <v>276</v>
      </c>
      <c r="D469" s="9" t="s">
        <v>150</v>
      </c>
      <c r="E469" s="9" t="s">
        <v>14</v>
      </c>
      <c r="F469" s="14">
        <f t="shared" si="157"/>
        <v>30</v>
      </c>
      <c r="G469" s="14">
        <v>30</v>
      </c>
      <c r="H469" s="14"/>
      <c r="I469" s="14">
        <f t="shared" si="154"/>
        <v>30</v>
      </c>
      <c r="J469" s="14">
        <v>30</v>
      </c>
      <c r="K469" s="14"/>
    </row>
    <row r="470" spans="1:11" ht="51.75" customHeight="1" x14ac:dyDescent="0.2">
      <c r="A470" s="8" t="s">
        <v>281</v>
      </c>
      <c r="B470" s="8"/>
      <c r="C470" s="8" t="s">
        <v>282</v>
      </c>
      <c r="D470" s="8"/>
      <c r="E470" s="8"/>
      <c r="F470" s="11">
        <f t="shared" si="157"/>
        <v>3300</v>
      </c>
      <c r="G470" s="11">
        <f t="shared" ref="G470:K473" si="159">G471</f>
        <v>3300</v>
      </c>
      <c r="H470" s="11">
        <f t="shared" si="159"/>
        <v>0</v>
      </c>
      <c r="I470" s="11">
        <f t="shared" si="154"/>
        <v>3300</v>
      </c>
      <c r="J470" s="11">
        <f t="shared" si="159"/>
        <v>3300</v>
      </c>
      <c r="K470" s="11">
        <f t="shared" si="159"/>
        <v>0</v>
      </c>
    </row>
    <row r="471" spans="1:11" ht="42" customHeight="1" x14ac:dyDescent="0.2">
      <c r="A471" s="7" t="s">
        <v>146</v>
      </c>
      <c r="B471" s="8"/>
      <c r="C471" s="8" t="s">
        <v>282</v>
      </c>
      <c r="D471" s="8" t="s">
        <v>147</v>
      </c>
      <c r="E471" s="8"/>
      <c r="F471" s="11">
        <f t="shared" si="157"/>
        <v>3300</v>
      </c>
      <c r="G471" s="11">
        <f t="shared" si="159"/>
        <v>3300</v>
      </c>
      <c r="H471" s="11">
        <f t="shared" si="159"/>
        <v>0</v>
      </c>
      <c r="I471" s="11">
        <f t="shared" si="154"/>
        <v>3300</v>
      </c>
      <c r="J471" s="11">
        <f t="shared" si="159"/>
        <v>3300</v>
      </c>
      <c r="K471" s="11">
        <f t="shared" si="159"/>
        <v>0</v>
      </c>
    </row>
    <row r="472" spans="1:11" ht="162.75" customHeight="1" x14ac:dyDescent="0.2">
      <c r="A472" s="7" t="s">
        <v>148</v>
      </c>
      <c r="B472" s="8"/>
      <c r="C472" s="8" t="s">
        <v>282</v>
      </c>
      <c r="D472" s="8" t="s">
        <v>149</v>
      </c>
      <c r="E472" s="8"/>
      <c r="F472" s="11">
        <f t="shared" si="157"/>
        <v>3300</v>
      </c>
      <c r="G472" s="11">
        <f t="shared" si="159"/>
        <v>3300</v>
      </c>
      <c r="H472" s="11">
        <f t="shared" si="159"/>
        <v>0</v>
      </c>
      <c r="I472" s="11">
        <f t="shared" si="154"/>
        <v>3300</v>
      </c>
      <c r="J472" s="11">
        <f t="shared" si="159"/>
        <v>3300</v>
      </c>
      <c r="K472" s="11">
        <f t="shared" si="159"/>
        <v>0</v>
      </c>
    </row>
    <row r="473" spans="1:11" ht="75.75" customHeight="1" x14ac:dyDescent="0.2">
      <c r="A473" s="9" t="s">
        <v>283</v>
      </c>
      <c r="B473" s="9"/>
      <c r="C473" s="9" t="s">
        <v>282</v>
      </c>
      <c r="D473" s="9" t="s">
        <v>284</v>
      </c>
      <c r="E473" s="9"/>
      <c r="F473" s="14">
        <f t="shared" si="157"/>
        <v>3300</v>
      </c>
      <c r="G473" s="14">
        <f t="shared" si="159"/>
        <v>3300</v>
      </c>
      <c r="H473" s="14">
        <f t="shared" si="159"/>
        <v>0</v>
      </c>
      <c r="I473" s="14">
        <f t="shared" si="154"/>
        <v>3300</v>
      </c>
      <c r="J473" s="14">
        <f t="shared" si="159"/>
        <v>3300</v>
      </c>
      <c r="K473" s="14">
        <f t="shared" si="159"/>
        <v>0</v>
      </c>
    </row>
    <row r="474" spans="1:11" ht="57.75" customHeight="1" x14ac:dyDescent="0.2">
      <c r="A474" s="9" t="s">
        <v>15</v>
      </c>
      <c r="B474" s="9"/>
      <c r="C474" s="9" t="s">
        <v>282</v>
      </c>
      <c r="D474" s="9" t="s">
        <v>284</v>
      </c>
      <c r="E474" s="9" t="s">
        <v>14</v>
      </c>
      <c r="F474" s="14">
        <f>G474+H474</f>
        <v>3300</v>
      </c>
      <c r="G474" s="14">
        <v>3300</v>
      </c>
      <c r="H474" s="14"/>
      <c r="I474" s="14">
        <f>J474+K474</f>
        <v>3300</v>
      </c>
      <c r="J474" s="14">
        <v>3300</v>
      </c>
      <c r="K474" s="14"/>
    </row>
    <row r="475" spans="1:11" ht="95.45" customHeight="1" x14ac:dyDescent="0.2">
      <c r="A475" s="8" t="s">
        <v>254</v>
      </c>
      <c r="B475" s="8"/>
      <c r="C475" s="8" t="s">
        <v>255</v>
      </c>
      <c r="D475" s="8"/>
      <c r="E475" s="8"/>
      <c r="F475" s="11">
        <f t="shared" ref="F475:F479" si="160">G475+H475</f>
        <v>7</v>
      </c>
      <c r="G475" s="11">
        <f t="shared" ref="G475:K479" si="161">G476</f>
        <v>7</v>
      </c>
      <c r="H475" s="11">
        <f t="shared" si="161"/>
        <v>0</v>
      </c>
      <c r="I475" s="11">
        <f t="shared" si="154"/>
        <v>7</v>
      </c>
      <c r="J475" s="11">
        <f t="shared" si="161"/>
        <v>7</v>
      </c>
      <c r="K475" s="11">
        <f t="shared" si="161"/>
        <v>0</v>
      </c>
    </row>
    <row r="476" spans="1:11" ht="104.45" customHeight="1" x14ac:dyDescent="0.2">
      <c r="A476" s="8" t="s">
        <v>256</v>
      </c>
      <c r="B476" s="8"/>
      <c r="C476" s="8" t="s">
        <v>257</v>
      </c>
      <c r="D476" s="8"/>
      <c r="E476" s="8"/>
      <c r="F476" s="11">
        <f t="shared" si="160"/>
        <v>7</v>
      </c>
      <c r="G476" s="11">
        <f t="shared" si="161"/>
        <v>7</v>
      </c>
      <c r="H476" s="11">
        <f t="shared" si="161"/>
        <v>0</v>
      </c>
      <c r="I476" s="11">
        <f t="shared" si="154"/>
        <v>7</v>
      </c>
      <c r="J476" s="11">
        <f t="shared" si="161"/>
        <v>7</v>
      </c>
      <c r="K476" s="11">
        <f t="shared" si="161"/>
        <v>0</v>
      </c>
    </row>
    <row r="477" spans="1:11" ht="53.45" customHeight="1" x14ac:dyDescent="0.2">
      <c r="A477" s="7" t="s">
        <v>146</v>
      </c>
      <c r="B477" s="8"/>
      <c r="C477" s="8" t="s">
        <v>257</v>
      </c>
      <c r="D477" s="8" t="s">
        <v>147</v>
      </c>
      <c r="E477" s="8"/>
      <c r="F477" s="11">
        <f t="shared" si="160"/>
        <v>7</v>
      </c>
      <c r="G477" s="11">
        <f t="shared" si="161"/>
        <v>7</v>
      </c>
      <c r="H477" s="11">
        <f t="shared" si="161"/>
        <v>0</v>
      </c>
      <c r="I477" s="11">
        <f t="shared" si="154"/>
        <v>7</v>
      </c>
      <c r="J477" s="11">
        <f t="shared" si="161"/>
        <v>7</v>
      </c>
      <c r="K477" s="11">
        <f t="shared" si="161"/>
        <v>0</v>
      </c>
    </row>
    <row r="478" spans="1:11" ht="157.5" customHeight="1" x14ac:dyDescent="0.2">
      <c r="A478" s="7" t="s">
        <v>148</v>
      </c>
      <c r="B478" s="8"/>
      <c r="C478" s="8" t="s">
        <v>257</v>
      </c>
      <c r="D478" s="8" t="s">
        <v>149</v>
      </c>
      <c r="E478" s="8"/>
      <c r="F478" s="11">
        <f t="shared" si="160"/>
        <v>7</v>
      </c>
      <c r="G478" s="11">
        <f t="shared" si="161"/>
        <v>7</v>
      </c>
      <c r="H478" s="11">
        <f t="shared" si="161"/>
        <v>0</v>
      </c>
      <c r="I478" s="11">
        <f t="shared" si="154"/>
        <v>7</v>
      </c>
      <c r="J478" s="11">
        <f t="shared" si="161"/>
        <v>7</v>
      </c>
      <c r="K478" s="11">
        <f t="shared" si="161"/>
        <v>0</v>
      </c>
    </row>
    <row r="479" spans="1:11" ht="69" customHeight="1" x14ac:dyDescent="0.2">
      <c r="A479" s="15" t="s">
        <v>258</v>
      </c>
      <c r="B479" s="9"/>
      <c r="C479" s="9" t="s">
        <v>257</v>
      </c>
      <c r="D479" s="9" t="s">
        <v>259</v>
      </c>
      <c r="E479" s="9"/>
      <c r="F479" s="14">
        <f t="shared" si="160"/>
        <v>7</v>
      </c>
      <c r="G479" s="14">
        <f t="shared" si="161"/>
        <v>7</v>
      </c>
      <c r="H479" s="14">
        <f t="shared" si="161"/>
        <v>0</v>
      </c>
      <c r="I479" s="14">
        <f t="shared" si="154"/>
        <v>7</v>
      </c>
      <c r="J479" s="14">
        <f t="shared" si="161"/>
        <v>7</v>
      </c>
      <c r="K479" s="14">
        <f t="shared" si="161"/>
        <v>0</v>
      </c>
    </row>
    <row r="480" spans="1:11" ht="87" customHeight="1" x14ac:dyDescent="0.2">
      <c r="A480" s="9" t="s">
        <v>260</v>
      </c>
      <c r="B480" s="9"/>
      <c r="C480" s="9" t="s">
        <v>257</v>
      </c>
      <c r="D480" s="9" t="s">
        <v>259</v>
      </c>
      <c r="E480" s="9" t="s">
        <v>261</v>
      </c>
      <c r="F480" s="14">
        <f>G480+H480</f>
        <v>7</v>
      </c>
      <c r="G480" s="14">
        <v>7</v>
      </c>
      <c r="H480" s="14"/>
      <c r="I480" s="14">
        <f>J480+K480</f>
        <v>7</v>
      </c>
      <c r="J480" s="14">
        <v>7</v>
      </c>
      <c r="K480" s="14"/>
    </row>
    <row r="481" spans="1:13" ht="117" customHeight="1" x14ac:dyDescent="0.2">
      <c r="A481" s="20" t="s">
        <v>349</v>
      </c>
      <c r="B481" s="8" t="s">
        <v>350</v>
      </c>
      <c r="C481" s="8"/>
      <c r="D481" s="8"/>
      <c r="E481" s="8"/>
      <c r="F481" s="11">
        <f t="shared" ref="F481:F494" si="162">G481+H481</f>
        <v>4414641</v>
      </c>
      <c r="G481" s="11">
        <f>G482+G616</f>
        <v>1328022</v>
      </c>
      <c r="H481" s="11">
        <f>H482+H616</f>
        <v>3086619</v>
      </c>
      <c r="I481" s="11">
        <f t="shared" ref="I481:I530" si="163">J481+K481</f>
        <v>4777051</v>
      </c>
      <c r="J481" s="11">
        <f>J482+J616</f>
        <v>1275777</v>
      </c>
      <c r="K481" s="11">
        <f>K482+K616</f>
        <v>3501274</v>
      </c>
      <c r="L481" s="10">
        <f>1344194+624</f>
        <v>1344818</v>
      </c>
      <c r="M481" s="10">
        <f>-52017+624+1343772</f>
        <v>1292379</v>
      </c>
    </row>
    <row r="482" spans="1:13" ht="51.75" customHeight="1" x14ac:dyDescent="0.2">
      <c r="A482" s="20" t="s">
        <v>20</v>
      </c>
      <c r="B482" s="8"/>
      <c r="C482" s="8" t="s">
        <v>21</v>
      </c>
      <c r="D482" s="8"/>
      <c r="E482" s="8"/>
      <c r="F482" s="11">
        <f t="shared" si="162"/>
        <v>4275863</v>
      </c>
      <c r="G482" s="11">
        <f>G483+G502+G552+G569+G588+G532</f>
        <v>1321451</v>
      </c>
      <c r="H482" s="11">
        <f>H483+H502+H552+H569+H588+H532</f>
        <v>2954412</v>
      </c>
      <c r="I482" s="11">
        <f t="shared" si="163"/>
        <v>4635461</v>
      </c>
      <c r="J482" s="11">
        <f>J483+J502+J552+J569+J588+J532</f>
        <v>1269206</v>
      </c>
      <c r="K482" s="11">
        <f>K483+K502+K552+K569+K588+K532</f>
        <v>3366255</v>
      </c>
    </row>
    <row r="483" spans="1:13" ht="51.75" customHeight="1" x14ac:dyDescent="0.2">
      <c r="A483" s="20" t="s">
        <v>333</v>
      </c>
      <c r="B483" s="8"/>
      <c r="C483" s="8" t="s">
        <v>334</v>
      </c>
      <c r="D483" s="8"/>
      <c r="E483" s="8"/>
      <c r="F483" s="11">
        <f t="shared" si="162"/>
        <v>1586019</v>
      </c>
      <c r="G483" s="11">
        <f>G484+G489+G497</f>
        <v>593747</v>
      </c>
      <c r="H483" s="11">
        <f>H484+H489+H497</f>
        <v>992272</v>
      </c>
      <c r="I483" s="11">
        <f t="shared" si="163"/>
        <v>1958887</v>
      </c>
      <c r="J483" s="11">
        <f>J484+J489+J497</f>
        <v>586086</v>
      </c>
      <c r="K483" s="11">
        <f>K484+K489+K497</f>
        <v>1372801</v>
      </c>
    </row>
    <row r="484" spans="1:13" ht="184.9" customHeight="1" x14ac:dyDescent="0.2">
      <c r="A484" s="20" t="s">
        <v>855</v>
      </c>
      <c r="B484" s="8"/>
      <c r="C484" s="8" t="s">
        <v>334</v>
      </c>
      <c r="D484" s="8" t="s">
        <v>76</v>
      </c>
      <c r="E484" s="8"/>
      <c r="F484" s="11">
        <f t="shared" si="162"/>
        <v>169</v>
      </c>
      <c r="G484" s="11">
        <f t="shared" ref="G484:K487" si="164">G485</f>
        <v>169</v>
      </c>
      <c r="H484" s="11">
        <f t="shared" si="164"/>
        <v>0</v>
      </c>
      <c r="I484" s="11">
        <f t="shared" si="163"/>
        <v>169</v>
      </c>
      <c r="J484" s="11">
        <f t="shared" si="164"/>
        <v>169</v>
      </c>
      <c r="K484" s="11">
        <f t="shared" si="164"/>
        <v>0</v>
      </c>
    </row>
    <row r="485" spans="1:13" ht="198.6" customHeight="1" x14ac:dyDescent="0.2">
      <c r="A485" s="20" t="s">
        <v>885</v>
      </c>
      <c r="B485" s="8"/>
      <c r="C485" s="8" t="s">
        <v>334</v>
      </c>
      <c r="D485" s="8" t="s">
        <v>126</v>
      </c>
      <c r="E485" s="8"/>
      <c r="F485" s="11">
        <f t="shared" si="162"/>
        <v>169</v>
      </c>
      <c r="G485" s="11">
        <f t="shared" si="164"/>
        <v>169</v>
      </c>
      <c r="H485" s="11">
        <f t="shared" si="164"/>
        <v>0</v>
      </c>
      <c r="I485" s="11">
        <f t="shared" si="163"/>
        <v>169</v>
      </c>
      <c r="J485" s="11">
        <f t="shared" si="164"/>
        <v>169</v>
      </c>
      <c r="K485" s="11">
        <f t="shared" si="164"/>
        <v>0</v>
      </c>
    </row>
    <row r="486" spans="1:13" ht="237" customHeight="1" x14ac:dyDescent="0.2">
      <c r="A486" s="37" t="s">
        <v>813</v>
      </c>
      <c r="B486" s="8"/>
      <c r="C486" s="8" t="s">
        <v>334</v>
      </c>
      <c r="D486" s="8" t="s">
        <v>351</v>
      </c>
      <c r="E486" s="8"/>
      <c r="F486" s="11">
        <f t="shared" si="162"/>
        <v>169</v>
      </c>
      <c r="G486" s="11">
        <f t="shared" si="164"/>
        <v>169</v>
      </c>
      <c r="H486" s="11">
        <f t="shared" si="164"/>
        <v>0</v>
      </c>
      <c r="I486" s="11">
        <f t="shared" si="163"/>
        <v>169</v>
      </c>
      <c r="J486" s="11">
        <f t="shared" si="164"/>
        <v>169</v>
      </c>
      <c r="K486" s="11">
        <f t="shared" si="164"/>
        <v>0</v>
      </c>
    </row>
    <row r="487" spans="1:13" ht="29.45" customHeight="1" x14ac:dyDescent="0.2">
      <c r="A487" s="17" t="s">
        <v>57</v>
      </c>
      <c r="B487" s="9"/>
      <c r="C487" s="9" t="s">
        <v>334</v>
      </c>
      <c r="D487" s="9" t="s">
        <v>352</v>
      </c>
      <c r="E487" s="9"/>
      <c r="F487" s="14">
        <f t="shared" si="162"/>
        <v>169</v>
      </c>
      <c r="G487" s="14">
        <f t="shared" si="164"/>
        <v>169</v>
      </c>
      <c r="H487" s="14">
        <f t="shared" si="164"/>
        <v>0</v>
      </c>
      <c r="I487" s="14">
        <f t="shared" si="163"/>
        <v>169</v>
      </c>
      <c r="J487" s="14">
        <f t="shared" si="164"/>
        <v>169</v>
      </c>
      <c r="K487" s="14">
        <f t="shared" si="164"/>
        <v>0</v>
      </c>
    </row>
    <row r="488" spans="1:13" ht="167.25" customHeight="1" x14ac:dyDescent="0.2">
      <c r="A488" s="9" t="s">
        <v>16</v>
      </c>
      <c r="B488" s="9"/>
      <c r="C488" s="9" t="s">
        <v>334</v>
      </c>
      <c r="D488" s="9" t="s">
        <v>352</v>
      </c>
      <c r="E488" s="9" t="s">
        <v>13</v>
      </c>
      <c r="F488" s="14">
        <f>G488+H488</f>
        <v>169</v>
      </c>
      <c r="G488" s="14">
        <v>169</v>
      </c>
      <c r="H488" s="14"/>
      <c r="I488" s="14">
        <f>J488+K488</f>
        <v>169</v>
      </c>
      <c r="J488" s="14">
        <v>169</v>
      </c>
      <c r="K488" s="14"/>
    </row>
    <row r="489" spans="1:13" ht="132" customHeight="1" x14ac:dyDescent="0.2">
      <c r="A489" s="20" t="s">
        <v>842</v>
      </c>
      <c r="B489" s="8"/>
      <c r="C489" s="8" t="s">
        <v>334</v>
      </c>
      <c r="D489" s="8" t="s">
        <v>31</v>
      </c>
      <c r="E489" s="8"/>
      <c r="F489" s="11">
        <f t="shared" si="162"/>
        <v>1584113</v>
      </c>
      <c r="G489" s="11">
        <f>G490</f>
        <v>591841</v>
      </c>
      <c r="H489" s="11">
        <f>H490</f>
        <v>992272</v>
      </c>
      <c r="I489" s="11">
        <f t="shared" si="163"/>
        <v>1956981</v>
      </c>
      <c r="J489" s="11">
        <f>J490</f>
        <v>584180</v>
      </c>
      <c r="K489" s="11">
        <f>K490</f>
        <v>1372801</v>
      </c>
    </row>
    <row r="490" spans="1:13" ht="94.15" customHeight="1" x14ac:dyDescent="0.2">
      <c r="A490" s="20" t="s">
        <v>335</v>
      </c>
      <c r="B490" s="8"/>
      <c r="C490" s="8" t="s">
        <v>334</v>
      </c>
      <c r="D490" s="8" t="s">
        <v>336</v>
      </c>
      <c r="E490" s="8"/>
      <c r="F490" s="11">
        <f t="shared" si="162"/>
        <v>1584113</v>
      </c>
      <c r="G490" s="11">
        <f>G491+G494</f>
        <v>591841</v>
      </c>
      <c r="H490" s="11">
        <f>H491+H494</f>
        <v>992272</v>
      </c>
      <c r="I490" s="11">
        <f t="shared" si="163"/>
        <v>1956981</v>
      </c>
      <c r="J490" s="11">
        <f>J491+J494</f>
        <v>584180</v>
      </c>
      <c r="K490" s="11">
        <f>K491+K494</f>
        <v>1372801</v>
      </c>
    </row>
    <row r="491" spans="1:13" ht="298.14999999999998" customHeight="1" x14ac:dyDescent="0.2">
      <c r="A491" s="20" t="s">
        <v>353</v>
      </c>
      <c r="B491" s="8"/>
      <c r="C491" s="8" t="s">
        <v>334</v>
      </c>
      <c r="D491" s="8" t="s">
        <v>354</v>
      </c>
      <c r="E491" s="8"/>
      <c r="F491" s="11">
        <f t="shared" si="162"/>
        <v>992272</v>
      </c>
      <c r="G491" s="11">
        <f>G492</f>
        <v>0</v>
      </c>
      <c r="H491" s="11">
        <f>H492</f>
        <v>992272</v>
      </c>
      <c r="I491" s="11">
        <f t="shared" si="163"/>
        <v>1372801</v>
      </c>
      <c r="J491" s="11">
        <f>J492</f>
        <v>0</v>
      </c>
      <c r="K491" s="11">
        <f>K492</f>
        <v>1372801</v>
      </c>
    </row>
    <row r="492" spans="1:13" ht="259.5" customHeight="1" x14ac:dyDescent="0.2">
      <c r="A492" s="38" t="s">
        <v>355</v>
      </c>
      <c r="B492" s="9"/>
      <c r="C492" s="9" t="s">
        <v>334</v>
      </c>
      <c r="D492" s="9" t="s">
        <v>356</v>
      </c>
      <c r="E492" s="9"/>
      <c r="F492" s="14">
        <f t="shared" si="162"/>
        <v>992272</v>
      </c>
      <c r="G492" s="14">
        <f>G493</f>
        <v>0</v>
      </c>
      <c r="H492" s="14">
        <f>H493</f>
        <v>992272</v>
      </c>
      <c r="I492" s="14">
        <f t="shared" si="163"/>
        <v>1372801</v>
      </c>
      <c r="J492" s="14">
        <f>J493</f>
        <v>0</v>
      </c>
      <c r="K492" s="14">
        <f>K493</f>
        <v>1372801</v>
      </c>
    </row>
    <row r="493" spans="1:13" ht="174" customHeight="1" x14ac:dyDescent="0.2">
      <c r="A493" s="9" t="s">
        <v>16</v>
      </c>
      <c r="B493" s="9"/>
      <c r="C493" s="9" t="s">
        <v>334</v>
      </c>
      <c r="D493" s="9" t="s">
        <v>356</v>
      </c>
      <c r="E493" s="9" t="s">
        <v>13</v>
      </c>
      <c r="F493" s="14">
        <f>G493+H493</f>
        <v>992272</v>
      </c>
      <c r="G493" s="14"/>
      <c r="H493" s="14">
        <v>992272</v>
      </c>
      <c r="I493" s="14">
        <f>J493+K493</f>
        <v>1372801</v>
      </c>
      <c r="J493" s="14"/>
      <c r="K493" s="14">
        <v>1372801</v>
      </c>
    </row>
    <row r="494" spans="1:13" ht="236.45" customHeight="1" x14ac:dyDescent="0.2">
      <c r="A494" s="8" t="s">
        <v>814</v>
      </c>
      <c r="B494" s="39"/>
      <c r="C494" s="8" t="s">
        <v>334</v>
      </c>
      <c r="D494" s="8" t="s">
        <v>357</v>
      </c>
      <c r="E494" s="39"/>
      <c r="F494" s="11">
        <f t="shared" si="162"/>
        <v>591841</v>
      </c>
      <c r="G494" s="11">
        <f>G495</f>
        <v>591841</v>
      </c>
      <c r="H494" s="11">
        <f>H495</f>
        <v>0</v>
      </c>
      <c r="I494" s="11">
        <f t="shared" si="163"/>
        <v>584180</v>
      </c>
      <c r="J494" s="11">
        <f>J495</f>
        <v>584180</v>
      </c>
      <c r="K494" s="11">
        <f>K495</f>
        <v>0</v>
      </c>
    </row>
    <row r="495" spans="1:13" ht="134.44999999999999" customHeight="1" x14ac:dyDescent="0.2">
      <c r="A495" s="38" t="s">
        <v>34</v>
      </c>
      <c r="B495" s="9"/>
      <c r="C495" s="9" t="s">
        <v>334</v>
      </c>
      <c r="D495" s="9" t="s">
        <v>358</v>
      </c>
      <c r="E495" s="9"/>
      <c r="F495" s="14">
        <f t="shared" ref="F495:F541" si="165">G495+H495</f>
        <v>591841</v>
      </c>
      <c r="G495" s="14">
        <f>G496</f>
        <v>591841</v>
      </c>
      <c r="H495" s="14">
        <f>H496</f>
        <v>0</v>
      </c>
      <c r="I495" s="14">
        <f t="shared" si="163"/>
        <v>584180</v>
      </c>
      <c r="J495" s="14">
        <f>J496</f>
        <v>584180</v>
      </c>
      <c r="K495" s="14">
        <f>K496</f>
        <v>0</v>
      </c>
    </row>
    <row r="496" spans="1:13" ht="168.75" customHeight="1" x14ac:dyDescent="0.2">
      <c r="A496" s="9" t="s">
        <v>16</v>
      </c>
      <c r="B496" s="9"/>
      <c r="C496" s="9" t="s">
        <v>334</v>
      </c>
      <c r="D496" s="9" t="s">
        <v>358</v>
      </c>
      <c r="E496" s="9" t="s">
        <v>13</v>
      </c>
      <c r="F496" s="14">
        <f>G496+H496</f>
        <v>591841</v>
      </c>
      <c r="G496" s="56">
        <f>608700-154-16796+91</f>
        <v>591841</v>
      </c>
      <c r="H496" s="14"/>
      <c r="I496" s="14">
        <f>J496+K496</f>
        <v>584180</v>
      </c>
      <c r="J496" s="56">
        <f>600845-154-16602+91</f>
        <v>584180</v>
      </c>
      <c r="K496" s="14"/>
    </row>
    <row r="497" spans="1:11" ht="151.5" customHeight="1" x14ac:dyDescent="0.2">
      <c r="A497" s="20" t="s">
        <v>854</v>
      </c>
      <c r="B497" s="8"/>
      <c r="C497" s="8" t="s">
        <v>334</v>
      </c>
      <c r="D497" s="8" t="s">
        <v>242</v>
      </c>
      <c r="E497" s="8"/>
      <c r="F497" s="11">
        <f t="shared" si="165"/>
        <v>1737</v>
      </c>
      <c r="G497" s="11">
        <f t="shared" ref="G497:K500" si="166">G498</f>
        <v>1737</v>
      </c>
      <c r="H497" s="11">
        <f t="shared" si="166"/>
        <v>0</v>
      </c>
      <c r="I497" s="11">
        <f t="shared" si="163"/>
        <v>1737</v>
      </c>
      <c r="J497" s="11">
        <f t="shared" si="166"/>
        <v>1737</v>
      </c>
      <c r="K497" s="11">
        <f t="shared" si="166"/>
        <v>0</v>
      </c>
    </row>
    <row r="498" spans="1:11" ht="112.5" customHeight="1" x14ac:dyDescent="0.2">
      <c r="A498" s="20" t="s">
        <v>338</v>
      </c>
      <c r="B498" s="8"/>
      <c r="C498" s="8" t="s">
        <v>334</v>
      </c>
      <c r="D498" s="8" t="s">
        <v>339</v>
      </c>
      <c r="E498" s="8"/>
      <c r="F498" s="11">
        <f t="shared" si="165"/>
        <v>1737</v>
      </c>
      <c r="G498" s="11">
        <f t="shared" si="166"/>
        <v>1737</v>
      </c>
      <c r="H498" s="11">
        <f t="shared" si="166"/>
        <v>0</v>
      </c>
      <c r="I498" s="11">
        <f t="shared" si="163"/>
        <v>1737</v>
      </c>
      <c r="J498" s="11">
        <f t="shared" si="166"/>
        <v>1737</v>
      </c>
      <c r="K498" s="11">
        <f t="shared" si="166"/>
        <v>0</v>
      </c>
    </row>
    <row r="499" spans="1:11" ht="93" customHeight="1" x14ac:dyDescent="0.2">
      <c r="A499" s="20" t="s">
        <v>340</v>
      </c>
      <c r="B499" s="8"/>
      <c r="C499" s="8" t="s">
        <v>334</v>
      </c>
      <c r="D499" s="8" t="s">
        <v>341</v>
      </c>
      <c r="E499" s="8"/>
      <c r="F499" s="11">
        <f t="shared" si="165"/>
        <v>1737</v>
      </c>
      <c r="G499" s="11">
        <f t="shared" si="166"/>
        <v>1737</v>
      </c>
      <c r="H499" s="11">
        <f t="shared" si="166"/>
        <v>0</v>
      </c>
      <c r="I499" s="11">
        <f t="shared" si="163"/>
        <v>1737</v>
      </c>
      <c r="J499" s="11">
        <f t="shared" si="166"/>
        <v>1737</v>
      </c>
      <c r="K499" s="11">
        <f t="shared" si="166"/>
        <v>0</v>
      </c>
    </row>
    <row r="500" spans="1:11" ht="148.15" customHeight="1" x14ac:dyDescent="0.2">
      <c r="A500" s="17" t="s">
        <v>34</v>
      </c>
      <c r="B500" s="9"/>
      <c r="C500" s="9" t="s">
        <v>334</v>
      </c>
      <c r="D500" s="9" t="s">
        <v>365</v>
      </c>
      <c r="E500" s="9"/>
      <c r="F500" s="14">
        <f t="shared" si="165"/>
        <v>1737</v>
      </c>
      <c r="G500" s="14">
        <f t="shared" si="166"/>
        <v>1737</v>
      </c>
      <c r="H500" s="14">
        <f t="shared" si="166"/>
        <v>0</v>
      </c>
      <c r="I500" s="14">
        <f t="shared" si="163"/>
        <v>1737</v>
      </c>
      <c r="J500" s="14">
        <f t="shared" si="166"/>
        <v>1737</v>
      </c>
      <c r="K500" s="14">
        <f t="shared" si="166"/>
        <v>0</v>
      </c>
    </row>
    <row r="501" spans="1:11" ht="171" customHeight="1" x14ac:dyDescent="0.2">
      <c r="A501" s="9" t="s">
        <v>16</v>
      </c>
      <c r="B501" s="9"/>
      <c r="C501" s="9" t="s">
        <v>334</v>
      </c>
      <c r="D501" s="9" t="s">
        <v>365</v>
      </c>
      <c r="E501" s="9" t="s">
        <v>13</v>
      </c>
      <c r="F501" s="14">
        <f>G501+H501</f>
        <v>1737</v>
      </c>
      <c r="G501" s="14">
        <v>1737</v>
      </c>
      <c r="H501" s="14"/>
      <c r="I501" s="14">
        <f>J501+K501</f>
        <v>1737</v>
      </c>
      <c r="J501" s="14">
        <v>1737</v>
      </c>
      <c r="K501" s="14"/>
    </row>
    <row r="502" spans="1:11" ht="51.75" customHeight="1" x14ac:dyDescent="0.2">
      <c r="A502" s="20" t="s">
        <v>2</v>
      </c>
      <c r="B502" s="8"/>
      <c r="C502" s="8" t="s">
        <v>1</v>
      </c>
      <c r="D502" s="8"/>
      <c r="E502" s="8"/>
      <c r="F502" s="11">
        <f t="shared" si="165"/>
        <v>2346784</v>
      </c>
      <c r="G502" s="11">
        <f>G503+G508+G527</f>
        <v>388841</v>
      </c>
      <c r="H502" s="11">
        <f>H503+H508+H527</f>
        <v>1957943</v>
      </c>
      <c r="I502" s="11">
        <f t="shared" si="163"/>
        <v>2376649</v>
      </c>
      <c r="J502" s="11">
        <f>J503+J508+J527</f>
        <v>387560</v>
      </c>
      <c r="K502" s="11">
        <f>K503+K508+K527</f>
        <v>1989089</v>
      </c>
    </row>
    <row r="503" spans="1:11" ht="175.9" customHeight="1" x14ac:dyDescent="0.2">
      <c r="A503" s="20" t="s">
        <v>855</v>
      </c>
      <c r="B503" s="8"/>
      <c r="C503" s="8" t="s">
        <v>1</v>
      </c>
      <c r="D503" s="8" t="s">
        <v>76</v>
      </c>
      <c r="E503" s="8"/>
      <c r="F503" s="11">
        <f t="shared" si="165"/>
        <v>196</v>
      </c>
      <c r="G503" s="11">
        <f t="shared" ref="G503:K506" si="167">G504</f>
        <v>196</v>
      </c>
      <c r="H503" s="11">
        <f t="shared" si="167"/>
        <v>0</v>
      </c>
      <c r="I503" s="11">
        <f t="shared" si="163"/>
        <v>196</v>
      </c>
      <c r="J503" s="11">
        <f t="shared" si="167"/>
        <v>196</v>
      </c>
      <c r="K503" s="11">
        <f t="shared" si="167"/>
        <v>0</v>
      </c>
    </row>
    <row r="504" spans="1:11" ht="211.5" customHeight="1" x14ac:dyDescent="0.2">
      <c r="A504" s="20" t="s">
        <v>885</v>
      </c>
      <c r="B504" s="8"/>
      <c r="C504" s="8" t="s">
        <v>1</v>
      </c>
      <c r="D504" s="8" t="s">
        <v>126</v>
      </c>
      <c r="E504" s="8"/>
      <c r="F504" s="11">
        <f t="shared" si="165"/>
        <v>196</v>
      </c>
      <c r="G504" s="11">
        <f t="shared" si="167"/>
        <v>196</v>
      </c>
      <c r="H504" s="11">
        <f t="shared" si="167"/>
        <v>0</v>
      </c>
      <c r="I504" s="11">
        <f t="shared" si="163"/>
        <v>196</v>
      </c>
      <c r="J504" s="11">
        <f t="shared" si="167"/>
        <v>196</v>
      </c>
      <c r="K504" s="11">
        <f t="shared" si="167"/>
        <v>0</v>
      </c>
    </row>
    <row r="505" spans="1:11" ht="240.75" customHeight="1" x14ac:dyDescent="0.2">
      <c r="A505" s="37" t="s">
        <v>813</v>
      </c>
      <c r="B505" s="8"/>
      <c r="C505" s="8" t="s">
        <v>1</v>
      </c>
      <c r="D505" s="8" t="s">
        <v>351</v>
      </c>
      <c r="E505" s="8"/>
      <c r="F505" s="11">
        <f t="shared" si="165"/>
        <v>196</v>
      </c>
      <c r="G505" s="11">
        <f t="shared" si="167"/>
        <v>196</v>
      </c>
      <c r="H505" s="11">
        <f t="shared" si="167"/>
        <v>0</v>
      </c>
      <c r="I505" s="11">
        <f t="shared" si="163"/>
        <v>196</v>
      </c>
      <c r="J505" s="11">
        <f t="shared" si="167"/>
        <v>196</v>
      </c>
      <c r="K505" s="11">
        <f t="shared" si="167"/>
        <v>0</v>
      </c>
    </row>
    <row r="506" spans="1:11" ht="34.9" customHeight="1" x14ac:dyDescent="0.2">
      <c r="A506" s="17" t="s">
        <v>57</v>
      </c>
      <c r="B506" s="9"/>
      <c r="C506" s="9" t="s">
        <v>1</v>
      </c>
      <c r="D506" s="9" t="s">
        <v>352</v>
      </c>
      <c r="E506" s="9"/>
      <c r="F506" s="14">
        <f t="shared" si="165"/>
        <v>196</v>
      </c>
      <c r="G506" s="14">
        <f t="shared" si="167"/>
        <v>196</v>
      </c>
      <c r="H506" s="14">
        <f t="shared" si="167"/>
        <v>0</v>
      </c>
      <c r="I506" s="14">
        <f t="shared" si="163"/>
        <v>196</v>
      </c>
      <c r="J506" s="14">
        <f t="shared" si="167"/>
        <v>196</v>
      </c>
      <c r="K506" s="14">
        <f t="shared" si="167"/>
        <v>0</v>
      </c>
    </row>
    <row r="507" spans="1:11" ht="170.25" customHeight="1" x14ac:dyDescent="0.2">
      <c r="A507" s="9" t="s">
        <v>16</v>
      </c>
      <c r="B507" s="9"/>
      <c r="C507" s="9" t="s">
        <v>1</v>
      </c>
      <c r="D507" s="9" t="s">
        <v>352</v>
      </c>
      <c r="E507" s="9" t="s">
        <v>13</v>
      </c>
      <c r="F507" s="14">
        <f>G507+H507</f>
        <v>196</v>
      </c>
      <c r="G507" s="14">
        <v>196</v>
      </c>
      <c r="H507" s="14"/>
      <c r="I507" s="14">
        <f>J507+K507</f>
        <v>196</v>
      </c>
      <c r="J507" s="14">
        <v>196</v>
      </c>
      <c r="K507" s="14"/>
    </row>
    <row r="508" spans="1:11" ht="143.25" customHeight="1" x14ac:dyDescent="0.2">
      <c r="A508" s="20" t="s">
        <v>842</v>
      </c>
      <c r="B508" s="8"/>
      <c r="C508" s="8" t="s">
        <v>1</v>
      </c>
      <c r="D508" s="8" t="s">
        <v>31</v>
      </c>
      <c r="E508" s="8"/>
      <c r="F508" s="11">
        <f t="shared" si="165"/>
        <v>2343831</v>
      </c>
      <c r="G508" s="11">
        <f>G509</f>
        <v>385888</v>
      </c>
      <c r="H508" s="11">
        <f>H509</f>
        <v>1957943</v>
      </c>
      <c r="I508" s="11">
        <f t="shared" si="163"/>
        <v>2373696</v>
      </c>
      <c r="J508" s="11">
        <f>J509</f>
        <v>384607</v>
      </c>
      <c r="K508" s="11">
        <f>K509</f>
        <v>1989089</v>
      </c>
    </row>
    <row r="509" spans="1:11" ht="84" customHeight="1" x14ac:dyDescent="0.2">
      <c r="A509" s="20" t="s">
        <v>366</v>
      </c>
      <c r="B509" s="8"/>
      <c r="C509" s="8" t="s">
        <v>1</v>
      </c>
      <c r="D509" s="8" t="s">
        <v>367</v>
      </c>
      <c r="E509" s="8"/>
      <c r="F509" s="11">
        <f t="shared" si="165"/>
        <v>2343831</v>
      </c>
      <c r="G509" s="11">
        <f>G510+G513+G518+G521+G524</f>
        <v>385888</v>
      </c>
      <c r="H509" s="11">
        <f>H510+H513+H518+H521+H524</f>
        <v>1957943</v>
      </c>
      <c r="I509" s="11">
        <f t="shared" si="163"/>
        <v>2373696</v>
      </c>
      <c r="J509" s="11">
        <f>J510+J513+J518+J521+J524</f>
        <v>384607</v>
      </c>
      <c r="K509" s="11">
        <f>K510+K513+K518+K521+K524</f>
        <v>1989089</v>
      </c>
    </row>
    <row r="510" spans="1:11" ht="264.60000000000002" customHeight="1" x14ac:dyDescent="0.2">
      <c r="A510" s="37" t="s">
        <v>999</v>
      </c>
      <c r="B510" s="8"/>
      <c r="C510" s="8" t="s">
        <v>1</v>
      </c>
      <c r="D510" s="8" t="s">
        <v>368</v>
      </c>
      <c r="E510" s="8"/>
      <c r="F510" s="11">
        <f t="shared" si="165"/>
        <v>1940845</v>
      </c>
      <c r="G510" s="11">
        <f>G511</f>
        <v>0</v>
      </c>
      <c r="H510" s="11">
        <f>H511</f>
        <v>1940845</v>
      </c>
      <c r="I510" s="11">
        <f t="shared" si="163"/>
        <v>1971991</v>
      </c>
      <c r="J510" s="11">
        <f>J511</f>
        <v>0</v>
      </c>
      <c r="K510" s="11">
        <f>K511</f>
        <v>1971991</v>
      </c>
    </row>
    <row r="511" spans="1:11" ht="96" customHeight="1" x14ac:dyDescent="0.2">
      <c r="A511" s="17" t="s">
        <v>369</v>
      </c>
      <c r="B511" s="9"/>
      <c r="C511" s="9" t="s">
        <v>1</v>
      </c>
      <c r="D511" s="9" t="s">
        <v>370</v>
      </c>
      <c r="E511" s="9"/>
      <c r="F511" s="14">
        <f t="shared" si="165"/>
        <v>1940845</v>
      </c>
      <c r="G511" s="14">
        <f>G512</f>
        <v>0</v>
      </c>
      <c r="H511" s="14">
        <f>H512</f>
        <v>1940845</v>
      </c>
      <c r="I511" s="14">
        <f t="shared" si="163"/>
        <v>1971991</v>
      </c>
      <c r="J511" s="14">
        <f>J512</f>
        <v>0</v>
      </c>
      <c r="K511" s="14">
        <f>K512</f>
        <v>1971991</v>
      </c>
    </row>
    <row r="512" spans="1:11" ht="156" customHeight="1" x14ac:dyDescent="0.2">
      <c r="A512" s="9" t="s">
        <v>16</v>
      </c>
      <c r="B512" s="9"/>
      <c r="C512" s="9" t="s">
        <v>1</v>
      </c>
      <c r="D512" s="9" t="s">
        <v>370</v>
      </c>
      <c r="E512" s="9" t="s">
        <v>13</v>
      </c>
      <c r="F512" s="14">
        <f>G512+H512</f>
        <v>1940845</v>
      </c>
      <c r="G512" s="14"/>
      <c r="H512" s="56">
        <f>1962115-21270</f>
        <v>1940845</v>
      </c>
      <c r="I512" s="14">
        <f>J512+K512</f>
        <v>1971991</v>
      </c>
      <c r="J512" s="14"/>
      <c r="K512" s="56">
        <f>1974934-2943</f>
        <v>1971991</v>
      </c>
    </row>
    <row r="513" spans="1:11" ht="277.14999999999998" customHeight="1" x14ac:dyDescent="0.2">
      <c r="A513" s="36" t="s">
        <v>1019</v>
      </c>
      <c r="B513" s="8"/>
      <c r="C513" s="8" t="s">
        <v>1</v>
      </c>
      <c r="D513" s="8" t="s">
        <v>371</v>
      </c>
      <c r="E513" s="8"/>
      <c r="F513" s="11">
        <f t="shared" si="165"/>
        <v>250293</v>
      </c>
      <c r="G513" s="11">
        <f>G514+G516</f>
        <v>250293</v>
      </c>
      <c r="H513" s="11">
        <f>H514+H516</f>
        <v>0</v>
      </c>
      <c r="I513" s="11">
        <f t="shared" si="163"/>
        <v>249012</v>
      </c>
      <c r="J513" s="11">
        <f>J514+J516</f>
        <v>249012</v>
      </c>
      <c r="K513" s="11">
        <f>K514+K516</f>
        <v>0</v>
      </c>
    </row>
    <row r="514" spans="1:11" ht="132.75" customHeight="1" x14ac:dyDescent="0.2">
      <c r="A514" s="17" t="s">
        <v>34</v>
      </c>
      <c r="B514" s="9"/>
      <c r="C514" s="9" t="s">
        <v>1</v>
      </c>
      <c r="D514" s="9" t="s">
        <v>372</v>
      </c>
      <c r="E514" s="9"/>
      <c r="F514" s="14">
        <f t="shared" si="165"/>
        <v>245893</v>
      </c>
      <c r="G514" s="14">
        <f>G515</f>
        <v>245893</v>
      </c>
      <c r="H514" s="14">
        <f>H515</f>
        <v>0</v>
      </c>
      <c r="I514" s="14">
        <f t="shared" si="163"/>
        <v>244612</v>
      </c>
      <c r="J514" s="14">
        <f>J515</f>
        <v>244612</v>
      </c>
      <c r="K514" s="14">
        <f>K515</f>
        <v>0</v>
      </c>
    </row>
    <row r="515" spans="1:11" ht="161.25" customHeight="1" x14ac:dyDescent="0.2">
      <c r="A515" s="9" t="s">
        <v>16</v>
      </c>
      <c r="B515" s="9"/>
      <c r="C515" s="9" t="s">
        <v>1</v>
      </c>
      <c r="D515" s="9" t="s">
        <v>372</v>
      </c>
      <c r="E515" s="9" t="s">
        <v>13</v>
      </c>
      <c r="F515" s="14">
        <f>G515+H515</f>
        <v>245893</v>
      </c>
      <c r="G515" s="14">
        <v>245893</v>
      </c>
      <c r="H515" s="14"/>
      <c r="I515" s="14">
        <f>J515+K515</f>
        <v>244612</v>
      </c>
      <c r="J515" s="14">
        <v>244612</v>
      </c>
      <c r="K515" s="14"/>
    </row>
    <row r="516" spans="1:11" ht="197.25" customHeight="1" x14ac:dyDescent="0.2">
      <c r="A516" s="15" t="s">
        <v>990</v>
      </c>
      <c r="B516" s="9"/>
      <c r="C516" s="9" t="s">
        <v>1</v>
      </c>
      <c r="D516" s="9" t="s">
        <v>373</v>
      </c>
      <c r="E516" s="9"/>
      <c r="F516" s="14">
        <f t="shared" si="165"/>
        <v>4400</v>
      </c>
      <c r="G516" s="14">
        <f>G517</f>
        <v>4400</v>
      </c>
      <c r="H516" s="14">
        <f>H517</f>
        <v>0</v>
      </c>
      <c r="I516" s="14">
        <f t="shared" si="163"/>
        <v>4400</v>
      </c>
      <c r="J516" s="14">
        <f>J517</f>
        <v>4400</v>
      </c>
      <c r="K516" s="14">
        <f>K517</f>
        <v>0</v>
      </c>
    </row>
    <row r="517" spans="1:11" ht="159" customHeight="1" x14ac:dyDescent="0.2">
      <c r="A517" s="9" t="s">
        <v>16</v>
      </c>
      <c r="B517" s="9"/>
      <c r="C517" s="9" t="s">
        <v>1</v>
      </c>
      <c r="D517" s="9" t="s">
        <v>373</v>
      </c>
      <c r="E517" s="9" t="s">
        <v>13</v>
      </c>
      <c r="F517" s="14">
        <f>G517+H517</f>
        <v>4400</v>
      </c>
      <c r="G517" s="14">
        <v>4400</v>
      </c>
      <c r="H517" s="14"/>
      <c r="I517" s="14">
        <f>J517+K517</f>
        <v>4400</v>
      </c>
      <c r="J517" s="14">
        <v>4400</v>
      </c>
      <c r="K517" s="14"/>
    </row>
    <row r="518" spans="1:11" ht="259.5" customHeight="1" x14ac:dyDescent="0.2">
      <c r="A518" s="8" t="s">
        <v>374</v>
      </c>
      <c r="B518" s="8"/>
      <c r="C518" s="8" t="s">
        <v>1</v>
      </c>
      <c r="D518" s="8" t="s">
        <v>375</v>
      </c>
      <c r="E518" s="8"/>
      <c r="F518" s="11">
        <f t="shared" si="165"/>
        <v>134918</v>
      </c>
      <c r="G518" s="11">
        <f>G519</f>
        <v>134918</v>
      </c>
      <c r="H518" s="11">
        <f>H519</f>
        <v>0</v>
      </c>
      <c r="I518" s="11">
        <f t="shared" si="163"/>
        <v>134918</v>
      </c>
      <c r="J518" s="11">
        <f>J519</f>
        <v>134918</v>
      </c>
      <c r="K518" s="11">
        <f>K519</f>
        <v>0</v>
      </c>
    </row>
    <row r="519" spans="1:11" ht="133.5" customHeight="1" x14ac:dyDescent="0.2">
      <c r="A519" s="17" t="s">
        <v>34</v>
      </c>
      <c r="B519" s="9"/>
      <c r="C519" s="9" t="s">
        <v>1</v>
      </c>
      <c r="D519" s="9" t="s">
        <v>376</v>
      </c>
      <c r="E519" s="9"/>
      <c r="F519" s="14">
        <f t="shared" si="165"/>
        <v>134918</v>
      </c>
      <c r="G519" s="14">
        <f>G520</f>
        <v>134918</v>
      </c>
      <c r="H519" s="14">
        <f>H520</f>
        <v>0</v>
      </c>
      <c r="I519" s="14">
        <f t="shared" si="163"/>
        <v>134918</v>
      </c>
      <c r="J519" s="14">
        <f>J520</f>
        <v>134918</v>
      </c>
      <c r="K519" s="14">
        <f>K520</f>
        <v>0</v>
      </c>
    </row>
    <row r="520" spans="1:11" ht="129" customHeight="1" x14ac:dyDescent="0.2">
      <c r="A520" s="9" t="s">
        <v>16</v>
      </c>
      <c r="B520" s="9"/>
      <c r="C520" s="9" t="s">
        <v>1</v>
      </c>
      <c r="D520" s="9" t="s">
        <v>376</v>
      </c>
      <c r="E520" s="9" t="s">
        <v>13</v>
      </c>
      <c r="F520" s="14">
        <f>G520+H520</f>
        <v>134918</v>
      </c>
      <c r="G520" s="14">
        <v>134918</v>
      </c>
      <c r="H520" s="14"/>
      <c r="I520" s="14">
        <f>J520+K520</f>
        <v>134918</v>
      </c>
      <c r="J520" s="14">
        <v>134918</v>
      </c>
      <c r="K520" s="14"/>
    </row>
    <row r="521" spans="1:11" ht="230.25" customHeight="1" x14ac:dyDescent="0.2">
      <c r="A521" s="8" t="s">
        <v>377</v>
      </c>
      <c r="B521" s="8"/>
      <c r="C521" s="8" t="s">
        <v>1</v>
      </c>
      <c r="D521" s="8" t="s">
        <v>378</v>
      </c>
      <c r="E521" s="8"/>
      <c r="F521" s="11">
        <f t="shared" si="165"/>
        <v>677</v>
      </c>
      <c r="G521" s="11">
        <f>G522</f>
        <v>677</v>
      </c>
      <c r="H521" s="11">
        <f>H522</f>
        <v>0</v>
      </c>
      <c r="I521" s="11">
        <f t="shared" si="163"/>
        <v>677</v>
      </c>
      <c r="J521" s="11">
        <f>J522</f>
        <v>677</v>
      </c>
      <c r="K521" s="11">
        <f>K522</f>
        <v>0</v>
      </c>
    </row>
    <row r="522" spans="1:11" ht="34.15" customHeight="1" x14ac:dyDescent="0.2">
      <c r="A522" s="17" t="s">
        <v>57</v>
      </c>
      <c r="B522" s="9"/>
      <c r="C522" s="9" t="s">
        <v>1</v>
      </c>
      <c r="D522" s="9" t="s">
        <v>379</v>
      </c>
      <c r="E522" s="9"/>
      <c r="F522" s="14">
        <f t="shared" si="165"/>
        <v>677</v>
      </c>
      <c r="G522" s="14">
        <f>G523</f>
        <v>677</v>
      </c>
      <c r="H522" s="14">
        <f>H523</f>
        <v>0</v>
      </c>
      <c r="I522" s="14">
        <f t="shared" si="163"/>
        <v>677</v>
      </c>
      <c r="J522" s="14">
        <f>J523</f>
        <v>677</v>
      </c>
      <c r="K522" s="14">
        <f>K523</f>
        <v>0</v>
      </c>
    </row>
    <row r="523" spans="1:11" ht="162.75" customHeight="1" x14ac:dyDescent="0.2">
      <c r="A523" s="9" t="s">
        <v>16</v>
      </c>
      <c r="B523" s="9"/>
      <c r="C523" s="9" t="s">
        <v>1</v>
      </c>
      <c r="D523" s="9" t="s">
        <v>379</v>
      </c>
      <c r="E523" s="9" t="s">
        <v>13</v>
      </c>
      <c r="F523" s="14">
        <f>G523+H523</f>
        <v>677</v>
      </c>
      <c r="G523" s="14">
        <v>677</v>
      </c>
      <c r="H523" s="14"/>
      <c r="I523" s="14">
        <f>J523+K523</f>
        <v>677</v>
      </c>
      <c r="J523" s="14">
        <v>677</v>
      </c>
      <c r="K523" s="14"/>
    </row>
    <row r="524" spans="1:11" ht="174" customHeight="1" x14ac:dyDescent="0.2">
      <c r="A524" s="8" t="s">
        <v>385</v>
      </c>
      <c r="B524" s="8"/>
      <c r="C524" s="8" t="s">
        <v>1</v>
      </c>
      <c r="D524" s="8" t="s">
        <v>386</v>
      </c>
      <c r="E524" s="8"/>
      <c r="F524" s="11">
        <f t="shared" si="165"/>
        <v>17098</v>
      </c>
      <c r="G524" s="11">
        <f>G525</f>
        <v>0</v>
      </c>
      <c r="H524" s="11">
        <f>H525</f>
        <v>17098</v>
      </c>
      <c r="I524" s="11">
        <f t="shared" si="163"/>
        <v>17098</v>
      </c>
      <c r="J524" s="11">
        <f>J525</f>
        <v>0</v>
      </c>
      <c r="K524" s="11">
        <f>K525</f>
        <v>17098</v>
      </c>
    </row>
    <row r="525" spans="1:11" ht="102.75" customHeight="1" x14ac:dyDescent="0.2">
      <c r="A525" s="17" t="s">
        <v>780</v>
      </c>
      <c r="B525" s="9"/>
      <c r="C525" s="9" t="s">
        <v>1</v>
      </c>
      <c r="D525" s="9" t="s">
        <v>387</v>
      </c>
      <c r="E525" s="9"/>
      <c r="F525" s="14">
        <f t="shared" si="165"/>
        <v>17098</v>
      </c>
      <c r="G525" s="14">
        <f>G526</f>
        <v>0</v>
      </c>
      <c r="H525" s="14">
        <f>H526</f>
        <v>17098</v>
      </c>
      <c r="I525" s="14">
        <f t="shared" si="163"/>
        <v>17098</v>
      </c>
      <c r="J525" s="14">
        <f>J526</f>
        <v>0</v>
      </c>
      <c r="K525" s="14">
        <f>K526</f>
        <v>17098</v>
      </c>
    </row>
    <row r="526" spans="1:11" ht="171" customHeight="1" x14ac:dyDescent="0.2">
      <c r="A526" s="9" t="s">
        <v>16</v>
      </c>
      <c r="B526" s="9"/>
      <c r="C526" s="9" t="s">
        <v>1</v>
      </c>
      <c r="D526" s="9" t="s">
        <v>387</v>
      </c>
      <c r="E526" s="9" t="s">
        <v>13</v>
      </c>
      <c r="F526" s="14">
        <f>G526+H526</f>
        <v>17098</v>
      </c>
      <c r="G526" s="14"/>
      <c r="H526" s="56">
        <f>16675+423</f>
        <v>17098</v>
      </c>
      <c r="I526" s="14">
        <f>J526+K526</f>
        <v>17098</v>
      </c>
      <c r="J526" s="14"/>
      <c r="K526" s="56">
        <f>16675+423</f>
        <v>17098</v>
      </c>
    </row>
    <row r="527" spans="1:11" ht="142.5" customHeight="1" x14ac:dyDescent="0.2">
      <c r="A527" s="20" t="s">
        <v>854</v>
      </c>
      <c r="B527" s="8"/>
      <c r="C527" s="8" t="s">
        <v>1</v>
      </c>
      <c r="D527" s="8" t="s">
        <v>242</v>
      </c>
      <c r="E527" s="9"/>
      <c r="F527" s="11">
        <f t="shared" si="165"/>
        <v>2757</v>
      </c>
      <c r="G527" s="11">
        <f t="shared" ref="G527:K530" si="168">G528</f>
        <v>2757</v>
      </c>
      <c r="H527" s="11">
        <f t="shared" si="168"/>
        <v>0</v>
      </c>
      <c r="I527" s="11">
        <f t="shared" si="163"/>
        <v>2757</v>
      </c>
      <c r="J527" s="11">
        <f t="shared" si="168"/>
        <v>2757</v>
      </c>
      <c r="K527" s="11">
        <f t="shared" si="168"/>
        <v>0</v>
      </c>
    </row>
    <row r="528" spans="1:11" ht="127.5" customHeight="1" x14ac:dyDescent="0.2">
      <c r="A528" s="20" t="s">
        <v>338</v>
      </c>
      <c r="B528" s="8"/>
      <c r="C528" s="8" t="s">
        <v>1</v>
      </c>
      <c r="D528" s="8" t="s">
        <v>339</v>
      </c>
      <c r="E528" s="9"/>
      <c r="F528" s="11">
        <f t="shared" si="165"/>
        <v>2757</v>
      </c>
      <c r="G528" s="11">
        <f t="shared" si="168"/>
        <v>2757</v>
      </c>
      <c r="H528" s="11">
        <f t="shared" si="168"/>
        <v>0</v>
      </c>
      <c r="I528" s="11">
        <f t="shared" si="163"/>
        <v>2757</v>
      </c>
      <c r="J528" s="11">
        <f t="shared" si="168"/>
        <v>2757</v>
      </c>
      <c r="K528" s="11">
        <f t="shared" si="168"/>
        <v>0</v>
      </c>
    </row>
    <row r="529" spans="1:11" ht="94.5" customHeight="1" x14ac:dyDescent="0.2">
      <c r="A529" s="20" t="s">
        <v>340</v>
      </c>
      <c r="B529" s="8"/>
      <c r="C529" s="8" t="s">
        <v>1</v>
      </c>
      <c r="D529" s="8" t="s">
        <v>341</v>
      </c>
      <c r="E529" s="9"/>
      <c r="F529" s="11">
        <f t="shared" si="165"/>
        <v>2757</v>
      </c>
      <c r="G529" s="11">
        <f t="shared" si="168"/>
        <v>2757</v>
      </c>
      <c r="H529" s="11">
        <f t="shared" si="168"/>
        <v>0</v>
      </c>
      <c r="I529" s="11">
        <f t="shared" si="163"/>
        <v>2757</v>
      </c>
      <c r="J529" s="11">
        <f t="shared" si="168"/>
        <v>2757</v>
      </c>
      <c r="K529" s="11">
        <f t="shared" si="168"/>
        <v>0</v>
      </c>
    </row>
    <row r="530" spans="1:11" ht="137.25" customHeight="1" x14ac:dyDescent="0.2">
      <c r="A530" s="17" t="s">
        <v>34</v>
      </c>
      <c r="B530" s="9"/>
      <c r="C530" s="9" t="s">
        <v>1</v>
      </c>
      <c r="D530" s="9" t="s">
        <v>365</v>
      </c>
      <c r="E530" s="9"/>
      <c r="F530" s="14">
        <f t="shared" si="165"/>
        <v>2757</v>
      </c>
      <c r="G530" s="14">
        <f t="shared" si="168"/>
        <v>2757</v>
      </c>
      <c r="H530" s="14">
        <f t="shared" si="168"/>
        <v>0</v>
      </c>
      <c r="I530" s="14">
        <f t="shared" si="163"/>
        <v>2757</v>
      </c>
      <c r="J530" s="14">
        <f t="shared" si="168"/>
        <v>2757</v>
      </c>
      <c r="K530" s="14">
        <f t="shared" si="168"/>
        <v>0</v>
      </c>
    </row>
    <row r="531" spans="1:11" ht="129" customHeight="1" x14ac:dyDescent="0.2">
      <c r="A531" s="9" t="s">
        <v>16</v>
      </c>
      <c r="B531" s="9"/>
      <c r="C531" s="9" t="s">
        <v>1</v>
      </c>
      <c r="D531" s="9" t="s">
        <v>365</v>
      </c>
      <c r="E531" s="9" t="s">
        <v>13</v>
      </c>
      <c r="F531" s="14">
        <f>G531+H531</f>
        <v>2757</v>
      </c>
      <c r="G531" s="14">
        <v>2757</v>
      </c>
      <c r="H531" s="14"/>
      <c r="I531" s="14">
        <f>J531+K531</f>
        <v>2757</v>
      </c>
      <c r="J531" s="14">
        <v>2757</v>
      </c>
      <c r="K531" s="14"/>
    </row>
    <row r="532" spans="1:11" ht="51.75" customHeight="1" x14ac:dyDescent="0.2">
      <c r="A532" s="20" t="s">
        <v>715</v>
      </c>
      <c r="B532" s="20"/>
      <c r="C532" s="20" t="s">
        <v>714</v>
      </c>
      <c r="D532" s="9"/>
      <c r="E532" s="9"/>
      <c r="F532" s="11">
        <f>G532+H532</f>
        <v>164671</v>
      </c>
      <c r="G532" s="11">
        <f>G533+G547</f>
        <v>164671</v>
      </c>
      <c r="H532" s="11">
        <f>H533+H547</f>
        <v>0</v>
      </c>
      <c r="I532" s="11">
        <f>J532+K532</f>
        <v>116244</v>
      </c>
      <c r="J532" s="11">
        <f>J533+J547</f>
        <v>116244</v>
      </c>
      <c r="K532" s="11">
        <f>K533+K547</f>
        <v>0</v>
      </c>
    </row>
    <row r="533" spans="1:11" ht="128.25" customHeight="1" x14ac:dyDescent="0.2">
      <c r="A533" s="20" t="s">
        <v>842</v>
      </c>
      <c r="B533" s="8"/>
      <c r="C533" s="8" t="s">
        <v>714</v>
      </c>
      <c r="D533" s="8" t="s">
        <v>31</v>
      </c>
      <c r="E533" s="9"/>
      <c r="F533" s="11">
        <f>G533+H533</f>
        <v>164601</v>
      </c>
      <c r="G533" s="11">
        <f>G534</f>
        <v>164601</v>
      </c>
      <c r="H533" s="11">
        <f>H534</f>
        <v>0</v>
      </c>
      <c r="I533" s="11">
        <f>J533+K533</f>
        <v>116174</v>
      </c>
      <c r="J533" s="11">
        <f>J534</f>
        <v>116174</v>
      </c>
      <c r="K533" s="11">
        <f>K534</f>
        <v>0</v>
      </c>
    </row>
    <row r="534" spans="1:11" ht="113.25" customHeight="1" x14ac:dyDescent="0.2">
      <c r="A534" s="20" t="s">
        <v>391</v>
      </c>
      <c r="B534" s="8"/>
      <c r="C534" s="8" t="s">
        <v>714</v>
      </c>
      <c r="D534" s="8" t="s">
        <v>32</v>
      </c>
      <c r="E534" s="8"/>
      <c r="F534" s="11">
        <f t="shared" si="165"/>
        <v>164601</v>
      </c>
      <c r="G534" s="11">
        <f>G535+G538+G541+G544</f>
        <v>164601</v>
      </c>
      <c r="H534" s="11">
        <f>H535+H538+H541+H544</f>
        <v>0</v>
      </c>
      <c r="I534" s="11">
        <f t="shared" ref="I534:I567" si="169">J534+K534</f>
        <v>116174</v>
      </c>
      <c r="J534" s="11">
        <f>J535+J538+J541+J544</f>
        <v>116174</v>
      </c>
      <c r="K534" s="11">
        <f>K535+K538+K541+K544</f>
        <v>0</v>
      </c>
    </row>
    <row r="535" spans="1:11" ht="242.25" customHeight="1" x14ac:dyDescent="0.2">
      <c r="A535" s="20" t="s">
        <v>816</v>
      </c>
      <c r="B535" s="8"/>
      <c r="C535" s="8" t="s">
        <v>714</v>
      </c>
      <c r="D535" s="8" t="s">
        <v>392</v>
      </c>
      <c r="E535" s="8"/>
      <c r="F535" s="11">
        <f t="shared" si="165"/>
        <v>27745</v>
      </c>
      <c r="G535" s="11">
        <f>G536</f>
        <v>27745</v>
      </c>
      <c r="H535" s="11">
        <f>H536</f>
        <v>0</v>
      </c>
      <c r="I535" s="11">
        <f t="shared" si="169"/>
        <v>28531</v>
      </c>
      <c r="J535" s="11">
        <f>J536</f>
        <v>28531</v>
      </c>
      <c r="K535" s="11">
        <f>K536</f>
        <v>0</v>
      </c>
    </row>
    <row r="536" spans="1:11" ht="132.75" customHeight="1" x14ac:dyDescent="0.2">
      <c r="A536" s="17" t="s">
        <v>34</v>
      </c>
      <c r="B536" s="9"/>
      <c r="C536" s="9" t="s">
        <v>714</v>
      </c>
      <c r="D536" s="9" t="s">
        <v>393</v>
      </c>
      <c r="E536" s="9"/>
      <c r="F536" s="14">
        <f t="shared" si="165"/>
        <v>27745</v>
      </c>
      <c r="G536" s="14">
        <f>G537</f>
        <v>27745</v>
      </c>
      <c r="H536" s="14">
        <f>H537</f>
        <v>0</v>
      </c>
      <c r="I536" s="14">
        <f t="shared" si="169"/>
        <v>28531</v>
      </c>
      <c r="J536" s="14">
        <f>J537</f>
        <v>28531</v>
      </c>
      <c r="K536" s="14">
        <f>K537</f>
        <v>0</v>
      </c>
    </row>
    <row r="537" spans="1:11" ht="163.5" customHeight="1" x14ac:dyDescent="0.2">
      <c r="A537" s="9" t="s">
        <v>16</v>
      </c>
      <c r="B537" s="9"/>
      <c r="C537" s="9" t="s">
        <v>714</v>
      </c>
      <c r="D537" s="9" t="s">
        <v>393</v>
      </c>
      <c r="E537" s="9" t="s">
        <v>13</v>
      </c>
      <c r="F537" s="14">
        <f>G537+H537</f>
        <v>27745</v>
      </c>
      <c r="G537" s="14">
        <v>27745</v>
      </c>
      <c r="H537" s="14"/>
      <c r="I537" s="14">
        <f>J537+K537</f>
        <v>28531</v>
      </c>
      <c r="J537" s="14">
        <v>28531</v>
      </c>
      <c r="K537" s="14"/>
    </row>
    <row r="538" spans="1:11" ht="249" customHeight="1" x14ac:dyDescent="0.2">
      <c r="A538" s="8" t="s">
        <v>394</v>
      </c>
      <c r="B538" s="8"/>
      <c r="C538" s="8" t="s">
        <v>714</v>
      </c>
      <c r="D538" s="8" t="s">
        <v>395</v>
      </c>
      <c r="E538" s="8"/>
      <c r="F538" s="11">
        <f t="shared" si="165"/>
        <v>1524</v>
      </c>
      <c r="G538" s="11">
        <f>G539</f>
        <v>1524</v>
      </c>
      <c r="H538" s="11">
        <f>H539</f>
        <v>0</v>
      </c>
      <c r="I538" s="11">
        <f t="shared" si="169"/>
        <v>1524</v>
      </c>
      <c r="J538" s="11">
        <f>J539</f>
        <v>1524</v>
      </c>
      <c r="K538" s="11">
        <f>K539</f>
        <v>0</v>
      </c>
    </row>
    <row r="539" spans="1:11" ht="26.45" customHeight="1" x14ac:dyDescent="0.2">
      <c r="A539" s="17" t="s">
        <v>57</v>
      </c>
      <c r="B539" s="9"/>
      <c r="C539" s="9" t="s">
        <v>714</v>
      </c>
      <c r="D539" s="9" t="s">
        <v>396</v>
      </c>
      <c r="E539" s="9"/>
      <c r="F539" s="14">
        <f t="shared" si="165"/>
        <v>1524</v>
      </c>
      <c r="G539" s="14">
        <f>G540</f>
        <v>1524</v>
      </c>
      <c r="H539" s="14">
        <f>H540</f>
        <v>0</v>
      </c>
      <c r="I539" s="14">
        <f t="shared" si="169"/>
        <v>1524</v>
      </c>
      <c r="J539" s="14">
        <f>J540</f>
        <v>1524</v>
      </c>
      <c r="K539" s="14">
        <f>K540</f>
        <v>0</v>
      </c>
    </row>
    <row r="540" spans="1:11" ht="165" customHeight="1" x14ac:dyDescent="0.2">
      <c r="A540" s="9" t="s">
        <v>16</v>
      </c>
      <c r="B540" s="9"/>
      <c r="C540" s="9" t="s">
        <v>714</v>
      </c>
      <c r="D540" s="9" t="s">
        <v>396</v>
      </c>
      <c r="E540" s="9" t="s">
        <v>13</v>
      </c>
      <c r="F540" s="14">
        <f>G540+H540</f>
        <v>1524</v>
      </c>
      <c r="G540" s="14">
        <v>1524</v>
      </c>
      <c r="H540" s="14"/>
      <c r="I540" s="14">
        <f>J540+K540</f>
        <v>1524</v>
      </c>
      <c r="J540" s="14">
        <v>1524</v>
      </c>
      <c r="K540" s="14"/>
    </row>
    <row r="541" spans="1:11" ht="159.75" customHeight="1" x14ac:dyDescent="0.2">
      <c r="A541" s="36" t="s">
        <v>817</v>
      </c>
      <c r="B541" s="8"/>
      <c r="C541" s="8" t="s">
        <v>714</v>
      </c>
      <c r="D541" s="8" t="s">
        <v>397</v>
      </c>
      <c r="E541" s="8"/>
      <c r="F541" s="11">
        <f t="shared" si="165"/>
        <v>95108</v>
      </c>
      <c r="G541" s="11">
        <f>G542</f>
        <v>95108</v>
      </c>
      <c r="H541" s="11">
        <f>H542</f>
        <v>0</v>
      </c>
      <c r="I541" s="11">
        <f t="shared" si="169"/>
        <v>45895</v>
      </c>
      <c r="J541" s="11">
        <f>J542</f>
        <v>45895</v>
      </c>
      <c r="K541" s="11">
        <f>K542</f>
        <v>0</v>
      </c>
    </row>
    <row r="542" spans="1:11" ht="132.75" customHeight="1" x14ac:dyDescent="0.2">
      <c r="A542" s="17" t="s">
        <v>34</v>
      </c>
      <c r="B542" s="9"/>
      <c r="C542" s="9" t="s">
        <v>714</v>
      </c>
      <c r="D542" s="9" t="s">
        <v>398</v>
      </c>
      <c r="E542" s="9"/>
      <c r="F542" s="14">
        <f t="shared" ref="F542:F581" si="170">G542+H542</f>
        <v>95108</v>
      </c>
      <c r="G542" s="14">
        <f>G543</f>
        <v>95108</v>
      </c>
      <c r="H542" s="14">
        <f>H543</f>
        <v>0</v>
      </c>
      <c r="I542" s="14">
        <f t="shared" si="169"/>
        <v>45895</v>
      </c>
      <c r="J542" s="14">
        <f>J543</f>
        <v>45895</v>
      </c>
      <c r="K542" s="14">
        <f>K543</f>
        <v>0</v>
      </c>
    </row>
    <row r="543" spans="1:11" ht="177.75" customHeight="1" x14ac:dyDescent="0.2">
      <c r="A543" s="9" t="s">
        <v>16</v>
      </c>
      <c r="B543" s="9"/>
      <c r="C543" s="9" t="s">
        <v>714</v>
      </c>
      <c r="D543" s="9" t="s">
        <v>398</v>
      </c>
      <c r="E543" s="9" t="s">
        <v>13</v>
      </c>
      <c r="F543" s="14">
        <f>G543+H543</f>
        <v>95108</v>
      </c>
      <c r="G543" s="14">
        <v>95108</v>
      </c>
      <c r="H543" s="14"/>
      <c r="I543" s="14">
        <f>J543+K543</f>
        <v>45895</v>
      </c>
      <c r="J543" s="14">
        <v>45895</v>
      </c>
      <c r="K543" s="14"/>
    </row>
    <row r="544" spans="1:11" ht="192.75" customHeight="1" x14ac:dyDescent="0.2">
      <c r="A544" s="8" t="s">
        <v>1101</v>
      </c>
      <c r="B544" s="8"/>
      <c r="C544" s="8" t="s">
        <v>714</v>
      </c>
      <c r="D544" s="8" t="s">
        <v>1020</v>
      </c>
      <c r="E544" s="8"/>
      <c r="F544" s="11">
        <f t="shared" si="170"/>
        <v>40224</v>
      </c>
      <c r="G544" s="11">
        <f t="shared" ref="G544:K545" si="171">G545</f>
        <v>40224</v>
      </c>
      <c r="H544" s="11">
        <f t="shared" si="171"/>
        <v>0</v>
      </c>
      <c r="I544" s="11">
        <f t="shared" si="169"/>
        <v>40224</v>
      </c>
      <c r="J544" s="11">
        <f t="shared" si="171"/>
        <v>40224</v>
      </c>
      <c r="K544" s="11">
        <f t="shared" si="171"/>
        <v>0</v>
      </c>
    </row>
    <row r="545" spans="1:11" ht="196.5" customHeight="1" x14ac:dyDescent="0.2">
      <c r="A545" s="17" t="s">
        <v>1041</v>
      </c>
      <c r="B545" s="8"/>
      <c r="C545" s="9" t="s">
        <v>714</v>
      </c>
      <c r="D545" s="9" t="s">
        <v>1040</v>
      </c>
      <c r="E545" s="9"/>
      <c r="F545" s="14">
        <f t="shared" si="170"/>
        <v>40224</v>
      </c>
      <c r="G545" s="14">
        <f t="shared" si="171"/>
        <v>40224</v>
      </c>
      <c r="H545" s="14">
        <f t="shared" si="171"/>
        <v>0</v>
      </c>
      <c r="I545" s="14">
        <f t="shared" si="169"/>
        <v>40224</v>
      </c>
      <c r="J545" s="14">
        <f t="shared" si="171"/>
        <v>40224</v>
      </c>
      <c r="K545" s="14">
        <f t="shared" si="171"/>
        <v>0</v>
      </c>
    </row>
    <row r="546" spans="1:11" ht="163.5" customHeight="1" x14ac:dyDescent="0.2">
      <c r="A546" s="9" t="s">
        <v>16</v>
      </c>
      <c r="B546" s="8"/>
      <c r="C546" s="9" t="s">
        <v>714</v>
      </c>
      <c r="D546" s="9" t="s">
        <v>1040</v>
      </c>
      <c r="E546" s="9" t="s">
        <v>13</v>
      </c>
      <c r="F546" s="14">
        <f>G546+H546</f>
        <v>40224</v>
      </c>
      <c r="G546" s="14">
        <v>40224</v>
      </c>
      <c r="H546" s="14"/>
      <c r="I546" s="14">
        <f>J546+K546</f>
        <v>40224</v>
      </c>
      <c r="J546" s="14">
        <v>40224</v>
      </c>
      <c r="K546" s="14"/>
    </row>
    <row r="547" spans="1:11" ht="136.5" customHeight="1" x14ac:dyDescent="0.2">
      <c r="A547" s="20" t="s">
        <v>854</v>
      </c>
      <c r="B547" s="8"/>
      <c r="C547" s="8" t="s">
        <v>714</v>
      </c>
      <c r="D547" s="8" t="s">
        <v>242</v>
      </c>
      <c r="E547" s="8"/>
      <c r="F547" s="11">
        <f t="shared" si="170"/>
        <v>70</v>
      </c>
      <c r="G547" s="11">
        <f t="shared" ref="G547:K550" si="172">G548</f>
        <v>70</v>
      </c>
      <c r="H547" s="11">
        <f t="shared" si="172"/>
        <v>0</v>
      </c>
      <c r="I547" s="11">
        <f t="shared" si="169"/>
        <v>70</v>
      </c>
      <c r="J547" s="11">
        <f t="shared" si="172"/>
        <v>70</v>
      </c>
      <c r="K547" s="11">
        <f t="shared" si="172"/>
        <v>0</v>
      </c>
    </row>
    <row r="548" spans="1:11" ht="120" customHeight="1" x14ac:dyDescent="0.2">
      <c r="A548" s="20" t="s">
        <v>338</v>
      </c>
      <c r="B548" s="8"/>
      <c r="C548" s="8" t="s">
        <v>714</v>
      </c>
      <c r="D548" s="8" t="s">
        <v>339</v>
      </c>
      <c r="E548" s="8"/>
      <c r="F548" s="11">
        <f t="shared" si="170"/>
        <v>70</v>
      </c>
      <c r="G548" s="11">
        <f t="shared" si="172"/>
        <v>70</v>
      </c>
      <c r="H548" s="11">
        <f t="shared" si="172"/>
        <v>0</v>
      </c>
      <c r="I548" s="11">
        <f t="shared" si="169"/>
        <v>70</v>
      </c>
      <c r="J548" s="11">
        <f t="shared" si="172"/>
        <v>70</v>
      </c>
      <c r="K548" s="11">
        <f t="shared" si="172"/>
        <v>0</v>
      </c>
    </row>
    <row r="549" spans="1:11" ht="102.75" customHeight="1" x14ac:dyDescent="0.2">
      <c r="A549" s="20" t="s">
        <v>340</v>
      </c>
      <c r="B549" s="8"/>
      <c r="C549" s="8" t="s">
        <v>714</v>
      </c>
      <c r="D549" s="8" t="s">
        <v>341</v>
      </c>
      <c r="E549" s="8"/>
      <c r="F549" s="11">
        <f t="shared" si="170"/>
        <v>70</v>
      </c>
      <c r="G549" s="11">
        <f t="shared" si="172"/>
        <v>70</v>
      </c>
      <c r="H549" s="11">
        <f t="shared" si="172"/>
        <v>0</v>
      </c>
      <c r="I549" s="11">
        <f t="shared" si="169"/>
        <v>70</v>
      </c>
      <c r="J549" s="11">
        <f t="shared" si="172"/>
        <v>70</v>
      </c>
      <c r="K549" s="11">
        <f t="shared" si="172"/>
        <v>0</v>
      </c>
    </row>
    <row r="550" spans="1:11" ht="133.5" customHeight="1" x14ac:dyDescent="0.2">
      <c r="A550" s="17" t="s">
        <v>34</v>
      </c>
      <c r="B550" s="9"/>
      <c r="C550" s="9" t="s">
        <v>714</v>
      </c>
      <c r="D550" s="9" t="s">
        <v>365</v>
      </c>
      <c r="E550" s="9"/>
      <c r="F550" s="14">
        <f t="shared" si="170"/>
        <v>70</v>
      </c>
      <c r="G550" s="14">
        <f t="shared" si="172"/>
        <v>70</v>
      </c>
      <c r="H550" s="14">
        <f t="shared" si="172"/>
        <v>0</v>
      </c>
      <c r="I550" s="14">
        <f t="shared" si="169"/>
        <v>70</v>
      </c>
      <c r="J550" s="14">
        <f t="shared" si="172"/>
        <v>70</v>
      </c>
      <c r="K550" s="14">
        <f t="shared" si="172"/>
        <v>0</v>
      </c>
    </row>
    <row r="551" spans="1:11" ht="165" customHeight="1" x14ac:dyDescent="0.2">
      <c r="A551" s="9" t="s">
        <v>16</v>
      </c>
      <c r="B551" s="9"/>
      <c r="C551" s="9" t="s">
        <v>714</v>
      </c>
      <c r="D551" s="9" t="s">
        <v>365</v>
      </c>
      <c r="E551" s="9" t="s">
        <v>13</v>
      </c>
      <c r="F551" s="14">
        <f>G551+H551</f>
        <v>70</v>
      </c>
      <c r="G551" s="14">
        <v>70</v>
      </c>
      <c r="H551" s="14"/>
      <c r="I551" s="14">
        <f>J551+K551</f>
        <v>70</v>
      </c>
      <c r="J551" s="14">
        <v>70</v>
      </c>
      <c r="K551" s="14"/>
    </row>
    <row r="552" spans="1:11" ht="128.25" customHeight="1" x14ac:dyDescent="0.2">
      <c r="A552" s="20" t="s">
        <v>399</v>
      </c>
      <c r="B552" s="8"/>
      <c r="C552" s="8" t="s">
        <v>400</v>
      </c>
      <c r="D552" s="8"/>
      <c r="E552" s="8"/>
      <c r="F552" s="11">
        <f t="shared" si="170"/>
        <v>23000</v>
      </c>
      <c r="G552" s="11">
        <f>G553+G564</f>
        <v>23000</v>
      </c>
      <c r="H552" s="11">
        <f>H553+H564</f>
        <v>0</v>
      </c>
      <c r="I552" s="11">
        <f t="shared" si="169"/>
        <v>23697</v>
      </c>
      <c r="J552" s="11">
        <f>J553+J564</f>
        <v>23697</v>
      </c>
      <c r="K552" s="11">
        <f>K553+K564</f>
        <v>0</v>
      </c>
    </row>
    <row r="553" spans="1:11" ht="140.25" customHeight="1" x14ac:dyDescent="0.2">
      <c r="A553" s="20" t="s">
        <v>842</v>
      </c>
      <c r="B553" s="8"/>
      <c r="C553" s="8" t="s">
        <v>400</v>
      </c>
      <c r="D553" s="8" t="s">
        <v>31</v>
      </c>
      <c r="E553" s="8"/>
      <c r="F553" s="11">
        <f t="shared" si="170"/>
        <v>22981</v>
      </c>
      <c r="G553" s="11">
        <f>G554</f>
        <v>22981</v>
      </c>
      <c r="H553" s="11">
        <f>H554</f>
        <v>0</v>
      </c>
      <c r="I553" s="11">
        <f t="shared" si="169"/>
        <v>23678</v>
      </c>
      <c r="J553" s="11">
        <f>J554</f>
        <v>23678</v>
      </c>
      <c r="K553" s="11">
        <f>K554</f>
        <v>0</v>
      </c>
    </row>
    <row r="554" spans="1:11" ht="115.5" customHeight="1" x14ac:dyDescent="0.2">
      <c r="A554" s="20" t="s">
        <v>401</v>
      </c>
      <c r="B554" s="8"/>
      <c r="C554" s="8" t="s">
        <v>400</v>
      </c>
      <c r="D554" s="8" t="s">
        <v>402</v>
      </c>
      <c r="E554" s="8"/>
      <c r="F554" s="11">
        <f t="shared" si="170"/>
        <v>22981</v>
      </c>
      <c r="G554" s="11">
        <f>G555+G558+G561</f>
        <v>22981</v>
      </c>
      <c r="H554" s="11">
        <f>H555+H558+H561</f>
        <v>0</v>
      </c>
      <c r="I554" s="11">
        <f t="shared" si="169"/>
        <v>23678</v>
      </c>
      <c r="J554" s="11">
        <f>J555+J558+J561</f>
        <v>23678</v>
      </c>
      <c r="K554" s="11">
        <f>K555+K558+K561</f>
        <v>0</v>
      </c>
    </row>
    <row r="555" spans="1:11" ht="218.25" customHeight="1" x14ac:dyDescent="0.2">
      <c r="A555" s="8" t="s">
        <v>818</v>
      </c>
      <c r="B555" s="8"/>
      <c r="C555" s="8" t="s">
        <v>400</v>
      </c>
      <c r="D555" s="8" t="s">
        <v>403</v>
      </c>
      <c r="E555" s="8"/>
      <c r="F555" s="11">
        <f t="shared" si="170"/>
        <v>22584</v>
      </c>
      <c r="G555" s="11">
        <f>G556</f>
        <v>22584</v>
      </c>
      <c r="H555" s="11">
        <f>H556</f>
        <v>0</v>
      </c>
      <c r="I555" s="11">
        <f t="shared" si="169"/>
        <v>23281</v>
      </c>
      <c r="J555" s="11">
        <f>J556</f>
        <v>23281</v>
      </c>
      <c r="K555" s="11">
        <f>K556</f>
        <v>0</v>
      </c>
    </row>
    <row r="556" spans="1:11" ht="129.75" customHeight="1" x14ac:dyDescent="0.2">
      <c r="A556" s="17" t="s">
        <v>34</v>
      </c>
      <c r="B556" s="9"/>
      <c r="C556" s="9" t="s">
        <v>400</v>
      </c>
      <c r="D556" s="9" t="s">
        <v>404</v>
      </c>
      <c r="E556" s="9"/>
      <c r="F556" s="14">
        <f t="shared" si="170"/>
        <v>22584</v>
      </c>
      <c r="G556" s="14">
        <f>G557</f>
        <v>22584</v>
      </c>
      <c r="H556" s="14">
        <f>H557</f>
        <v>0</v>
      </c>
      <c r="I556" s="14">
        <f t="shared" si="169"/>
        <v>23281</v>
      </c>
      <c r="J556" s="14">
        <f>J557</f>
        <v>23281</v>
      </c>
      <c r="K556" s="14">
        <f>K557</f>
        <v>0</v>
      </c>
    </row>
    <row r="557" spans="1:11" ht="177" customHeight="1" x14ac:dyDescent="0.2">
      <c r="A557" s="9" t="s">
        <v>16</v>
      </c>
      <c r="B557" s="9"/>
      <c r="C557" s="9" t="s">
        <v>400</v>
      </c>
      <c r="D557" s="9" t="s">
        <v>404</v>
      </c>
      <c r="E557" s="9" t="s">
        <v>13</v>
      </c>
      <c r="F557" s="14">
        <f>G557+H557</f>
        <v>22584</v>
      </c>
      <c r="G557" s="14">
        <v>22584</v>
      </c>
      <c r="H557" s="14"/>
      <c r="I557" s="14">
        <f>J557+K557</f>
        <v>23281</v>
      </c>
      <c r="J557" s="14">
        <v>23281</v>
      </c>
      <c r="K557" s="14"/>
    </row>
    <row r="558" spans="1:11" ht="190.5" customHeight="1" x14ac:dyDescent="0.2">
      <c r="A558" s="8" t="s">
        <v>405</v>
      </c>
      <c r="B558" s="8"/>
      <c r="C558" s="8" t="s">
        <v>400</v>
      </c>
      <c r="D558" s="8" t="s">
        <v>406</v>
      </c>
      <c r="E558" s="8"/>
      <c r="F558" s="11">
        <f t="shared" si="170"/>
        <v>62</v>
      </c>
      <c r="G558" s="11">
        <f>G559</f>
        <v>62</v>
      </c>
      <c r="H558" s="11">
        <f>H559</f>
        <v>0</v>
      </c>
      <c r="I558" s="11">
        <f t="shared" si="169"/>
        <v>62</v>
      </c>
      <c r="J558" s="11">
        <f>J559</f>
        <v>62</v>
      </c>
      <c r="K558" s="11">
        <f>K559</f>
        <v>0</v>
      </c>
    </row>
    <row r="559" spans="1:11" ht="131.25" customHeight="1" x14ac:dyDescent="0.2">
      <c r="A559" s="17" t="s">
        <v>34</v>
      </c>
      <c r="B559" s="9"/>
      <c r="C559" s="9" t="s">
        <v>400</v>
      </c>
      <c r="D559" s="9" t="s">
        <v>407</v>
      </c>
      <c r="E559" s="9"/>
      <c r="F559" s="14">
        <f t="shared" si="170"/>
        <v>62</v>
      </c>
      <c r="G559" s="14">
        <f>G560</f>
        <v>62</v>
      </c>
      <c r="H559" s="14">
        <f>H560</f>
        <v>0</v>
      </c>
      <c r="I559" s="14">
        <f t="shared" si="169"/>
        <v>62</v>
      </c>
      <c r="J559" s="14">
        <f>J560</f>
        <v>62</v>
      </c>
      <c r="K559" s="14">
        <f>K560</f>
        <v>0</v>
      </c>
    </row>
    <row r="560" spans="1:11" ht="162" customHeight="1" x14ac:dyDescent="0.2">
      <c r="A560" s="9" t="s">
        <v>16</v>
      </c>
      <c r="B560" s="9"/>
      <c r="C560" s="9" t="s">
        <v>400</v>
      </c>
      <c r="D560" s="9" t="s">
        <v>407</v>
      </c>
      <c r="E560" s="9" t="s">
        <v>13</v>
      </c>
      <c r="F560" s="14">
        <f>G560+H560</f>
        <v>62</v>
      </c>
      <c r="G560" s="14">
        <v>62</v>
      </c>
      <c r="H560" s="14"/>
      <c r="I560" s="14">
        <f>J560+K560</f>
        <v>62</v>
      </c>
      <c r="J560" s="14">
        <v>62</v>
      </c>
      <c r="K560" s="14"/>
    </row>
    <row r="561" spans="1:11" ht="202.5" customHeight="1" x14ac:dyDescent="0.2">
      <c r="A561" s="8" t="s">
        <v>408</v>
      </c>
      <c r="B561" s="8"/>
      <c r="C561" s="8" t="s">
        <v>400</v>
      </c>
      <c r="D561" s="8" t="s">
        <v>409</v>
      </c>
      <c r="E561" s="8"/>
      <c r="F561" s="11">
        <f t="shared" si="170"/>
        <v>335</v>
      </c>
      <c r="G561" s="11">
        <f>G562</f>
        <v>335</v>
      </c>
      <c r="H561" s="11">
        <f>H562</f>
        <v>0</v>
      </c>
      <c r="I561" s="11">
        <f t="shared" si="169"/>
        <v>335</v>
      </c>
      <c r="J561" s="11">
        <f>J562</f>
        <v>335</v>
      </c>
      <c r="K561" s="11">
        <f>K562</f>
        <v>0</v>
      </c>
    </row>
    <row r="562" spans="1:11" ht="25.15" customHeight="1" x14ac:dyDescent="0.2">
      <c r="A562" s="17" t="s">
        <v>57</v>
      </c>
      <c r="B562" s="9"/>
      <c r="C562" s="9" t="s">
        <v>400</v>
      </c>
      <c r="D562" s="9" t="s">
        <v>410</v>
      </c>
      <c r="E562" s="9"/>
      <c r="F562" s="14">
        <f t="shared" si="170"/>
        <v>335</v>
      </c>
      <c r="G562" s="14">
        <f>G563</f>
        <v>335</v>
      </c>
      <c r="H562" s="14">
        <f>H563</f>
        <v>0</v>
      </c>
      <c r="I562" s="14">
        <f t="shared" si="169"/>
        <v>335</v>
      </c>
      <c r="J562" s="14">
        <f>J563</f>
        <v>335</v>
      </c>
      <c r="K562" s="14">
        <f>K563</f>
        <v>0</v>
      </c>
    </row>
    <row r="563" spans="1:11" ht="154.5" customHeight="1" x14ac:dyDescent="0.2">
      <c r="A563" s="9" t="s">
        <v>16</v>
      </c>
      <c r="B563" s="9"/>
      <c r="C563" s="9" t="s">
        <v>400</v>
      </c>
      <c r="D563" s="9" t="s">
        <v>410</v>
      </c>
      <c r="E563" s="9" t="s">
        <v>13</v>
      </c>
      <c r="F563" s="14">
        <f>G563+H563</f>
        <v>335</v>
      </c>
      <c r="G563" s="14">
        <v>335</v>
      </c>
      <c r="H563" s="14"/>
      <c r="I563" s="14">
        <f>J563+K563</f>
        <v>335</v>
      </c>
      <c r="J563" s="14">
        <v>335</v>
      </c>
      <c r="K563" s="14"/>
    </row>
    <row r="564" spans="1:11" ht="147" customHeight="1" x14ac:dyDescent="0.2">
      <c r="A564" s="20" t="s">
        <v>854</v>
      </c>
      <c r="B564" s="8"/>
      <c r="C564" s="8" t="s">
        <v>400</v>
      </c>
      <c r="D564" s="8" t="s">
        <v>242</v>
      </c>
      <c r="E564" s="9"/>
      <c r="F564" s="11">
        <f t="shared" si="170"/>
        <v>19</v>
      </c>
      <c r="G564" s="11">
        <f t="shared" ref="G564:K567" si="173">G565</f>
        <v>19</v>
      </c>
      <c r="H564" s="11">
        <f t="shared" si="173"/>
        <v>0</v>
      </c>
      <c r="I564" s="11">
        <f t="shared" si="169"/>
        <v>19</v>
      </c>
      <c r="J564" s="11">
        <f t="shared" si="173"/>
        <v>19</v>
      </c>
      <c r="K564" s="11">
        <f t="shared" si="173"/>
        <v>0</v>
      </c>
    </row>
    <row r="565" spans="1:11" ht="114.6" customHeight="1" x14ac:dyDescent="0.2">
      <c r="A565" s="20" t="s">
        <v>338</v>
      </c>
      <c r="B565" s="8"/>
      <c r="C565" s="8" t="s">
        <v>400</v>
      </c>
      <c r="D565" s="8" t="s">
        <v>339</v>
      </c>
      <c r="E565" s="9"/>
      <c r="F565" s="11">
        <f t="shared" si="170"/>
        <v>19</v>
      </c>
      <c r="G565" s="11">
        <f t="shared" si="173"/>
        <v>19</v>
      </c>
      <c r="H565" s="11">
        <f t="shared" si="173"/>
        <v>0</v>
      </c>
      <c r="I565" s="11">
        <f t="shared" si="169"/>
        <v>19</v>
      </c>
      <c r="J565" s="11">
        <f t="shared" si="173"/>
        <v>19</v>
      </c>
      <c r="K565" s="11">
        <f t="shared" si="173"/>
        <v>0</v>
      </c>
    </row>
    <row r="566" spans="1:11" ht="93.6" customHeight="1" x14ac:dyDescent="0.2">
      <c r="A566" s="20" t="s">
        <v>340</v>
      </c>
      <c r="B566" s="8"/>
      <c r="C566" s="8" t="s">
        <v>400</v>
      </c>
      <c r="D566" s="8" t="s">
        <v>341</v>
      </c>
      <c r="E566" s="9"/>
      <c r="F566" s="11">
        <f t="shared" si="170"/>
        <v>19</v>
      </c>
      <c r="G566" s="11">
        <f t="shared" si="173"/>
        <v>19</v>
      </c>
      <c r="H566" s="11">
        <f t="shared" si="173"/>
        <v>0</v>
      </c>
      <c r="I566" s="11">
        <f t="shared" si="169"/>
        <v>19</v>
      </c>
      <c r="J566" s="11">
        <f t="shared" si="173"/>
        <v>19</v>
      </c>
      <c r="K566" s="11">
        <f t="shared" si="173"/>
        <v>0</v>
      </c>
    </row>
    <row r="567" spans="1:11" ht="132.75" customHeight="1" x14ac:dyDescent="0.2">
      <c r="A567" s="17" t="s">
        <v>34</v>
      </c>
      <c r="B567" s="9"/>
      <c r="C567" s="9" t="s">
        <v>400</v>
      </c>
      <c r="D567" s="9" t="s">
        <v>365</v>
      </c>
      <c r="E567" s="9"/>
      <c r="F567" s="14">
        <f t="shared" si="170"/>
        <v>19</v>
      </c>
      <c r="G567" s="14">
        <f t="shared" si="173"/>
        <v>19</v>
      </c>
      <c r="H567" s="14">
        <f t="shared" si="173"/>
        <v>0</v>
      </c>
      <c r="I567" s="14">
        <f t="shared" si="169"/>
        <v>19</v>
      </c>
      <c r="J567" s="14">
        <f t="shared" si="173"/>
        <v>19</v>
      </c>
      <c r="K567" s="14">
        <f t="shared" si="173"/>
        <v>0</v>
      </c>
    </row>
    <row r="568" spans="1:11" ht="151.5" customHeight="1" x14ac:dyDescent="0.2">
      <c r="A568" s="9" t="s">
        <v>16</v>
      </c>
      <c r="B568" s="9"/>
      <c r="C568" s="9" t="s">
        <v>400</v>
      </c>
      <c r="D568" s="9" t="s">
        <v>365</v>
      </c>
      <c r="E568" s="9" t="s">
        <v>13</v>
      </c>
      <c r="F568" s="14">
        <f>G568+H568</f>
        <v>19</v>
      </c>
      <c r="G568" s="14">
        <v>19</v>
      </c>
      <c r="H568" s="14"/>
      <c r="I568" s="14">
        <f>J568+K568</f>
        <v>19</v>
      </c>
      <c r="J568" s="14">
        <v>19</v>
      </c>
      <c r="K568" s="14"/>
    </row>
    <row r="569" spans="1:11" ht="51.75" customHeight="1" x14ac:dyDescent="0.2">
      <c r="A569" s="20" t="s">
        <v>717</v>
      </c>
      <c r="B569" s="8"/>
      <c r="C569" s="8" t="s">
        <v>175</v>
      </c>
      <c r="D569" s="8"/>
      <c r="E569" s="8"/>
      <c r="F569" s="11">
        <f t="shared" si="170"/>
        <v>44947</v>
      </c>
      <c r="G569" s="11">
        <f>G570</f>
        <v>40750</v>
      </c>
      <c r="H569" s="11">
        <f>H570</f>
        <v>4197</v>
      </c>
      <c r="I569" s="11">
        <f t="shared" ref="I569:I584" si="174">J569+K569</f>
        <v>45455</v>
      </c>
      <c r="J569" s="11">
        <f>J570</f>
        <v>41090</v>
      </c>
      <c r="K569" s="11">
        <f>K570</f>
        <v>4365</v>
      </c>
    </row>
    <row r="570" spans="1:11" ht="139.5" customHeight="1" x14ac:dyDescent="0.2">
      <c r="A570" s="20" t="s">
        <v>842</v>
      </c>
      <c r="B570" s="8"/>
      <c r="C570" s="8" t="s">
        <v>175</v>
      </c>
      <c r="D570" s="8" t="s">
        <v>31</v>
      </c>
      <c r="E570" s="8"/>
      <c r="F570" s="11">
        <f t="shared" si="170"/>
        <v>44947</v>
      </c>
      <c r="G570" s="11">
        <f>G571</f>
        <v>40750</v>
      </c>
      <c r="H570" s="11">
        <f>H571</f>
        <v>4197</v>
      </c>
      <c r="I570" s="11">
        <f t="shared" si="174"/>
        <v>45455</v>
      </c>
      <c r="J570" s="11">
        <f>J571</f>
        <v>41090</v>
      </c>
      <c r="K570" s="11">
        <f>K571</f>
        <v>4365</v>
      </c>
    </row>
    <row r="571" spans="1:11" ht="112.5" customHeight="1" x14ac:dyDescent="0.2">
      <c r="A571" s="20" t="s">
        <v>411</v>
      </c>
      <c r="B571" s="8"/>
      <c r="C571" s="8" t="s">
        <v>175</v>
      </c>
      <c r="D571" s="8" t="s">
        <v>342</v>
      </c>
      <c r="E571" s="8"/>
      <c r="F571" s="11">
        <f t="shared" si="170"/>
        <v>44947</v>
      </c>
      <c r="G571" s="11">
        <f>G572+G575+G578+G583</f>
        <v>40750</v>
      </c>
      <c r="H571" s="11">
        <f>H572+H575+H578+H583</f>
        <v>4197</v>
      </c>
      <c r="I571" s="11">
        <f t="shared" si="174"/>
        <v>45455</v>
      </c>
      <c r="J571" s="11">
        <f>J572+J575+J578+J583</f>
        <v>41090</v>
      </c>
      <c r="K571" s="11">
        <f>K572+K575+K578+K583</f>
        <v>4365</v>
      </c>
    </row>
    <row r="572" spans="1:11" ht="206.25" customHeight="1" x14ac:dyDescent="0.2">
      <c r="A572" s="8" t="s">
        <v>412</v>
      </c>
      <c r="B572" s="8"/>
      <c r="C572" s="8" t="s">
        <v>175</v>
      </c>
      <c r="D572" s="8" t="s">
        <v>413</v>
      </c>
      <c r="E572" s="8"/>
      <c r="F572" s="11">
        <f t="shared" si="170"/>
        <v>8954</v>
      </c>
      <c r="G572" s="11">
        <f>G573</f>
        <v>8954</v>
      </c>
      <c r="H572" s="11">
        <f>H573</f>
        <v>0</v>
      </c>
      <c r="I572" s="11">
        <f t="shared" si="174"/>
        <v>9235</v>
      </c>
      <c r="J572" s="11">
        <f>J573</f>
        <v>9235</v>
      </c>
      <c r="K572" s="11">
        <f>K573</f>
        <v>0</v>
      </c>
    </row>
    <row r="573" spans="1:11" ht="133.5" customHeight="1" x14ac:dyDescent="0.2">
      <c r="A573" s="17" t="s">
        <v>34</v>
      </c>
      <c r="B573" s="9"/>
      <c r="C573" s="9" t="s">
        <v>175</v>
      </c>
      <c r="D573" s="9" t="s">
        <v>414</v>
      </c>
      <c r="E573" s="9"/>
      <c r="F573" s="14">
        <f t="shared" si="170"/>
        <v>8954</v>
      </c>
      <c r="G573" s="14">
        <f>G574</f>
        <v>8954</v>
      </c>
      <c r="H573" s="14">
        <f>H574</f>
        <v>0</v>
      </c>
      <c r="I573" s="14">
        <f t="shared" si="174"/>
        <v>9235</v>
      </c>
      <c r="J573" s="14">
        <f>J574</f>
        <v>9235</v>
      </c>
      <c r="K573" s="14">
        <f>K574</f>
        <v>0</v>
      </c>
    </row>
    <row r="574" spans="1:11" ht="129" customHeight="1" x14ac:dyDescent="0.2">
      <c r="A574" s="9" t="s">
        <v>16</v>
      </c>
      <c r="B574" s="9"/>
      <c r="C574" s="9" t="s">
        <v>175</v>
      </c>
      <c r="D574" s="9" t="s">
        <v>414</v>
      </c>
      <c r="E574" s="9" t="s">
        <v>13</v>
      </c>
      <c r="F574" s="14">
        <f>G574+H574</f>
        <v>8954</v>
      </c>
      <c r="G574" s="14">
        <v>8954</v>
      </c>
      <c r="H574" s="14"/>
      <c r="I574" s="14">
        <f>J574+K574</f>
        <v>9235</v>
      </c>
      <c r="J574" s="14">
        <v>9235</v>
      </c>
      <c r="K574" s="14"/>
    </row>
    <row r="575" spans="1:11" ht="183.75" customHeight="1" x14ac:dyDescent="0.2">
      <c r="A575" s="8" t="s">
        <v>415</v>
      </c>
      <c r="B575" s="8"/>
      <c r="C575" s="8" t="s">
        <v>175</v>
      </c>
      <c r="D575" s="8" t="s">
        <v>416</v>
      </c>
      <c r="E575" s="8"/>
      <c r="F575" s="11">
        <f t="shared" si="170"/>
        <v>4197</v>
      </c>
      <c r="G575" s="11">
        <f>G576</f>
        <v>0</v>
      </c>
      <c r="H575" s="11">
        <f>H576</f>
        <v>4197</v>
      </c>
      <c r="I575" s="11">
        <f t="shared" si="174"/>
        <v>4365</v>
      </c>
      <c r="J575" s="11">
        <f>J576</f>
        <v>0</v>
      </c>
      <c r="K575" s="11">
        <f>K576</f>
        <v>4365</v>
      </c>
    </row>
    <row r="576" spans="1:11" ht="99" customHeight="1" x14ac:dyDescent="0.2">
      <c r="A576" s="17" t="s">
        <v>419</v>
      </c>
      <c r="B576" s="9"/>
      <c r="C576" s="9" t="s">
        <v>175</v>
      </c>
      <c r="D576" s="9" t="s">
        <v>417</v>
      </c>
      <c r="E576" s="9"/>
      <c r="F576" s="14">
        <f t="shared" si="170"/>
        <v>4197</v>
      </c>
      <c r="G576" s="14">
        <f>G577</f>
        <v>0</v>
      </c>
      <c r="H576" s="14">
        <f>H577</f>
        <v>4197</v>
      </c>
      <c r="I576" s="14">
        <f t="shared" si="174"/>
        <v>4365</v>
      </c>
      <c r="J576" s="14">
        <f>J577</f>
        <v>0</v>
      </c>
      <c r="K576" s="14">
        <f>K577</f>
        <v>4365</v>
      </c>
    </row>
    <row r="577" spans="1:11" ht="162" customHeight="1" x14ac:dyDescent="0.2">
      <c r="A577" s="9" t="s">
        <v>16</v>
      </c>
      <c r="B577" s="9"/>
      <c r="C577" s="9" t="s">
        <v>175</v>
      </c>
      <c r="D577" s="9" t="s">
        <v>417</v>
      </c>
      <c r="E577" s="9" t="s">
        <v>13</v>
      </c>
      <c r="F577" s="14">
        <f>G577+H577</f>
        <v>4197</v>
      </c>
      <c r="G577" s="14"/>
      <c r="H577" s="56">
        <f>4276-79</f>
        <v>4197</v>
      </c>
      <c r="I577" s="14">
        <f>J577+K577</f>
        <v>4365</v>
      </c>
      <c r="J577" s="14"/>
      <c r="K577" s="56">
        <f>4447-82</f>
        <v>4365</v>
      </c>
    </row>
    <row r="578" spans="1:11" ht="250.5" customHeight="1" x14ac:dyDescent="0.2">
      <c r="A578" s="36" t="s">
        <v>819</v>
      </c>
      <c r="B578" s="8"/>
      <c r="C578" s="8" t="s">
        <v>175</v>
      </c>
      <c r="D578" s="8" t="s">
        <v>418</v>
      </c>
      <c r="E578" s="8"/>
      <c r="F578" s="11">
        <f t="shared" si="170"/>
        <v>15644</v>
      </c>
      <c r="G578" s="11">
        <f>G579+G581</f>
        <v>15644</v>
      </c>
      <c r="H578" s="11">
        <f>H579+H581</f>
        <v>0</v>
      </c>
      <c r="I578" s="11">
        <f t="shared" si="174"/>
        <v>15644</v>
      </c>
      <c r="J578" s="11">
        <f>J579+J581</f>
        <v>15644</v>
      </c>
      <c r="K578" s="11">
        <f>K579+K581</f>
        <v>0</v>
      </c>
    </row>
    <row r="579" spans="1:11" ht="94.5" customHeight="1" x14ac:dyDescent="0.2">
      <c r="A579" s="17" t="s">
        <v>419</v>
      </c>
      <c r="B579" s="9"/>
      <c r="C579" s="9" t="s">
        <v>175</v>
      </c>
      <c r="D579" s="9" t="s">
        <v>420</v>
      </c>
      <c r="E579" s="9"/>
      <c r="F579" s="14">
        <f t="shared" si="170"/>
        <v>15543</v>
      </c>
      <c r="G579" s="14">
        <f>G580</f>
        <v>15543</v>
      </c>
      <c r="H579" s="14">
        <f>H580</f>
        <v>0</v>
      </c>
      <c r="I579" s="14">
        <f t="shared" si="174"/>
        <v>15543</v>
      </c>
      <c r="J579" s="14">
        <f>J580</f>
        <v>15543</v>
      </c>
      <c r="K579" s="14">
        <f>K580</f>
        <v>0</v>
      </c>
    </row>
    <row r="580" spans="1:11" ht="129" customHeight="1" x14ac:dyDescent="0.2">
      <c r="A580" s="9" t="s">
        <v>16</v>
      </c>
      <c r="B580" s="9"/>
      <c r="C580" s="9" t="s">
        <v>175</v>
      </c>
      <c r="D580" s="9" t="s">
        <v>420</v>
      </c>
      <c r="E580" s="9" t="s">
        <v>13</v>
      </c>
      <c r="F580" s="14">
        <f>G580+H580</f>
        <v>15543</v>
      </c>
      <c r="G580" s="14">
        <v>15543</v>
      </c>
      <c r="H580" s="14"/>
      <c r="I580" s="14">
        <f>J580+K580</f>
        <v>15543</v>
      </c>
      <c r="J580" s="14">
        <v>15543</v>
      </c>
      <c r="K580" s="14"/>
    </row>
    <row r="581" spans="1:11" ht="210.75" customHeight="1" x14ac:dyDescent="0.2">
      <c r="A581" s="15" t="s">
        <v>990</v>
      </c>
      <c r="B581" s="9"/>
      <c r="C581" s="9" t="s">
        <v>175</v>
      </c>
      <c r="D581" s="9" t="s">
        <v>421</v>
      </c>
      <c r="E581" s="9"/>
      <c r="F581" s="14">
        <f t="shared" si="170"/>
        <v>101</v>
      </c>
      <c r="G581" s="14">
        <f>G582</f>
        <v>101</v>
      </c>
      <c r="H581" s="14">
        <f>H582</f>
        <v>0</v>
      </c>
      <c r="I581" s="14">
        <f t="shared" si="174"/>
        <v>101</v>
      </c>
      <c r="J581" s="14">
        <f>J582</f>
        <v>101</v>
      </c>
      <c r="K581" s="14">
        <f>K582</f>
        <v>0</v>
      </c>
    </row>
    <row r="582" spans="1:11" ht="129" customHeight="1" x14ac:dyDescent="0.2">
      <c r="A582" s="9" t="s">
        <v>16</v>
      </c>
      <c r="B582" s="9"/>
      <c r="C582" s="9" t="s">
        <v>175</v>
      </c>
      <c r="D582" s="9" t="s">
        <v>421</v>
      </c>
      <c r="E582" s="9" t="s">
        <v>13</v>
      </c>
      <c r="F582" s="14">
        <f>G582+H582</f>
        <v>101</v>
      </c>
      <c r="G582" s="14">
        <v>101</v>
      </c>
      <c r="H582" s="14"/>
      <c r="I582" s="14">
        <f>J582+K582</f>
        <v>101</v>
      </c>
      <c r="J582" s="14">
        <v>101</v>
      </c>
      <c r="K582" s="14"/>
    </row>
    <row r="583" spans="1:11" ht="150.75" customHeight="1" x14ac:dyDescent="0.2">
      <c r="A583" s="8" t="s">
        <v>422</v>
      </c>
      <c r="B583" s="8"/>
      <c r="C583" s="8" t="s">
        <v>175</v>
      </c>
      <c r="D583" s="8" t="s">
        <v>423</v>
      </c>
      <c r="E583" s="8"/>
      <c r="F583" s="11">
        <f t="shared" ref="F583:F615" si="175">G583+H583</f>
        <v>16152</v>
      </c>
      <c r="G583" s="11">
        <f>G584+G586</f>
        <v>16152</v>
      </c>
      <c r="H583" s="11">
        <f>H584+H586</f>
        <v>0</v>
      </c>
      <c r="I583" s="11">
        <f t="shared" si="174"/>
        <v>16211</v>
      </c>
      <c r="J583" s="11">
        <f>J584+J586</f>
        <v>16211</v>
      </c>
      <c r="K583" s="11">
        <f>K584+K586</f>
        <v>0</v>
      </c>
    </row>
    <row r="584" spans="1:11" ht="106.5" customHeight="1" x14ac:dyDescent="0.2">
      <c r="A584" s="17" t="s">
        <v>419</v>
      </c>
      <c r="B584" s="9"/>
      <c r="C584" s="9" t="s">
        <v>175</v>
      </c>
      <c r="D584" s="9" t="s">
        <v>424</v>
      </c>
      <c r="E584" s="9"/>
      <c r="F584" s="14">
        <f t="shared" si="175"/>
        <v>12109</v>
      </c>
      <c r="G584" s="14">
        <f>G585</f>
        <v>12109</v>
      </c>
      <c r="H584" s="14">
        <f>H585</f>
        <v>0</v>
      </c>
      <c r="I584" s="14">
        <f t="shared" si="174"/>
        <v>12168</v>
      </c>
      <c r="J584" s="14">
        <f>J585</f>
        <v>12168</v>
      </c>
      <c r="K584" s="14">
        <f>K585</f>
        <v>0</v>
      </c>
    </row>
    <row r="585" spans="1:11" ht="158.25" customHeight="1" x14ac:dyDescent="0.2">
      <c r="A585" s="9" t="s">
        <v>16</v>
      </c>
      <c r="B585" s="9"/>
      <c r="C585" s="9" t="s">
        <v>175</v>
      </c>
      <c r="D585" s="9" t="s">
        <v>424</v>
      </c>
      <c r="E585" s="9" t="s">
        <v>13</v>
      </c>
      <c r="F585" s="14">
        <f>G585+H585</f>
        <v>12109</v>
      </c>
      <c r="G585" s="14">
        <v>12109</v>
      </c>
      <c r="H585" s="14"/>
      <c r="I585" s="14">
        <f>J585+K585</f>
        <v>12168</v>
      </c>
      <c r="J585" s="14">
        <v>12168</v>
      </c>
      <c r="K585" s="14"/>
    </row>
    <row r="586" spans="1:11" ht="195" customHeight="1" x14ac:dyDescent="0.2">
      <c r="A586" s="15" t="s">
        <v>990</v>
      </c>
      <c r="B586" s="9"/>
      <c r="C586" s="9" t="s">
        <v>175</v>
      </c>
      <c r="D586" s="9" t="s">
        <v>913</v>
      </c>
      <c r="E586" s="9"/>
      <c r="F586" s="14">
        <f>G586+H586</f>
        <v>4043</v>
      </c>
      <c r="G586" s="14">
        <f>G587</f>
        <v>4043</v>
      </c>
      <c r="H586" s="14">
        <f>H587</f>
        <v>0</v>
      </c>
      <c r="I586" s="14">
        <f>J586+K586</f>
        <v>4043</v>
      </c>
      <c r="J586" s="14">
        <f>J587</f>
        <v>4043</v>
      </c>
      <c r="K586" s="14">
        <f>K587</f>
        <v>0</v>
      </c>
    </row>
    <row r="587" spans="1:11" ht="57.75" customHeight="1" x14ac:dyDescent="0.2">
      <c r="A587" s="9" t="s">
        <v>15</v>
      </c>
      <c r="B587" s="9"/>
      <c r="C587" s="9" t="s">
        <v>175</v>
      </c>
      <c r="D587" s="9" t="s">
        <v>913</v>
      </c>
      <c r="E587" s="9" t="s">
        <v>14</v>
      </c>
      <c r="F587" s="14">
        <f>G587+H587</f>
        <v>4043</v>
      </c>
      <c r="G587" s="14">
        <v>4043</v>
      </c>
      <c r="H587" s="14"/>
      <c r="I587" s="14">
        <f>J587+K587</f>
        <v>4043</v>
      </c>
      <c r="J587" s="14">
        <v>4043</v>
      </c>
      <c r="K587" s="14"/>
    </row>
    <row r="588" spans="1:11" ht="75" customHeight="1" x14ac:dyDescent="0.2">
      <c r="A588" s="20" t="s">
        <v>425</v>
      </c>
      <c r="B588" s="8"/>
      <c r="C588" s="8" t="s">
        <v>426</v>
      </c>
      <c r="D588" s="8"/>
      <c r="E588" s="8"/>
      <c r="F588" s="11">
        <f t="shared" si="175"/>
        <v>110442</v>
      </c>
      <c r="G588" s="11">
        <f>G589+G610</f>
        <v>110442</v>
      </c>
      <c r="H588" s="11">
        <f>H589+H610</f>
        <v>0</v>
      </c>
      <c r="I588" s="11">
        <f t="shared" ref="I588:I589" si="176">J588+K588</f>
        <v>114529</v>
      </c>
      <c r="J588" s="11">
        <f>J589+J610</f>
        <v>114529</v>
      </c>
      <c r="K588" s="11">
        <f>K589+K610</f>
        <v>0</v>
      </c>
    </row>
    <row r="589" spans="1:11" ht="126" customHeight="1" x14ac:dyDescent="0.2">
      <c r="A589" s="20" t="s">
        <v>842</v>
      </c>
      <c r="B589" s="8"/>
      <c r="C589" s="8" t="s">
        <v>426</v>
      </c>
      <c r="D589" s="8" t="s">
        <v>31</v>
      </c>
      <c r="E589" s="8"/>
      <c r="F589" s="11">
        <f t="shared" si="175"/>
        <v>110419</v>
      </c>
      <c r="G589" s="11">
        <f>G590+G594+G601</f>
        <v>110419</v>
      </c>
      <c r="H589" s="11">
        <f>H590+H594+H601</f>
        <v>0</v>
      </c>
      <c r="I589" s="11">
        <f t="shared" si="176"/>
        <v>114506</v>
      </c>
      <c r="J589" s="11">
        <f>J590+J594+J601</f>
        <v>114506</v>
      </c>
      <c r="K589" s="11">
        <f>K590+K594+K601</f>
        <v>0</v>
      </c>
    </row>
    <row r="590" spans="1:11" ht="93" customHeight="1" x14ac:dyDescent="0.2">
      <c r="A590" s="20" t="s">
        <v>391</v>
      </c>
      <c r="B590" s="8"/>
      <c r="C590" s="8" t="s">
        <v>426</v>
      </c>
      <c r="D590" s="8" t="s">
        <v>32</v>
      </c>
      <c r="E590" s="8"/>
      <c r="F590" s="11">
        <f t="shared" si="175"/>
        <v>6407</v>
      </c>
      <c r="G590" s="11">
        <f t="shared" ref="G590:K592" si="177">G591</f>
        <v>6407</v>
      </c>
      <c r="H590" s="11">
        <f t="shared" si="177"/>
        <v>0</v>
      </c>
      <c r="I590" s="11">
        <f t="shared" ref="I590:I649" si="178">J590+K590</f>
        <v>6651</v>
      </c>
      <c r="J590" s="11">
        <f t="shared" si="177"/>
        <v>6651</v>
      </c>
      <c r="K590" s="11">
        <f t="shared" si="177"/>
        <v>0</v>
      </c>
    </row>
    <row r="591" spans="1:11" ht="271.5" customHeight="1" x14ac:dyDescent="0.2">
      <c r="A591" s="8" t="s">
        <v>820</v>
      </c>
      <c r="B591" s="8"/>
      <c r="C591" s="8" t="s">
        <v>426</v>
      </c>
      <c r="D591" s="8" t="s">
        <v>427</v>
      </c>
      <c r="E591" s="8"/>
      <c r="F591" s="11">
        <f t="shared" si="175"/>
        <v>6407</v>
      </c>
      <c r="G591" s="11">
        <f t="shared" si="177"/>
        <v>6407</v>
      </c>
      <c r="H591" s="11">
        <f t="shared" si="177"/>
        <v>0</v>
      </c>
      <c r="I591" s="11">
        <f t="shared" si="178"/>
        <v>6651</v>
      </c>
      <c r="J591" s="11">
        <f t="shared" si="177"/>
        <v>6651</v>
      </c>
      <c r="K591" s="11">
        <f t="shared" si="177"/>
        <v>0</v>
      </c>
    </row>
    <row r="592" spans="1:11" ht="129.75" customHeight="1" x14ac:dyDescent="0.2">
      <c r="A592" s="17" t="s">
        <v>34</v>
      </c>
      <c r="B592" s="9"/>
      <c r="C592" s="9" t="s">
        <v>426</v>
      </c>
      <c r="D592" s="9" t="s">
        <v>428</v>
      </c>
      <c r="E592" s="9"/>
      <c r="F592" s="14">
        <f t="shared" si="175"/>
        <v>6407</v>
      </c>
      <c r="G592" s="14">
        <f t="shared" si="177"/>
        <v>6407</v>
      </c>
      <c r="H592" s="14">
        <f t="shared" si="177"/>
        <v>0</v>
      </c>
      <c r="I592" s="14">
        <f t="shared" si="178"/>
        <v>6651</v>
      </c>
      <c r="J592" s="14">
        <f t="shared" si="177"/>
        <v>6651</v>
      </c>
      <c r="K592" s="14">
        <f t="shared" si="177"/>
        <v>0</v>
      </c>
    </row>
    <row r="593" spans="1:11" ht="162" customHeight="1" x14ac:dyDescent="0.2">
      <c r="A593" s="9" t="s">
        <v>16</v>
      </c>
      <c r="B593" s="9"/>
      <c r="C593" s="9" t="s">
        <v>426</v>
      </c>
      <c r="D593" s="9" t="s">
        <v>428</v>
      </c>
      <c r="E593" s="9" t="s">
        <v>13</v>
      </c>
      <c r="F593" s="14">
        <f>G593+H593</f>
        <v>6407</v>
      </c>
      <c r="G593" s="14">
        <v>6407</v>
      </c>
      <c r="H593" s="14"/>
      <c r="I593" s="14">
        <f>J593+K593</f>
        <v>6651</v>
      </c>
      <c r="J593" s="14">
        <v>6651</v>
      </c>
      <c r="K593" s="14"/>
    </row>
    <row r="594" spans="1:11" ht="91.5" customHeight="1" x14ac:dyDescent="0.2">
      <c r="A594" s="20" t="s">
        <v>429</v>
      </c>
      <c r="B594" s="8"/>
      <c r="C594" s="8" t="s">
        <v>426</v>
      </c>
      <c r="D594" s="8" t="s">
        <v>430</v>
      </c>
      <c r="E594" s="8"/>
      <c r="F594" s="11">
        <f t="shared" si="175"/>
        <v>12929</v>
      </c>
      <c r="G594" s="11">
        <f>G595+G598</f>
        <v>12929</v>
      </c>
      <c r="H594" s="11">
        <f>H595+H598</f>
        <v>0</v>
      </c>
      <c r="I594" s="11">
        <f t="shared" si="178"/>
        <v>13319</v>
      </c>
      <c r="J594" s="11">
        <f>J595+J598</f>
        <v>13319</v>
      </c>
      <c r="K594" s="11">
        <f>K595+K598</f>
        <v>0</v>
      </c>
    </row>
    <row r="595" spans="1:11" ht="177.75" customHeight="1" x14ac:dyDescent="0.2">
      <c r="A595" s="20" t="s">
        <v>671</v>
      </c>
      <c r="B595" s="8"/>
      <c r="C595" s="8" t="s">
        <v>426</v>
      </c>
      <c r="D595" s="8" t="s">
        <v>431</v>
      </c>
      <c r="E595" s="8"/>
      <c r="F595" s="11">
        <f t="shared" si="175"/>
        <v>12874</v>
      </c>
      <c r="G595" s="11">
        <f>G596</f>
        <v>12874</v>
      </c>
      <c r="H595" s="11">
        <f>H596</f>
        <v>0</v>
      </c>
      <c r="I595" s="11">
        <f t="shared" si="178"/>
        <v>13264</v>
      </c>
      <c r="J595" s="11">
        <f>J596</f>
        <v>13264</v>
      </c>
      <c r="K595" s="11">
        <f>K596</f>
        <v>0</v>
      </c>
    </row>
    <row r="596" spans="1:11" ht="147" customHeight="1" x14ac:dyDescent="0.2">
      <c r="A596" s="17" t="s">
        <v>34</v>
      </c>
      <c r="B596" s="9"/>
      <c r="C596" s="9" t="s">
        <v>426</v>
      </c>
      <c r="D596" s="9" t="s">
        <v>432</v>
      </c>
      <c r="E596" s="9"/>
      <c r="F596" s="14">
        <f t="shared" si="175"/>
        <v>12874</v>
      </c>
      <c r="G596" s="14">
        <f>G597</f>
        <v>12874</v>
      </c>
      <c r="H596" s="14">
        <f>H597</f>
        <v>0</v>
      </c>
      <c r="I596" s="14">
        <f t="shared" si="178"/>
        <v>13264</v>
      </c>
      <c r="J596" s="14">
        <f>J597</f>
        <v>13264</v>
      </c>
      <c r="K596" s="14">
        <f>K597</f>
        <v>0</v>
      </c>
    </row>
    <row r="597" spans="1:11" ht="167.25" customHeight="1" x14ac:dyDescent="0.2">
      <c r="A597" s="9" t="s">
        <v>16</v>
      </c>
      <c r="B597" s="9"/>
      <c r="C597" s="9" t="s">
        <v>426</v>
      </c>
      <c r="D597" s="9" t="s">
        <v>432</v>
      </c>
      <c r="E597" s="9" t="s">
        <v>13</v>
      </c>
      <c r="F597" s="14">
        <f>G597+H597</f>
        <v>12874</v>
      </c>
      <c r="G597" s="14">
        <v>12874</v>
      </c>
      <c r="H597" s="14"/>
      <c r="I597" s="14">
        <f>J597+K597</f>
        <v>13264</v>
      </c>
      <c r="J597" s="14">
        <v>13264</v>
      </c>
      <c r="K597" s="14"/>
    </row>
    <row r="598" spans="1:11" ht="320.25" customHeight="1" x14ac:dyDescent="0.2">
      <c r="A598" s="20" t="s">
        <v>821</v>
      </c>
      <c r="B598" s="8"/>
      <c r="C598" s="8" t="s">
        <v>426</v>
      </c>
      <c r="D598" s="8" t="s">
        <v>433</v>
      </c>
      <c r="E598" s="8"/>
      <c r="F598" s="11">
        <f t="shared" si="175"/>
        <v>55</v>
      </c>
      <c r="G598" s="11">
        <f>G599</f>
        <v>55</v>
      </c>
      <c r="H598" s="11">
        <f>H599</f>
        <v>0</v>
      </c>
      <c r="I598" s="11">
        <f t="shared" si="178"/>
        <v>55</v>
      </c>
      <c r="J598" s="11">
        <f>J599</f>
        <v>55</v>
      </c>
      <c r="K598" s="11">
        <f>K599</f>
        <v>0</v>
      </c>
    </row>
    <row r="599" spans="1:11" ht="125.25" customHeight="1" x14ac:dyDescent="0.2">
      <c r="A599" s="17" t="s">
        <v>34</v>
      </c>
      <c r="B599" s="9"/>
      <c r="C599" s="9" t="s">
        <v>426</v>
      </c>
      <c r="D599" s="9" t="s">
        <v>434</v>
      </c>
      <c r="E599" s="9"/>
      <c r="F599" s="14">
        <f t="shared" si="175"/>
        <v>55</v>
      </c>
      <c r="G599" s="14">
        <f>G600</f>
        <v>55</v>
      </c>
      <c r="H599" s="14">
        <v>0</v>
      </c>
      <c r="I599" s="14">
        <f t="shared" si="178"/>
        <v>55</v>
      </c>
      <c r="J599" s="14">
        <f>J600</f>
        <v>55</v>
      </c>
      <c r="K599" s="14">
        <v>0</v>
      </c>
    </row>
    <row r="600" spans="1:11" ht="147" customHeight="1" x14ac:dyDescent="0.2">
      <c r="A600" s="9" t="s">
        <v>16</v>
      </c>
      <c r="B600" s="9"/>
      <c r="C600" s="9" t="s">
        <v>426</v>
      </c>
      <c r="D600" s="9" t="s">
        <v>434</v>
      </c>
      <c r="E600" s="9" t="s">
        <v>13</v>
      </c>
      <c r="F600" s="14">
        <f>G600+H600</f>
        <v>55</v>
      </c>
      <c r="G600" s="14">
        <v>55</v>
      </c>
      <c r="H600" s="14"/>
      <c r="I600" s="14">
        <f>J600+K600</f>
        <v>55</v>
      </c>
      <c r="J600" s="14">
        <v>55</v>
      </c>
      <c r="K600" s="14"/>
    </row>
    <row r="601" spans="1:11" ht="124.5" customHeight="1" x14ac:dyDescent="0.2">
      <c r="A601" s="20" t="s">
        <v>435</v>
      </c>
      <c r="B601" s="8"/>
      <c r="C601" s="8" t="s">
        <v>426</v>
      </c>
      <c r="D601" s="8" t="s">
        <v>436</v>
      </c>
      <c r="E601" s="8"/>
      <c r="F601" s="11">
        <f t="shared" si="175"/>
        <v>91083</v>
      </c>
      <c r="G601" s="11">
        <f>G602+G606</f>
        <v>91083</v>
      </c>
      <c r="H601" s="11">
        <f>H602+H606</f>
        <v>0</v>
      </c>
      <c r="I601" s="11">
        <f t="shared" si="178"/>
        <v>94536</v>
      </c>
      <c r="J601" s="11">
        <f>J602+J606</f>
        <v>94536</v>
      </c>
      <c r="K601" s="11">
        <f>K602+K606</f>
        <v>0</v>
      </c>
    </row>
    <row r="602" spans="1:11" ht="145.5" customHeight="1" x14ac:dyDescent="0.2">
      <c r="A602" s="20" t="s">
        <v>437</v>
      </c>
      <c r="B602" s="8"/>
      <c r="C602" s="8" t="s">
        <v>426</v>
      </c>
      <c r="D602" s="8" t="s">
        <v>438</v>
      </c>
      <c r="E602" s="8"/>
      <c r="F602" s="11">
        <f t="shared" si="175"/>
        <v>12586</v>
      </c>
      <c r="G602" s="11">
        <f>G603</f>
        <v>12586</v>
      </c>
      <c r="H602" s="11">
        <f>H603</f>
        <v>0</v>
      </c>
      <c r="I602" s="11">
        <f t="shared" si="178"/>
        <v>13075</v>
      </c>
      <c r="J602" s="11">
        <f>J603</f>
        <v>13075</v>
      </c>
      <c r="K602" s="11">
        <f>K603</f>
        <v>0</v>
      </c>
    </row>
    <row r="603" spans="1:11" ht="102" customHeight="1" x14ac:dyDescent="0.2">
      <c r="A603" s="17" t="s">
        <v>69</v>
      </c>
      <c r="B603" s="9"/>
      <c r="C603" s="9" t="s">
        <v>426</v>
      </c>
      <c r="D603" s="9" t="s">
        <v>439</v>
      </c>
      <c r="E603" s="9"/>
      <c r="F603" s="14">
        <f t="shared" si="175"/>
        <v>12586</v>
      </c>
      <c r="G603" s="14">
        <f>G604+G605</f>
        <v>12586</v>
      </c>
      <c r="H603" s="14">
        <f>H604+H605</f>
        <v>0</v>
      </c>
      <c r="I603" s="14">
        <f t="shared" si="178"/>
        <v>13075</v>
      </c>
      <c r="J603" s="14">
        <f>J604+J605</f>
        <v>13075</v>
      </c>
      <c r="K603" s="14">
        <f>K604+K605</f>
        <v>0</v>
      </c>
    </row>
    <row r="604" spans="1:11" ht="228.75" customHeight="1" x14ac:dyDescent="0.2">
      <c r="A604" s="15" t="s">
        <v>17</v>
      </c>
      <c r="B604" s="9"/>
      <c r="C604" s="9" t="s">
        <v>426</v>
      </c>
      <c r="D604" s="9" t="s">
        <v>439</v>
      </c>
      <c r="E604" s="9" t="s">
        <v>11</v>
      </c>
      <c r="F604" s="14">
        <f t="shared" si="175"/>
        <v>12248</v>
      </c>
      <c r="G604" s="14">
        <v>12248</v>
      </c>
      <c r="H604" s="14"/>
      <c r="I604" s="14">
        <f t="shared" si="178"/>
        <v>12737</v>
      </c>
      <c r="J604" s="14">
        <v>12737</v>
      </c>
      <c r="K604" s="14"/>
    </row>
    <row r="605" spans="1:11" ht="101.45" customHeight="1" x14ac:dyDescent="0.2">
      <c r="A605" s="9" t="s">
        <v>18</v>
      </c>
      <c r="B605" s="9"/>
      <c r="C605" s="9" t="s">
        <v>426</v>
      </c>
      <c r="D605" s="9" t="s">
        <v>439</v>
      </c>
      <c r="E605" s="9" t="s">
        <v>12</v>
      </c>
      <c r="F605" s="14">
        <f t="shared" si="175"/>
        <v>338</v>
      </c>
      <c r="G605" s="14">
        <v>338</v>
      </c>
      <c r="H605" s="14"/>
      <c r="I605" s="14">
        <f t="shared" si="178"/>
        <v>338</v>
      </c>
      <c r="J605" s="14">
        <v>338</v>
      </c>
      <c r="K605" s="14"/>
    </row>
    <row r="606" spans="1:11" ht="210.75" customHeight="1" x14ac:dyDescent="0.2">
      <c r="A606" s="20" t="s">
        <v>822</v>
      </c>
      <c r="B606" s="8"/>
      <c r="C606" s="8" t="s">
        <v>426</v>
      </c>
      <c r="D606" s="8" t="s">
        <v>440</v>
      </c>
      <c r="E606" s="8"/>
      <c r="F606" s="11">
        <f t="shared" si="175"/>
        <v>78497</v>
      </c>
      <c r="G606" s="11">
        <f>G607</f>
        <v>78497</v>
      </c>
      <c r="H606" s="11">
        <f>H607</f>
        <v>0</v>
      </c>
      <c r="I606" s="11">
        <f t="shared" si="178"/>
        <v>81461</v>
      </c>
      <c r="J606" s="11">
        <f>J607</f>
        <v>81461</v>
      </c>
      <c r="K606" s="11">
        <f>K607</f>
        <v>0</v>
      </c>
    </row>
    <row r="607" spans="1:11" ht="129.75" customHeight="1" x14ac:dyDescent="0.2">
      <c r="A607" s="40" t="s">
        <v>34</v>
      </c>
      <c r="B607" s="9"/>
      <c r="C607" s="9" t="s">
        <v>426</v>
      </c>
      <c r="D607" s="9" t="s">
        <v>441</v>
      </c>
      <c r="E607" s="9"/>
      <c r="F607" s="14">
        <f t="shared" si="175"/>
        <v>78497</v>
      </c>
      <c r="G607" s="14">
        <f>G608+G609</f>
        <v>78497</v>
      </c>
      <c r="H607" s="14">
        <f>H608+H609</f>
        <v>0</v>
      </c>
      <c r="I607" s="14">
        <f t="shared" si="178"/>
        <v>81461</v>
      </c>
      <c r="J607" s="14">
        <f>J608+J609</f>
        <v>81461</v>
      </c>
      <c r="K607" s="14">
        <f>K608+K609</f>
        <v>0</v>
      </c>
    </row>
    <row r="608" spans="1:11" ht="246" customHeight="1" x14ac:dyDescent="0.2">
      <c r="A608" s="15" t="s">
        <v>17</v>
      </c>
      <c r="B608" s="9"/>
      <c r="C608" s="9" t="s">
        <v>426</v>
      </c>
      <c r="D608" s="9" t="s">
        <v>441</v>
      </c>
      <c r="E608" s="9" t="s">
        <v>11</v>
      </c>
      <c r="F608" s="14">
        <f t="shared" si="175"/>
        <v>74097</v>
      </c>
      <c r="G608" s="14">
        <v>74097</v>
      </c>
      <c r="H608" s="14"/>
      <c r="I608" s="14">
        <f t="shared" si="178"/>
        <v>77061</v>
      </c>
      <c r="J608" s="14">
        <v>77061</v>
      </c>
      <c r="K608" s="14"/>
    </row>
    <row r="609" spans="1:11" ht="109.15" customHeight="1" x14ac:dyDescent="0.2">
      <c r="A609" s="9" t="s">
        <v>18</v>
      </c>
      <c r="B609" s="9"/>
      <c r="C609" s="9" t="s">
        <v>426</v>
      </c>
      <c r="D609" s="9" t="s">
        <v>441</v>
      </c>
      <c r="E609" s="9" t="s">
        <v>12</v>
      </c>
      <c r="F609" s="14">
        <f t="shared" si="175"/>
        <v>4400</v>
      </c>
      <c r="G609" s="14">
        <v>4400</v>
      </c>
      <c r="H609" s="14"/>
      <c r="I609" s="14">
        <f t="shared" si="178"/>
        <v>4400</v>
      </c>
      <c r="J609" s="14">
        <v>4400</v>
      </c>
      <c r="K609" s="14"/>
    </row>
    <row r="610" spans="1:11" ht="141.6" customHeight="1" x14ac:dyDescent="0.2">
      <c r="A610" s="20" t="s">
        <v>854</v>
      </c>
      <c r="B610" s="8"/>
      <c r="C610" s="8" t="s">
        <v>426</v>
      </c>
      <c r="D610" s="8" t="s">
        <v>242</v>
      </c>
      <c r="E610" s="8"/>
      <c r="F610" s="11">
        <f t="shared" si="175"/>
        <v>23</v>
      </c>
      <c r="G610" s="11">
        <f t="shared" ref="G610:K612" si="179">G611</f>
        <v>23</v>
      </c>
      <c r="H610" s="11">
        <f t="shared" si="179"/>
        <v>0</v>
      </c>
      <c r="I610" s="11">
        <f t="shared" si="178"/>
        <v>23</v>
      </c>
      <c r="J610" s="11">
        <f t="shared" si="179"/>
        <v>23</v>
      </c>
      <c r="K610" s="11">
        <f t="shared" si="179"/>
        <v>0</v>
      </c>
    </row>
    <row r="611" spans="1:11" ht="136.9" customHeight="1" x14ac:dyDescent="0.2">
      <c r="A611" s="20" t="s">
        <v>338</v>
      </c>
      <c r="B611" s="8"/>
      <c r="C611" s="8" t="s">
        <v>426</v>
      </c>
      <c r="D611" s="8" t="s">
        <v>339</v>
      </c>
      <c r="E611" s="8"/>
      <c r="F611" s="11">
        <f t="shared" si="175"/>
        <v>23</v>
      </c>
      <c r="G611" s="11">
        <f t="shared" si="179"/>
        <v>23</v>
      </c>
      <c r="H611" s="11">
        <f t="shared" si="179"/>
        <v>0</v>
      </c>
      <c r="I611" s="11">
        <f t="shared" si="178"/>
        <v>23</v>
      </c>
      <c r="J611" s="11">
        <f t="shared" si="179"/>
        <v>23</v>
      </c>
      <c r="K611" s="11">
        <f t="shared" si="179"/>
        <v>0</v>
      </c>
    </row>
    <row r="612" spans="1:11" ht="103.5" customHeight="1" x14ac:dyDescent="0.2">
      <c r="A612" s="20" t="s">
        <v>340</v>
      </c>
      <c r="B612" s="8"/>
      <c r="C612" s="8" t="s">
        <v>426</v>
      </c>
      <c r="D612" s="8" t="s">
        <v>341</v>
      </c>
      <c r="E612" s="8"/>
      <c r="F612" s="11">
        <f t="shared" si="175"/>
        <v>23</v>
      </c>
      <c r="G612" s="11">
        <f t="shared" si="179"/>
        <v>23</v>
      </c>
      <c r="H612" s="11">
        <f t="shared" si="179"/>
        <v>0</v>
      </c>
      <c r="I612" s="11">
        <f t="shared" si="178"/>
        <v>23</v>
      </c>
      <c r="J612" s="11">
        <f t="shared" si="179"/>
        <v>23</v>
      </c>
      <c r="K612" s="11">
        <f t="shared" si="179"/>
        <v>0</v>
      </c>
    </row>
    <row r="613" spans="1:11" ht="132" customHeight="1" x14ac:dyDescent="0.2">
      <c r="A613" s="17" t="s">
        <v>34</v>
      </c>
      <c r="B613" s="9"/>
      <c r="C613" s="9" t="s">
        <v>426</v>
      </c>
      <c r="D613" s="9" t="s">
        <v>365</v>
      </c>
      <c r="E613" s="9"/>
      <c r="F613" s="14">
        <f t="shared" si="175"/>
        <v>23</v>
      </c>
      <c r="G613" s="14">
        <f>G614+G615</f>
        <v>23</v>
      </c>
      <c r="H613" s="14">
        <f>H614+H615</f>
        <v>0</v>
      </c>
      <c r="I613" s="14">
        <f t="shared" si="178"/>
        <v>23</v>
      </c>
      <c r="J613" s="14">
        <f>J614+J615</f>
        <v>23</v>
      </c>
      <c r="K613" s="14">
        <f>K614+K615</f>
        <v>0</v>
      </c>
    </row>
    <row r="614" spans="1:11" ht="105" customHeight="1" x14ac:dyDescent="0.2">
      <c r="A614" s="9" t="s">
        <v>18</v>
      </c>
      <c r="B614" s="9"/>
      <c r="C614" s="9" t="s">
        <v>426</v>
      </c>
      <c r="D614" s="9" t="s">
        <v>365</v>
      </c>
      <c r="E614" s="9" t="s">
        <v>12</v>
      </c>
      <c r="F614" s="14">
        <f t="shared" si="175"/>
        <v>8</v>
      </c>
      <c r="G614" s="14">
        <v>8</v>
      </c>
      <c r="H614" s="14"/>
      <c r="I614" s="14">
        <f t="shared" si="178"/>
        <v>8</v>
      </c>
      <c r="J614" s="14">
        <v>8</v>
      </c>
      <c r="K614" s="14"/>
    </row>
    <row r="615" spans="1:11" ht="170.25" customHeight="1" x14ac:dyDescent="0.2">
      <c r="A615" s="9" t="s">
        <v>16</v>
      </c>
      <c r="B615" s="9"/>
      <c r="C615" s="9" t="s">
        <v>426</v>
      </c>
      <c r="D615" s="9" t="s">
        <v>365</v>
      </c>
      <c r="E615" s="9" t="s">
        <v>13</v>
      </c>
      <c r="F615" s="14">
        <f t="shared" si="175"/>
        <v>15</v>
      </c>
      <c r="G615" s="14">
        <v>15</v>
      </c>
      <c r="H615" s="14"/>
      <c r="I615" s="14">
        <f t="shared" si="178"/>
        <v>15</v>
      </c>
      <c r="J615" s="14">
        <v>15</v>
      </c>
      <c r="K615" s="14"/>
    </row>
    <row r="616" spans="1:11" ht="51.75" customHeight="1" x14ac:dyDescent="0.2">
      <c r="A616" s="20" t="s">
        <v>157</v>
      </c>
      <c r="B616" s="8"/>
      <c r="C616" s="8" t="s">
        <v>158</v>
      </c>
      <c r="D616" s="8"/>
      <c r="E616" s="8"/>
      <c r="F616" s="11">
        <f t="shared" ref="F616:F649" si="180">G616+H616</f>
        <v>138778</v>
      </c>
      <c r="G616" s="11">
        <f>G617+G646+G657</f>
        <v>6571</v>
      </c>
      <c r="H616" s="11">
        <f>H617+H646+H657</f>
        <v>132207</v>
      </c>
      <c r="I616" s="11">
        <f t="shared" si="178"/>
        <v>141590</v>
      </c>
      <c r="J616" s="11">
        <f>J617+J646+J657</f>
        <v>6571</v>
      </c>
      <c r="K616" s="11">
        <f>K617+K646+K657</f>
        <v>135019</v>
      </c>
    </row>
    <row r="617" spans="1:11" ht="70.5" customHeight="1" x14ac:dyDescent="0.2">
      <c r="A617" s="20" t="s">
        <v>442</v>
      </c>
      <c r="B617" s="8"/>
      <c r="C617" s="8" t="s">
        <v>443</v>
      </c>
      <c r="D617" s="8"/>
      <c r="E617" s="8"/>
      <c r="F617" s="11">
        <f t="shared" si="180"/>
        <v>62840</v>
      </c>
      <c r="G617" s="11">
        <f>G618+G641</f>
        <v>4210</v>
      </c>
      <c r="H617" s="11">
        <f>H618+H641</f>
        <v>58630</v>
      </c>
      <c r="I617" s="11">
        <f t="shared" si="178"/>
        <v>65652</v>
      </c>
      <c r="J617" s="11">
        <f>J618+J641</f>
        <v>4210</v>
      </c>
      <c r="K617" s="11">
        <f>K618+K641</f>
        <v>61442</v>
      </c>
    </row>
    <row r="618" spans="1:11" ht="143.25" customHeight="1" x14ac:dyDescent="0.2">
      <c r="A618" s="20" t="s">
        <v>842</v>
      </c>
      <c r="B618" s="8"/>
      <c r="C618" s="8" t="s">
        <v>443</v>
      </c>
      <c r="D618" s="8" t="s">
        <v>31</v>
      </c>
      <c r="E618" s="8"/>
      <c r="F618" s="11">
        <f t="shared" si="180"/>
        <v>9081</v>
      </c>
      <c r="G618" s="11">
        <f>G619+G625+G637</f>
        <v>4210</v>
      </c>
      <c r="H618" s="11">
        <f>H619+H625+H637</f>
        <v>4871</v>
      </c>
      <c r="I618" s="11">
        <f t="shared" si="178"/>
        <v>9177</v>
      </c>
      <c r="J618" s="11">
        <f>J619+J625+J637</f>
        <v>4210</v>
      </c>
      <c r="K618" s="11">
        <f>K619+K625+K637</f>
        <v>4967</v>
      </c>
    </row>
    <row r="619" spans="1:11" ht="102.6" customHeight="1" x14ac:dyDescent="0.2">
      <c r="A619" s="20" t="s">
        <v>335</v>
      </c>
      <c r="B619" s="8"/>
      <c r="C619" s="8" t="s">
        <v>443</v>
      </c>
      <c r="D619" s="8" t="s">
        <v>336</v>
      </c>
      <c r="E619" s="8"/>
      <c r="F619" s="11">
        <f t="shared" si="180"/>
        <v>942</v>
      </c>
      <c r="G619" s="11">
        <f>G620</f>
        <v>17</v>
      </c>
      <c r="H619" s="11">
        <f>H620</f>
        <v>925</v>
      </c>
      <c r="I619" s="11">
        <f t="shared" si="178"/>
        <v>959</v>
      </c>
      <c r="J619" s="11">
        <f>J620</f>
        <v>17</v>
      </c>
      <c r="K619" s="11">
        <f>K620</f>
        <v>942</v>
      </c>
    </row>
    <row r="620" spans="1:11" ht="409.15" customHeight="1" x14ac:dyDescent="0.2">
      <c r="A620" s="37" t="s">
        <v>823</v>
      </c>
      <c r="B620" s="39"/>
      <c r="C620" s="8" t="s">
        <v>443</v>
      </c>
      <c r="D620" s="8" t="s">
        <v>362</v>
      </c>
      <c r="E620" s="39"/>
      <c r="F620" s="11">
        <f t="shared" si="180"/>
        <v>942</v>
      </c>
      <c r="G620" s="11">
        <f>G621+G623</f>
        <v>17</v>
      </c>
      <c r="H620" s="11">
        <f>H621+H623</f>
        <v>925</v>
      </c>
      <c r="I620" s="11">
        <f t="shared" si="178"/>
        <v>959</v>
      </c>
      <c r="J620" s="11">
        <f>J621+J623</f>
        <v>17</v>
      </c>
      <c r="K620" s="11">
        <f>K621+K623</f>
        <v>942</v>
      </c>
    </row>
    <row r="621" spans="1:11" ht="183" customHeight="1" x14ac:dyDescent="0.2">
      <c r="A621" s="17" t="s">
        <v>824</v>
      </c>
      <c r="B621" s="9"/>
      <c r="C621" s="9" t="s">
        <v>443</v>
      </c>
      <c r="D621" s="9" t="s">
        <v>363</v>
      </c>
      <c r="E621" s="9"/>
      <c r="F621" s="14">
        <f t="shared" si="180"/>
        <v>17</v>
      </c>
      <c r="G621" s="14">
        <f>G622</f>
        <v>17</v>
      </c>
      <c r="H621" s="14">
        <f>H622</f>
        <v>0</v>
      </c>
      <c r="I621" s="14">
        <f t="shared" si="178"/>
        <v>17</v>
      </c>
      <c r="J621" s="14">
        <f>J622</f>
        <v>17</v>
      </c>
      <c r="K621" s="14">
        <f>K622</f>
        <v>0</v>
      </c>
    </row>
    <row r="622" spans="1:11" ht="86.25" customHeight="1" x14ac:dyDescent="0.2">
      <c r="A622" s="17" t="s">
        <v>22</v>
      </c>
      <c r="B622" s="9"/>
      <c r="C622" s="9" t="s">
        <v>443</v>
      </c>
      <c r="D622" s="9" t="s">
        <v>363</v>
      </c>
      <c r="E622" s="9" t="s">
        <v>23</v>
      </c>
      <c r="F622" s="14">
        <f>G622+H622</f>
        <v>17</v>
      </c>
      <c r="G622" s="14">
        <v>17</v>
      </c>
      <c r="H622" s="14"/>
      <c r="I622" s="14">
        <f>J622+K622</f>
        <v>17</v>
      </c>
      <c r="J622" s="14">
        <v>17</v>
      </c>
      <c r="K622" s="14"/>
    </row>
    <row r="623" spans="1:11" ht="303" customHeight="1" x14ac:dyDescent="0.2">
      <c r="A623" s="17" t="s">
        <v>781</v>
      </c>
      <c r="B623" s="9"/>
      <c r="C623" s="9" t="s">
        <v>443</v>
      </c>
      <c r="D623" s="9" t="s">
        <v>364</v>
      </c>
      <c r="E623" s="9"/>
      <c r="F623" s="14">
        <f t="shared" si="180"/>
        <v>925</v>
      </c>
      <c r="G623" s="14">
        <f>G624</f>
        <v>0</v>
      </c>
      <c r="H623" s="14">
        <f>H624</f>
        <v>925</v>
      </c>
      <c r="I623" s="14">
        <f t="shared" si="178"/>
        <v>942</v>
      </c>
      <c r="J623" s="14">
        <f>J624</f>
        <v>0</v>
      </c>
      <c r="K623" s="14">
        <f>K624</f>
        <v>942</v>
      </c>
    </row>
    <row r="624" spans="1:11" ht="66.75" customHeight="1" x14ac:dyDescent="0.2">
      <c r="A624" s="17" t="s">
        <v>22</v>
      </c>
      <c r="B624" s="9"/>
      <c r="C624" s="9" t="s">
        <v>443</v>
      </c>
      <c r="D624" s="9" t="s">
        <v>364</v>
      </c>
      <c r="E624" s="9" t="s">
        <v>23</v>
      </c>
      <c r="F624" s="14">
        <f>G624+H624</f>
        <v>925</v>
      </c>
      <c r="G624" s="14"/>
      <c r="H624" s="14">
        <v>925</v>
      </c>
      <c r="I624" s="14">
        <f>J624+K624</f>
        <v>942</v>
      </c>
      <c r="J624" s="14"/>
      <c r="K624" s="14">
        <v>942</v>
      </c>
    </row>
    <row r="625" spans="1:11" ht="74.25" customHeight="1" x14ac:dyDescent="0.2">
      <c r="A625" s="20" t="s">
        <v>366</v>
      </c>
      <c r="B625" s="8"/>
      <c r="C625" s="8" t="s">
        <v>443</v>
      </c>
      <c r="D625" s="8" t="s">
        <v>367</v>
      </c>
      <c r="E625" s="9"/>
      <c r="F625" s="11">
        <f t="shared" si="180"/>
        <v>7791</v>
      </c>
      <c r="G625" s="11">
        <f>G626+G629+G632</f>
        <v>3845</v>
      </c>
      <c r="H625" s="11">
        <f>H626+H629+H632</f>
        <v>3946</v>
      </c>
      <c r="I625" s="11">
        <f t="shared" si="178"/>
        <v>7870</v>
      </c>
      <c r="J625" s="11">
        <f>J626+J629+J632</f>
        <v>3845</v>
      </c>
      <c r="K625" s="11">
        <f>K626+K629+K632</f>
        <v>4025</v>
      </c>
    </row>
    <row r="626" spans="1:11" ht="209.25" customHeight="1" x14ac:dyDescent="0.2">
      <c r="A626" s="8" t="s">
        <v>825</v>
      </c>
      <c r="B626" s="8"/>
      <c r="C626" s="8" t="s">
        <v>443</v>
      </c>
      <c r="D626" s="8" t="s">
        <v>380</v>
      </c>
      <c r="E626" s="8"/>
      <c r="F626" s="11">
        <f t="shared" si="180"/>
        <v>960</v>
      </c>
      <c r="G626" s="11">
        <f>G627</f>
        <v>960</v>
      </c>
      <c r="H626" s="11">
        <f>H627</f>
        <v>0</v>
      </c>
      <c r="I626" s="11">
        <f t="shared" si="178"/>
        <v>960</v>
      </c>
      <c r="J626" s="11">
        <f>J627</f>
        <v>960</v>
      </c>
      <c r="K626" s="11">
        <f>K627</f>
        <v>0</v>
      </c>
    </row>
    <row r="627" spans="1:11" ht="274.5" customHeight="1" x14ac:dyDescent="0.2">
      <c r="A627" s="41" t="s">
        <v>826</v>
      </c>
      <c r="B627" s="9"/>
      <c r="C627" s="9" t="s">
        <v>443</v>
      </c>
      <c r="D627" s="9" t="s">
        <v>381</v>
      </c>
      <c r="E627" s="9"/>
      <c r="F627" s="14">
        <f t="shared" si="180"/>
        <v>960</v>
      </c>
      <c r="G627" s="14">
        <f>G628</f>
        <v>960</v>
      </c>
      <c r="H627" s="14">
        <f>H628</f>
        <v>0</v>
      </c>
      <c r="I627" s="14">
        <f t="shared" si="178"/>
        <v>960</v>
      </c>
      <c r="J627" s="14">
        <f>J628</f>
        <v>960</v>
      </c>
      <c r="K627" s="14">
        <f>K628</f>
        <v>0</v>
      </c>
    </row>
    <row r="628" spans="1:11" ht="76.900000000000006" customHeight="1" x14ac:dyDescent="0.2">
      <c r="A628" s="17" t="s">
        <v>22</v>
      </c>
      <c r="B628" s="9"/>
      <c r="C628" s="9" t="s">
        <v>443</v>
      </c>
      <c r="D628" s="9" t="s">
        <v>381</v>
      </c>
      <c r="E628" s="9" t="s">
        <v>23</v>
      </c>
      <c r="F628" s="14">
        <f>G628+H628</f>
        <v>960</v>
      </c>
      <c r="G628" s="14">
        <v>960</v>
      </c>
      <c r="H628" s="14"/>
      <c r="I628" s="14">
        <f>J628+K628</f>
        <v>960</v>
      </c>
      <c r="J628" s="14">
        <v>960</v>
      </c>
      <c r="K628" s="14"/>
    </row>
    <row r="629" spans="1:11" ht="247.5" customHeight="1" x14ac:dyDescent="0.2">
      <c r="A629" s="37" t="s">
        <v>382</v>
      </c>
      <c r="B629" s="8"/>
      <c r="C629" s="8" t="s">
        <v>443</v>
      </c>
      <c r="D629" s="8" t="s">
        <v>383</v>
      </c>
      <c r="E629" s="8"/>
      <c r="F629" s="11">
        <f t="shared" si="180"/>
        <v>2847</v>
      </c>
      <c r="G629" s="11">
        <f>G630</f>
        <v>2847</v>
      </c>
      <c r="H629" s="11">
        <f>H630</f>
        <v>0</v>
      </c>
      <c r="I629" s="11">
        <f t="shared" si="178"/>
        <v>2847</v>
      </c>
      <c r="J629" s="11">
        <f>J630</f>
        <v>2847</v>
      </c>
      <c r="K629" s="11">
        <f>K630</f>
        <v>0</v>
      </c>
    </row>
    <row r="630" spans="1:11" ht="268.5" customHeight="1" x14ac:dyDescent="0.2">
      <c r="A630" s="17" t="s">
        <v>827</v>
      </c>
      <c r="B630" s="9"/>
      <c r="C630" s="9" t="s">
        <v>443</v>
      </c>
      <c r="D630" s="9" t="s">
        <v>384</v>
      </c>
      <c r="E630" s="9"/>
      <c r="F630" s="14">
        <f t="shared" si="180"/>
        <v>2847</v>
      </c>
      <c r="G630" s="14">
        <f>G631</f>
        <v>2847</v>
      </c>
      <c r="H630" s="14">
        <f>H631</f>
        <v>0</v>
      </c>
      <c r="I630" s="14">
        <f t="shared" si="178"/>
        <v>2847</v>
      </c>
      <c r="J630" s="14">
        <f>J631</f>
        <v>2847</v>
      </c>
      <c r="K630" s="14">
        <f>K631</f>
        <v>0</v>
      </c>
    </row>
    <row r="631" spans="1:11" ht="66.75" customHeight="1" x14ac:dyDescent="0.2">
      <c r="A631" s="17" t="s">
        <v>22</v>
      </c>
      <c r="B631" s="9"/>
      <c r="C631" s="9" t="s">
        <v>443</v>
      </c>
      <c r="D631" s="9" t="s">
        <v>384</v>
      </c>
      <c r="E631" s="9" t="s">
        <v>23</v>
      </c>
      <c r="F631" s="14">
        <f>G631+H631</f>
        <v>2847</v>
      </c>
      <c r="G631" s="14">
        <v>2847</v>
      </c>
      <c r="H631" s="14"/>
      <c r="I631" s="14">
        <f>J631+K631</f>
        <v>2847</v>
      </c>
      <c r="J631" s="14">
        <v>2847</v>
      </c>
      <c r="K631" s="14"/>
    </row>
    <row r="632" spans="1:11" ht="383.45" customHeight="1" x14ac:dyDescent="0.2">
      <c r="A632" s="42" t="s">
        <v>828</v>
      </c>
      <c r="B632" s="8"/>
      <c r="C632" s="8" t="s">
        <v>443</v>
      </c>
      <c r="D632" s="8" t="s">
        <v>388</v>
      </c>
      <c r="E632" s="8"/>
      <c r="F632" s="11">
        <f t="shared" si="180"/>
        <v>3984</v>
      </c>
      <c r="G632" s="11">
        <f>G633+G635</f>
        <v>38</v>
      </c>
      <c r="H632" s="11">
        <f>H633+H635</f>
        <v>3946</v>
      </c>
      <c r="I632" s="11">
        <f t="shared" si="178"/>
        <v>4063</v>
      </c>
      <c r="J632" s="11">
        <f>J633+J635</f>
        <v>38</v>
      </c>
      <c r="K632" s="11">
        <f>K633+K635</f>
        <v>4025</v>
      </c>
    </row>
    <row r="633" spans="1:11" ht="168.75" customHeight="1" x14ac:dyDescent="0.2">
      <c r="A633" s="17" t="s">
        <v>824</v>
      </c>
      <c r="B633" s="9"/>
      <c r="C633" s="9" t="s">
        <v>443</v>
      </c>
      <c r="D633" s="9" t="s">
        <v>389</v>
      </c>
      <c r="E633" s="9"/>
      <c r="F633" s="14">
        <f t="shared" si="180"/>
        <v>38</v>
      </c>
      <c r="G633" s="14">
        <f>G634</f>
        <v>38</v>
      </c>
      <c r="H633" s="14">
        <f>H634</f>
        <v>0</v>
      </c>
      <c r="I633" s="14">
        <f t="shared" si="178"/>
        <v>38</v>
      </c>
      <c r="J633" s="14">
        <f>J634</f>
        <v>38</v>
      </c>
      <c r="K633" s="14">
        <f>K634</f>
        <v>0</v>
      </c>
    </row>
    <row r="634" spans="1:11" ht="66.75" customHeight="1" x14ac:dyDescent="0.2">
      <c r="A634" s="17" t="s">
        <v>22</v>
      </c>
      <c r="B634" s="9"/>
      <c r="C634" s="9" t="s">
        <v>443</v>
      </c>
      <c r="D634" s="9" t="s">
        <v>389</v>
      </c>
      <c r="E634" s="9" t="s">
        <v>23</v>
      </c>
      <c r="F634" s="14">
        <f>G634+H634</f>
        <v>38</v>
      </c>
      <c r="G634" s="14">
        <v>38</v>
      </c>
      <c r="H634" s="14"/>
      <c r="I634" s="14">
        <f>J634+K634</f>
        <v>38</v>
      </c>
      <c r="J634" s="14">
        <v>38</v>
      </c>
      <c r="K634" s="14"/>
    </row>
    <row r="635" spans="1:11" ht="312" customHeight="1" x14ac:dyDescent="0.2">
      <c r="A635" s="17" t="s">
        <v>781</v>
      </c>
      <c r="B635" s="9"/>
      <c r="C635" s="9" t="s">
        <v>443</v>
      </c>
      <c r="D635" s="9" t="s">
        <v>390</v>
      </c>
      <c r="E635" s="9"/>
      <c r="F635" s="14">
        <f t="shared" si="180"/>
        <v>3946</v>
      </c>
      <c r="G635" s="14">
        <f>G636</f>
        <v>0</v>
      </c>
      <c r="H635" s="14">
        <f>H636</f>
        <v>3946</v>
      </c>
      <c r="I635" s="14">
        <f t="shared" si="178"/>
        <v>4025</v>
      </c>
      <c r="J635" s="14">
        <f>J636</f>
        <v>0</v>
      </c>
      <c r="K635" s="14">
        <f>K636</f>
        <v>4025</v>
      </c>
    </row>
    <row r="636" spans="1:11" ht="66.75" customHeight="1" x14ac:dyDescent="0.2">
      <c r="A636" s="17" t="s">
        <v>22</v>
      </c>
      <c r="B636" s="9"/>
      <c r="C636" s="9" t="s">
        <v>443</v>
      </c>
      <c r="D636" s="9" t="s">
        <v>390</v>
      </c>
      <c r="E636" s="9" t="s">
        <v>23</v>
      </c>
      <c r="F636" s="14">
        <f>G636+H636</f>
        <v>3946</v>
      </c>
      <c r="G636" s="14"/>
      <c r="H636" s="14">
        <v>3946</v>
      </c>
      <c r="I636" s="14">
        <f>J636+K636</f>
        <v>4025</v>
      </c>
      <c r="J636" s="14"/>
      <c r="K636" s="14">
        <v>4025</v>
      </c>
    </row>
    <row r="637" spans="1:11" ht="118.15" customHeight="1" x14ac:dyDescent="0.2">
      <c r="A637" s="20" t="s">
        <v>435</v>
      </c>
      <c r="B637" s="8"/>
      <c r="C637" s="8" t="s">
        <v>443</v>
      </c>
      <c r="D637" s="8" t="s">
        <v>436</v>
      </c>
      <c r="E637" s="9"/>
      <c r="F637" s="11">
        <f t="shared" si="180"/>
        <v>348</v>
      </c>
      <c r="G637" s="11">
        <f t="shared" ref="G637:K639" si="181">G638</f>
        <v>348</v>
      </c>
      <c r="H637" s="11">
        <f t="shared" si="181"/>
        <v>0</v>
      </c>
      <c r="I637" s="11">
        <f t="shared" si="178"/>
        <v>348</v>
      </c>
      <c r="J637" s="11">
        <f t="shared" si="181"/>
        <v>348</v>
      </c>
      <c r="K637" s="11">
        <f t="shared" si="181"/>
        <v>0</v>
      </c>
    </row>
    <row r="638" spans="1:11" ht="148.5" customHeight="1" x14ac:dyDescent="0.2">
      <c r="A638" s="8" t="s">
        <v>718</v>
      </c>
      <c r="B638" s="9"/>
      <c r="C638" s="8" t="s">
        <v>443</v>
      </c>
      <c r="D638" s="8" t="s">
        <v>719</v>
      </c>
      <c r="E638" s="8"/>
      <c r="F638" s="11">
        <f t="shared" si="180"/>
        <v>348</v>
      </c>
      <c r="G638" s="11">
        <f t="shared" si="181"/>
        <v>348</v>
      </c>
      <c r="H638" s="11">
        <f t="shared" si="181"/>
        <v>0</v>
      </c>
      <c r="I638" s="11">
        <f t="shared" si="178"/>
        <v>348</v>
      </c>
      <c r="J638" s="11">
        <f t="shared" si="181"/>
        <v>348</v>
      </c>
      <c r="K638" s="11">
        <f t="shared" si="181"/>
        <v>0</v>
      </c>
    </row>
    <row r="639" spans="1:11" ht="144" customHeight="1" x14ac:dyDescent="0.2">
      <c r="A639" s="9" t="s">
        <v>720</v>
      </c>
      <c r="B639" s="9"/>
      <c r="C639" s="9" t="s">
        <v>443</v>
      </c>
      <c r="D639" s="9" t="s">
        <v>721</v>
      </c>
      <c r="E639" s="9"/>
      <c r="F639" s="14">
        <f t="shared" si="180"/>
        <v>348</v>
      </c>
      <c r="G639" s="14">
        <f t="shared" si="181"/>
        <v>348</v>
      </c>
      <c r="H639" s="14">
        <f t="shared" si="181"/>
        <v>0</v>
      </c>
      <c r="I639" s="14">
        <f t="shared" si="178"/>
        <v>348</v>
      </c>
      <c r="J639" s="14">
        <f t="shared" si="181"/>
        <v>348</v>
      </c>
      <c r="K639" s="14">
        <f t="shared" si="181"/>
        <v>0</v>
      </c>
    </row>
    <row r="640" spans="1:11" ht="81" customHeight="1" x14ac:dyDescent="0.2">
      <c r="A640" s="17" t="s">
        <v>22</v>
      </c>
      <c r="B640" s="9"/>
      <c r="C640" s="9" t="s">
        <v>443</v>
      </c>
      <c r="D640" s="9" t="s">
        <v>721</v>
      </c>
      <c r="E640" s="9" t="s">
        <v>23</v>
      </c>
      <c r="F640" s="14">
        <f>G640+H640</f>
        <v>348</v>
      </c>
      <c r="G640" s="14">
        <v>348</v>
      </c>
      <c r="H640" s="14"/>
      <c r="I640" s="14">
        <f>J640+K640</f>
        <v>348</v>
      </c>
      <c r="J640" s="14">
        <v>348</v>
      </c>
      <c r="K640" s="14"/>
    </row>
    <row r="641" spans="1:11" ht="141.6" customHeight="1" x14ac:dyDescent="0.2">
      <c r="A641" s="20" t="s">
        <v>844</v>
      </c>
      <c r="B641" s="8"/>
      <c r="C641" s="8" t="s">
        <v>443</v>
      </c>
      <c r="D641" s="8" t="s">
        <v>343</v>
      </c>
      <c r="E641" s="8"/>
      <c r="F641" s="11">
        <f t="shared" si="180"/>
        <v>53759</v>
      </c>
      <c r="G641" s="11">
        <f t="shared" ref="G641:K644" si="182">G642</f>
        <v>0</v>
      </c>
      <c r="H641" s="11">
        <f t="shared" si="182"/>
        <v>53759</v>
      </c>
      <c r="I641" s="11">
        <f t="shared" si="178"/>
        <v>56475</v>
      </c>
      <c r="J641" s="11">
        <f t="shared" si="182"/>
        <v>0</v>
      </c>
      <c r="K641" s="11">
        <f t="shared" si="182"/>
        <v>56475</v>
      </c>
    </row>
    <row r="642" spans="1:11" ht="103.15" customHeight="1" x14ac:dyDescent="0.2">
      <c r="A642" s="20" t="s">
        <v>344</v>
      </c>
      <c r="B642" s="8"/>
      <c r="C642" s="8" t="s">
        <v>443</v>
      </c>
      <c r="D642" s="8" t="s">
        <v>345</v>
      </c>
      <c r="E642" s="8"/>
      <c r="F642" s="11">
        <f t="shared" si="180"/>
        <v>53759</v>
      </c>
      <c r="G642" s="11">
        <f t="shared" si="182"/>
        <v>0</v>
      </c>
      <c r="H642" s="11">
        <f t="shared" si="182"/>
        <v>53759</v>
      </c>
      <c r="I642" s="11">
        <f t="shared" si="178"/>
        <v>56475</v>
      </c>
      <c r="J642" s="11">
        <f t="shared" si="182"/>
        <v>0</v>
      </c>
      <c r="K642" s="11">
        <f t="shared" si="182"/>
        <v>56475</v>
      </c>
    </row>
    <row r="643" spans="1:11" ht="180" customHeight="1" x14ac:dyDescent="0.2">
      <c r="A643" s="37" t="s">
        <v>829</v>
      </c>
      <c r="B643" s="8"/>
      <c r="C643" s="8" t="s">
        <v>443</v>
      </c>
      <c r="D643" s="8" t="s">
        <v>444</v>
      </c>
      <c r="E643" s="8"/>
      <c r="F643" s="11">
        <f t="shared" si="180"/>
        <v>53759</v>
      </c>
      <c r="G643" s="11">
        <f t="shared" si="182"/>
        <v>0</v>
      </c>
      <c r="H643" s="11">
        <f t="shared" si="182"/>
        <v>53759</v>
      </c>
      <c r="I643" s="11">
        <f t="shared" si="178"/>
        <v>56475</v>
      </c>
      <c r="J643" s="11">
        <f t="shared" si="182"/>
        <v>0</v>
      </c>
      <c r="K643" s="11">
        <f t="shared" si="182"/>
        <v>56475</v>
      </c>
    </row>
    <row r="644" spans="1:11" ht="145.9" customHeight="1" x14ac:dyDescent="0.2">
      <c r="A644" s="17" t="s">
        <v>1045</v>
      </c>
      <c r="B644" s="9"/>
      <c r="C644" s="9" t="s">
        <v>443</v>
      </c>
      <c r="D644" s="9" t="s">
        <v>445</v>
      </c>
      <c r="E644" s="9"/>
      <c r="F644" s="14">
        <f t="shared" si="180"/>
        <v>53759</v>
      </c>
      <c r="G644" s="14">
        <f t="shared" si="182"/>
        <v>0</v>
      </c>
      <c r="H644" s="14">
        <f t="shared" si="182"/>
        <v>53759</v>
      </c>
      <c r="I644" s="14">
        <f t="shared" si="178"/>
        <v>56475</v>
      </c>
      <c r="J644" s="14">
        <f t="shared" si="182"/>
        <v>0</v>
      </c>
      <c r="K644" s="14">
        <f t="shared" si="182"/>
        <v>56475</v>
      </c>
    </row>
    <row r="645" spans="1:11" ht="157.5" customHeight="1" x14ac:dyDescent="0.2">
      <c r="A645" s="9" t="s">
        <v>16</v>
      </c>
      <c r="B645" s="9"/>
      <c r="C645" s="9" t="s">
        <v>443</v>
      </c>
      <c r="D645" s="9" t="s">
        <v>445</v>
      </c>
      <c r="E645" s="9" t="s">
        <v>13</v>
      </c>
      <c r="F645" s="14">
        <f>G645+H645</f>
        <v>53759</v>
      </c>
      <c r="G645" s="14"/>
      <c r="H645" s="14">
        <v>53759</v>
      </c>
      <c r="I645" s="14">
        <f>J645+K645</f>
        <v>56475</v>
      </c>
      <c r="J645" s="14"/>
      <c r="K645" s="14">
        <v>56475</v>
      </c>
    </row>
    <row r="646" spans="1:11" ht="51.75" customHeight="1" x14ac:dyDescent="0.2">
      <c r="A646" s="20" t="s">
        <v>159</v>
      </c>
      <c r="B646" s="8"/>
      <c r="C646" s="8" t="s">
        <v>160</v>
      </c>
      <c r="D646" s="8"/>
      <c r="E646" s="8"/>
      <c r="F646" s="11">
        <f t="shared" si="180"/>
        <v>74619</v>
      </c>
      <c r="G646" s="11">
        <f t="shared" ref="G646:K650" si="183">G647</f>
        <v>2298</v>
      </c>
      <c r="H646" s="11">
        <f t="shared" si="183"/>
        <v>72321</v>
      </c>
      <c r="I646" s="11">
        <f t="shared" si="178"/>
        <v>74619</v>
      </c>
      <c r="J646" s="11">
        <f t="shared" si="183"/>
        <v>2298</v>
      </c>
      <c r="K646" s="11">
        <f t="shared" si="183"/>
        <v>72321</v>
      </c>
    </row>
    <row r="647" spans="1:11" ht="146.44999999999999" customHeight="1" x14ac:dyDescent="0.2">
      <c r="A647" s="20" t="s">
        <v>842</v>
      </c>
      <c r="B647" s="8"/>
      <c r="C647" s="8" t="s">
        <v>160</v>
      </c>
      <c r="D647" s="8" t="s">
        <v>31</v>
      </c>
      <c r="E647" s="8"/>
      <c r="F647" s="11">
        <f t="shared" si="180"/>
        <v>74619</v>
      </c>
      <c r="G647" s="11">
        <f t="shared" si="183"/>
        <v>2298</v>
      </c>
      <c r="H647" s="11">
        <f t="shared" si="183"/>
        <v>72321</v>
      </c>
      <c r="I647" s="11">
        <f t="shared" si="178"/>
        <v>74619</v>
      </c>
      <c r="J647" s="11">
        <f t="shared" si="183"/>
        <v>2298</v>
      </c>
      <c r="K647" s="11">
        <f t="shared" si="183"/>
        <v>72321</v>
      </c>
    </row>
    <row r="648" spans="1:11" ht="118.5" customHeight="1" x14ac:dyDescent="0.2">
      <c r="A648" s="20" t="s">
        <v>335</v>
      </c>
      <c r="B648" s="8"/>
      <c r="C648" s="8" t="s">
        <v>160</v>
      </c>
      <c r="D648" s="8" t="s">
        <v>336</v>
      </c>
      <c r="E648" s="8"/>
      <c r="F648" s="11">
        <f t="shared" si="180"/>
        <v>74619</v>
      </c>
      <c r="G648" s="11">
        <f>G649+G652</f>
        <v>2298</v>
      </c>
      <c r="H648" s="11">
        <f>H649+H652</f>
        <v>72321</v>
      </c>
      <c r="I648" s="11">
        <f t="shared" si="178"/>
        <v>74619</v>
      </c>
      <c r="J648" s="11">
        <f>J649+J652</f>
        <v>2298</v>
      </c>
      <c r="K648" s="11">
        <f>K649+K652</f>
        <v>72321</v>
      </c>
    </row>
    <row r="649" spans="1:11" ht="289.5" customHeight="1" x14ac:dyDescent="0.2">
      <c r="A649" s="43" t="s">
        <v>830</v>
      </c>
      <c r="B649" s="8"/>
      <c r="C649" s="8" t="s">
        <v>160</v>
      </c>
      <c r="D649" s="8" t="s">
        <v>446</v>
      </c>
      <c r="E649" s="8"/>
      <c r="F649" s="11">
        <f t="shared" si="180"/>
        <v>70023</v>
      </c>
      <c r="G649" s="11">
        <f t="shared" si="183"/>
        <v>0</v>
      </c>
      <c r="H649" s="11">
        <f t="shared" si="183"/>
        <v>70023</v>
      </c>
      <c r="I649" s="11">
        <f t="shared" si="178"/>
        <v>70023</v>
      </c>
      <c r="J649" s="11">
        <f t="shared" si="183"/>
        <v>0</v>
      </c>
      <c r="K649" s="11">
        <f t="shared" si="183"/>
        <v>70023</v>
      </c>
    </row>
    <row r="650" spans="1:11" ht="227.25" customHeight="1" x14ac:dyDescent="0.2">
      <c r="A650" s="17" t="s">
        <v>447</v>
      </c>
      <c r="B650" s="9"/>
      <c r="C650" s="9" t="s">
        <v>160</v>
      </c>
      <c r="D650" s="9" t="s">
        <v>448</v>
      </c>
      <c r="E650" s="9"/>
      <c r="F650" s="14">
        <f t="shared" ref="F650:F679" si="184">G650+H650</f>
        <v>70023</v>
      </c>
      <c r="G650" s="14">
        <f t="shared" si="183"/>
        <v>0</v>
      </c>
      <c r="H650" s="14">
        <f t="shared" si="183"/>
        <v>70023</v>
      </c>
      <c r="I650" s="14">
        <f t="shared" ref="I650" si="185">J650+K650</f>
        <v>70023</v>
      </c>
      <c r="J650" s="14">
        <f t="shared" si="183"/>
        <v>0</v>
      </c>
      <c r="K650" s="14">
        <f t="shared" si="183"/>
        <v>70023</v>
      </c>
    </row>
    <row r="651" spans="1:11" ht="78.599999999999994" customHeight="1" x14ac:dyDescent="0.2">
      <c r="A651" s="17" t="s">
        <v>22</v>
      </c>
      <c r="B651" s="9"/>
      <c r="C651" s="9" t="s">
        <v>160</v>
      </c>
      <c r="D651" s="9" t="s">
        <v>448</v>
      </c>
      <c r="E651" s="9" t="s">
        <v>23</v>
      </c>
      <c r="F651" s="14">
        <f>G651+H651</f>
        <v>70023</v>
      </c>
      <c r="G651" s="14"/>
      <c r="H651" s="14">
        <v>70023</v>
      </c>
      <c r="I651" s="14">
        <f>J651+K651</f>
        <v>70023</v>
      </c>
      <c r="J651" s="14"/>
      <c r="K651" s="14">
        <v>70023</v>
      </c>
    </row>
    <row r="652" spans="1:11" ht="132" x14ac:dyDescent="0.2">
      <c r="A652" s="8" t="s">
        <v>359</v>
      </c>
      <c r="B652" s="39"/>
      <c r="C652" s="8" t="s">
        <v>160</v>
      </c>
      <c r="D652" s="8" t="s">
        <v>360</v>
      </c>
      <c r="E652" s="39"/>
      <c r="F652" s="11">
        <f t="shared" ref="F652:F653" si="186">G652+H652</f>
        <v>4596</v>
      </c>
      <c r="G652" s="11">
        <f>G653</f>
        <v>2298</v>
      </c>
      <c r="H652" s="11">
        <f>H653</f>
        <v>2298</v>
      </c>
      <c r="I652" s="11">
        <f t="shared" ref="I652:I653" si="187">J652+K652</f>
        <v>4596</v>
      </c>
      <c r="J652" s="57">
        <f>J653</f>
        <v>2298</v>
      </c>
      <c r="K652" s="57">
        <f>K653</f>
        <v>2298</v>
      </c>
    </row>
    <row r="653" spans="1:11" ht="87" customHeight="1" x14ac:dyDescent="0.2">
      <c r="A653" s="17" t="s">
        <v>361</v>
      </c>
      <c r="B653" s="9"/>
      <c r="C653" s="9" t="s">
        <v>160</v>
      </c>
      <c r="D653" s="9" t="s">
        <v>808</v>
      </c>
      <c r="E653" s="9"/>
      <c r="F653" s="14">
        <f t="shared" si="186"/>
        <v>4596</v>
      </c>
      <c r="G653" s="14">
        <f>G654+G655</f>
        <v>2298</v>
      </c>
      <c r="H653" s="14">
        <f>H654+H655</f>
        <v>2298</v>
      </c>
      <c r="I653" s="14">
        <f t="shared" si="187"/>
        <v>4596</v>
      </c>
      <c r="J653" s="56">
        <f>J654+J655</f>
        <v>2298</v>
      </c>
      <c r="K653" s="56">
        <f>K654+K655</f>
        <v>2298</v>
      </c>
    </row>
    <row r="654" spans="1:11" ht="49.5" x14ac:dyDescent="0.2">
      <c r="A654" s="17" t="s">
        <v>22</v>
      </c>
      <c r="B654" s="9"/>
      <c r="C654" s="9" t="s">
        <v>160</v>
      </c>
      <c r="D654" s="9" t="s">
        <v>808</v>
      </c>
      <c r="E654" s="9" t="s">
        <v>23</v>
      </c>
      <c r="F654" s="14">
        <f>G654+H654</f>
        <v>2298</v>
      </c>
      <c r="G654" s="14">
        <v>2298</v>
      </c>
      <c r="H654" s="14"/>
      <c r="I654" s="14">
        <f>J654+K654</f>
        <v>2298</v>
      </c>
      <c r="J654" s="56">
        <v>2298</v>
      </c>
      <c r="K654" s="56"/>
    </row>
    <row r="655" spans="1:11" ht="99" x14ac:dyDescent="0.2">
      <c r="A655" s="38" t="s">
        <v>1081</v>
      </c>
      <c r="B655" s="9"/>
      <c r="C655" s="9" t="s">
        <v>160</v>
      </c>
      <c r="D655" s="9" t="s">
        <v>1082</v>
      </c>
      <c r="E655" s="9"/>
      <c r="F655" s="14">
        <f t="shared" ref="F655:F656" si="188">G655+H655</f>
        <v>2298</v>
      </c>
      <c r="G655" s="14">
        <f>G656</f>
        <v>0</v>
      </c>
      <c r="H655" s="14">
        <f>H656</f>
        <v>2298</v>
      </c>
      <c r="I655" s="14">
        <f t="shared" ref="I655:I656" si="189">J655+K655</f>
        <v>2298</v>
      </c>
      <c r="J655" s="56">
        <f>J656</f>
        <v>0</v>
      </c>
      <c r="K655" s="56">
        <f>K656</f>
        <v>2298</v>
      </c>
    </row>
    <row r="656" spans="1:11" ht="49.5" x14ac:dyDescent="0.2">
      <c r="A656" s="17" t="s">
        <v>22</v>
      </c>
      <c r="B656" s="9"/>
      <c r="C656" s="9" t="s">
        <v>160</v>
      </c>
      <c r="D656" s="9" t="s">
        <v>1082</v>
      </c>
      <c r="E656" s="9" t="s">
        <v>23</v>
      </c>
      <c r="F656" s="14">
        <f t="shared" si="188"/>
        <v>2298</v>
      </c>
      <c r="G656" s="14"/>
      <c r="H656" s="14">
        <v>2298</v>
      </c>
      <c r="I656" s="14">
        <f t="shared" si="189"/>
        <v>2298</v>
      </c>
      <c r="J656" s="56"/>
      <c r="K656" s="56">
        <v>2298</v>
      </c>
    </row>
    <row r="657" spans="1:13" ht="85.15" customHeight="1" x14ac:dyDescent="0.2">
      <c r="A657" s="8" t="s">
        <v>623</v>
      </c>
      <c r="B657" s="8"/>
      <c r="C657" s="8" t="s">
        <v>624</v>
      </c>
      <c r="D657" s="8"/>
      <c r="E657" s="8"/>
      <c r="F657" s="11">
        <f>G657+H657</f>
        <v>1319</v>
      </c>
      <c r="G657" s="11">
        <f>G658</f>
        <v>63</v>
      </c>
      <c r="H657" s="11">
        <f>H658</f>
        <v>1256</v>
      </c>
      <c r="I657" s="11">
        <f>J657+K657</f>
        <v>1319</v>
      </c>
      <c r="J657" s="11">
        <f>J658</f>
        <v>63</v>
      </c>
      <c r="K657" s="11">
        <f>K658</f>
        <v>1256</v>
      </c>
    </row>
    <row r="658" spans="1:13" ht="138" customHeight="1" x14ac:dyDescent="0.2">
      <c r="A658" s="20" t="s">
        <v>844</v>
      </c>
      <c r="B658" s="9"/>
      <c r="C658" s="8" t="s">
        <v>624</v>
      </c>
      <c r="D658" s="8" t="s">
        <v>343</v>
      </c>
      <c r="E658" s="9"/>
      <c r="F658" s="11">
        <f t="shared" si="184"/>
        <v>1319</v>
      </c>
      <c r="G658" s="11">
        <f t="shared" ref="G658:K661" si="190">G659</f>
        <v>63</v>
      </c>
      <c r="H658" s="11">
        <f t="shared" si="190"/>
        <v>1256</v>
      </c>
      <c r="I658" s="11">
        <f t="shared" ref="I658:I660" si="191">J658+K658</f>
        <v>1319</v>
      </c>
      <c r="J658" s="11">
        <f t="shared" si="190"/>
        <v>63</v>
      </c>
      <c r="K658" s="11">
        <f t="shared" si="190"/>
        <v>1256</v>
      </c>
    </row>
    <row r="659" spans="1:13" ht="116.45" customHeight="1" x14ac:dyDescent="0.2">
      <c r="A659" s="7" t="s">
        <v>601</v>
      </c>
      <c r="B659" s="9"/>
      <c r="C659" s="8" t="s">
        <v>624</v>
      </c>
      <c r="D659" s="8" t="s">
        <v>475</v>
      </c>
      <c r="E659" s="9"/>
      <c r="F659" s="11">
        <f t="shared" si="184"/>
        <v>1319</v>
      </c>
      <c r="G659" s="11">
        <f t="shared" si="190"/>
        <v>63</v>
      </c>
      <c r="H659" s="11">
        <f t="shared" si="190"/>
        <v>1256</v>
      </c>
      <c r="I659" s="11">
        <f t="shared" si="191"/>
        <v>1319</v>
      </c>
      <c r="J659" s="11">
        <f t="shared" si="190"/>
        <v>63</v>
      </c>
      <c r="K659" s="11">
        <f t="shared" si="190"/>
        <v>1256</v>
      </c>
    </row>
    <row r="660" spans="1:13" ht="146.44999999999999" customHeight="1" x14ac:dyDescent="0.2">
      <c r="A660" s="20" t="s">
        <v>815</v>
      </c>
      <c r="B660" s="9"/>
      <c r="C660" s="8" t="s">
        <v>624</v>
      </c>
      <c r="D660" s="8" t="s">
        <v>754</v>
      </c>
      <c r="E660" s="9"/>
      <c r="F660" s="11">
        <f t="shared" si="184"/>
        <v>1319</v>
      </c>
      <c r="G660" s="11">
        <f t="shared" si="190"/>
        <v>63</v>
      </c>
      <c r="H660" s="11">
        <f t="shared" si="190"/>
        <v>1256</v>
      </c>
      <c r="I660" s="11">
        <f t="shared" si="191"/>
        <v>1319</v>
      </c>
      <c r="J660" s="11">
        <f t="shared" si="190"/>
        <v>63</v>
      </c>
      <c r="K660" s="11">
        <f t="shared" si="190"/>
        <v>1256</v>
      </c>
    </row>
    <row r="661" spans="1:13" ht="201" customHeight="1" x14ac:dyDescent="0.2">
      <c r="A661" s="9" t="s">
        <v>1005</v>
      </c>
      <c r="B661" s="9"/>
      <c r="C661" s="9" t="s">
        <v>624</v>
      </c>
      <c r="D661" s="9" t="s">
        <v>755</v>
      </c>
      <c r="E661" s="9"/>
      <c r="F661" s="14">
        <f>G661+H661</f>
        <v>1319</v>
      </c>
      <c r="G661" s="14">
        <f t="shared" si="190"/>
        <v>63</v>
      </c>
      <c r="H661" s="14">
        <f t="shared" si="190"/>
        <v>1256</v>
      </c>
      <c r="I661" s="14">
        <f>J661+K661</f>
        <v>1319</v>
      </c>
      <c r="J661" s="14">
        <f t="shared" si="190"/>
        <v>63</v>
      </c>
      <c r="K661" s="14">
        <f t="shared" si="190"/>
        <v>1256</v>
      </c>
    </row>
    <row r="662" spans="1:13" ht="145.15" customHeight="1" x14ac:dyDescent="0.2">
      <c r="A662" s="9" t="s">
        <v>16</v>
      </c>
      <c r="B662" s="9"/>
      <c r="C662" s="9" t="s">
        <v>624</v>
      </c>
      <c r="D662" s="9" t="s">
        <v>755</v>
      </c>
      <c r="E662" s="9" t="s">
        <v>13</v>
      </c>
      <c r="F662" s="14">
        <f>G662+H662</f>
        <v>1319</v>
      </c>
      <c r="G662" s="56">
        <f>154-91</f>
        <v>63</v>
      </c>
      <c r="H662" s="56">
        <f>3072-1816</f>
        <v>1256</v>
      </c>
      <c r="I662" s="14">
        <f>J662+K662</f>
        <v>1319</v>
      </c>
      <c r="J662" s="56">
        <f>154-91</f>
        <v>63</v>
      </c>
      <c r="K662" s="56">
        <f>3072-1816</f>
        <v>1256</v>
      </c>
    </row>
    <row r="663" spans="1:13" ht="126.75" customHeight="1" x14ac:dyDescent="0.2">
      <c r="A663" s="8" t="s">
        <v>19</v>
      </c>
      <c r="B663" s="8" t="s">
        <v>4</v>
      </c>
      <c r="C663" s="8"/>
      <c r="D663" s="8"/>
      <c r="E663" s="8"/>
      <c r="F663" s="11">
        <f t="shared" si="184"/>
        <v>688630.3</v>
      </c>
      <c r="G663" s="11">
        <f>G664+G677+G727</f>
        <v>674660</v>
      </c>
      <c r="H663" s="11">
        <f>H664+H677+H727</f>
        <v>13970.3</v>
      </c>
      <c r="I663" s="11">
        <f t="shared" ref="I663:I669" si="192">J663+K663</f>
        <v>638798.30000000005</v>
      </c>
      <c r="J663" s="11">
        <f>J664+J677+J727</f>
        <v>632397</v>
      </c>
      <c r="K663" s="11">
        <f>K664+K677+K727</f>
        <v>6401.3</v>
      </c>
      <c r="L663" s="10">
        <f>675284</f>
        <v>675284</v>
      </c>
      <c r="M663" s="10">
        <f>675284-632397-42263</f>
        <v>624</v>
      </c>
    </row>
    <row r="664" spans="1:13" ht="51.75" customHeight="1" x14ac:dyDescent="0.2">
      <c r="A664" s="8" t="s">
        <v>20</v>
      </c>
      <c r="B664" s="8"/>
      <c r="C664" s="8" t="s">
        <v>21</v>
      </c>
      <c r="D664" s="8"/>
      <c r="E664" s="8"/>
      <c r="F664" s="11">
        <f t="shared" si="184"/>
        <v>258071.6</v>
      </c>
      <c r="G664" s="11">
        <f>G665</f>
        <v>250259</v>
      </c>
      <c r="H664" s="11">
        <f>H665</f>
        <v>7812.6</v>
      </c>
      <c r="I664" s="11">
        <f t="shared" si="192"/>
        <v>208222</v>
      </c>
      <c r="J664" s="11">
        <f>J665</f>
        <v>208222</v>
      </c>
      <c r="K664" s="11">
        <f>K665</f>
        <v>0</v>
      </c>
    </row>
    <row r="665" spans="1:13" ht="51.75" customHeight="1" x14ac:dyDescent="0.2">
      <c r="A665" s="8" t="s">
        <v>715</v>
      </c>
      <c r="B665" s="8"/>
      <c r="C665" s="8" t="s">
        <v>714</v>
      </c>
      <c r="D665" s="8"/>
      <c r="E665" s="8"/>
      <c r="F665" s="11">
        <f t="shared" si="184"/>
        <v>258071.6</v>
      </c>
      <c r="G665" s="11">
        <f t="shared" ref="G665:K666" si="193">G666</f>
        <v>250259</v>
      </c>
      <c r="H665" s="11">
        <f t="shared" si="193"/>
        <v>7812.6</v>
      </c>
      <c r="I665" s="11">
        <f t="shared" si="192"/>
        <v>208222</v>
      </c>
      <c r="J665" s="11">
        <f t="shared" si="193"/>
        <v>208222</v>
      </c>
      <c r="K665" s="11">
        <f t="shared" si="193"/>
        <v>0</v>
      </c>
    </row>
    <row r="666" spans="1:13" ht="145.9" customHeight="1" x14ac:dyDescent="0.2">
      <c r="A666" s="7" t="s">
        <v>842</v>
      </c>
      <c r="B666" s="8"/>
      <c r="C666" s="8" t="s">
        <v>714</v>
      </c>
      <c r="D666" s="8" t="s">
        <v>31</v>
      </c>
      <c r="E666" s="8"/>
      <c r="F666" s="11">
        <f t="shared" si="184"/>
        <v>258071.6</v>
      </c>
      <c r="G666" s="11">
        <f t="shared" si="193"/>
        <v>250259</v>
      </c>
      <c r="H666" s="11">
        <f t="shared" si="193"/>
        <v>7812.6</v>
      </c>
      <c r="I666" s="11">
        <f t="shared" si="192"/>
        <v>208222</v>
      </c>
      <c r="J666" s="11">
        <f t="shared" si="193"/>
        <v>208222</v>
      </c>
      <c r="K666" s="11">
        <f t="shared" si="193"/>
        <v>0</v>
      </c>
    </row>
    <row r="667" spans="1:13" ht="103.5" customHeight="1" x14ac:dyDescent="0.2">
      <c r="A667" s="7" t="s">
        <v>36</v>
      </c>
      <c r="B667" s="8"/>
      <c r="C667" s="8" t="s">
        <v>714</v>
      </c>
      <c r="D667" s="8" t="s">
        <v>32</v>
      </c>
      <c r="E667" s="8"/>
      <c r="F667" s="11">
        <f t="shared" si="184"/>
        <v>258071.6</v>
      </c>
      <c r="G667" s="11">
        <f>G668+G671+G674</f>
        <v>250259</v>
      </c>
      <c r="H667" s="11">
        <f>H668+H671+H674</f>
        <v>7812.6</v>
      </c>
      <c r="I667" s="11">
        <f t="shared" si="192"/>
        <v>208222</v>
      </c>
      <c r="J667" s="11">
        <f>J668+J671</f>
        <v>208222</v>
      </c>
      <c r="K667" s="11">
        <f>K668+K671</f>
        <v>0</v>
      </c>
    </row>
    <row r="668" spans="1:13" ht="252.6" customHeight="1" x14ac:dyDescent="0.2">
      <c r="A668" s="7" t="s">
        <v>831</v>
      </c>
      <c r="B668" s="8"/>
      <c r="C668" s="8" t="s">
        <v>714</v>
      </c>
      <c r="D668" s="8" t="s">
        <v>33</v>
      </c>
      <c r="E668" s="8"/>
      <c r="F668" s="11">
        <f t="shared" si="184"/>
        <v>249084.9</v>
      </c>
      <c r="G668" s="11">
        <f>G669</f>
        <v>249084.9</v>
      </c>
      <c r="H668" s="11">
        <f>H669</f>
        <v>0</v>
      </c>
      <c r="I668" s="11">
        <f t="shared" si="192"/>
        <v>207916</v>
      </c>
      <c r="J668" s="11">
        <f>J669</f>
        <v>207916</v>
      </c>
      <c r="K668" s="11">
        <f>K669</f>
        <v>0</v>
      </c>
    </row>
    <row r="669" spans="1:13" ht="145.15" customHeight="1" x14ac:dyDescent="0.2">
      <c r="A669" s="19" t="s">
        <v>34</v>
      </c>
      <c r="B669" s="8"/>
      <c r="C669" s="9" t="s">
        <v>714</v>
      </c>
      <c r="D669" s="9" t="s">
        <v>35</v>
      </c>
      <c r="E669" s="9"/>
      <c r="F669" s="14">
        <f t="shared" si="184"/>
        <v>249084.9</v>
      </c>
      <c r="G669" s="14">
        <f>G670</f>
        <v>249084.9</v>
      </c>
      <c r="H669" s="14">
        <f>H670</f>
        <v>0</v>
      </c>
      <c r="I669" s="14">
        <f t="shared" si="192"/>
        <v>207916</v>
      </c>
      <c r="J669" s="14">
        <f>J670</f>
        <v>207916</v>
      </c>
      <c r="K669" s="14">
        <f>K670</f>
        <v>0</v>
      </c>
    </row>
    <row r="670" spans="1:13" ht="154.5" customHeight="1" x14ac:dyDescent="0.2">
      <c r="A670" s="9" t="s">
        <v>16</v>
      </c>
      <c r="B670" s="8"/>
      <c r="C670" s="9" t="s">
        <v>714</v>
      </c>
      <c r="D670" s="9" t="s">
        <v>35</v>
      </c>
      <c r="E670" s="9" t="s">
        <v>13</v>
      </c>
      <c r="F670" s="14">
        <f>G670+H670</f>
        <v>249084.9</v>
      </c>
      <c r="G670" s="14">
        <f>249953-868.1</f>
        <v>249084.9</v>
      </c>
      <c r="H670" s="14"/>
      <c r="I670" s="14">
        <f>J670+K670</f>
        <v>207916</v>
      </c>
      <c r="J670" s="14">
        <f>207916</f>
        <v>207916</v>
      </c>
      <c r="K670" s="14"/>
    </row>
    <row r="671" spans="1:13" ht="273.60000000000002" customHeight="1" x14ac:dyDescent="0.2">
      <c r="A671" s="34" t="s">
        <v>899</v>
      </c>
      <c r="B671" s="8"/>
      <c r="C671" s="8" t="s">
        <v>714</v>
      </c>
      <c r="D671" s="8" t="s">
        <v>901</v>
      </c>
      <c r="E671" s="8"/>
      <c r="F671" s="11">
        <f>G671+H671</f>
        <v>306</v>
      </c>
      <c r="G671" s="11">
        <f>G672</f>
        <v>306</v>
      </c>
      <c r="H671" s="11">
        <v>0</v>
      </c>
      <c r="I671" s="11">
        <f>J671+K671</f>
        <v>306</v>
      </c>
      <c r="J671" s="11">
        <f>J672</f>
        <v>306</v>
      </c>
      <c r="K671" s="11">
        <v>0</v>
      </c>
    </row>
    <row r="672" spans="1:13" ht="192.6" customHeight="1" x14ac:dyDescent="0.2">
      <c r="A672" s="19" t="s">
        <v>900</v>
      </c>
      <c r="B672" s="8"/>
      <c r="C672" s="9" t="s">
        <v>714</v>
      </c>
      <c r="D672" s="9" t="s">
        <v>902</v>
      </c>
      <c r="E672" s="9"/>
      <c r="F672" s="14">
        <f>G672+H672</f>
        <v>306</v>
      </c>
      <c r="G672" s="14">
        <f>G673</f>
        <v>306</v>
      </c>
      <c r="H672" s="14">
        <v>0</v>
      </c>
      <c r="I672" s="14">
        <f>J672+K672</f>
        <v>306</v>
      </c>
      <c r="J672" s="14">
        <f>J673</f>
        <v>306</v>
      </c>
      <c r="K672" s="14">
        <v>0</v>
      </c>
    </row>
    <row r="673" spans="1:11" ht="76.900000000000006" customHeight="1" x14ac:dyDescent="0.2">
      <c r="A673" s="17" t="s">
        <v>22</v>
      </c>
      <c r="B673" s="8"/>
      <c r="C673" s="9" t="s">
        <v>714</v>
      </c>
      <c r="D673" s="9" t="s">
        <v>902</v>
      </c>
      <c r="E673" s="9" t="s">
        <v>23</v>
      </c>
      <c r="F673" s="14">
        <f>G673+H673</f>
        <v>306</v>
      </c>
      <c r="G673" s="14">
        <v>306</v>
      </c>
      <c r="H673" s="14"/>
      <c r="I673" s="14">
        <f>J673+K673</f>
        <v>306</v>
      </c>
      <c r="J673" s="14">
        <v>306</v>
      </c>
      <c r="K673" s="14"/>
    </row>
    <row r="674" spans="1:11" ht="76.900000000000006" customHeight="1" x14ac:dyDescent="0.2">
      <c r="A674" s="20" t="s">
        <v>1083</v>
      </c>
      <c r="B674" s="8"/>
      <c r="C674" s="8" t="s">
        <v>714</v>
      </c>
      <c r="D674" s="8" t="s">
        <v>1084</v>
      </c>
      <c r="E674" s="8"/>
      <c r="F674" s="11">
        <f>G674+H674</f>
        <v>8680.7000000000007</v>
      </c>
      <c r="G674" s="57">
        <f>G675</f>
        <v>868.1</v>
      </c>
      <c r="H674" s="57">
        <f>H675</f>
        <v>7812.6</v>
      </c>
      <c r="I674" s="11">
        <f>J674+K674</f>
        <v>0</v>
      </c>
      <c r="J674" s="11">
        <f>J675</f>
        <v>0</v>
      </c>
      <c r="K674" s="11">
        <f>K675</f>
        <v>0</v>
      </c>
    </row>
    <row r="675" spans="1:11" ht="215.25" customHeight="1" x14ac:dyDescent="0.2">
      <c r="A675" s="9" t="s">
        <v>1085</v>
      </c>
      <c r="B675" s="8"/>
      <c r="C675" s="9" t="s">
        <v>714</v>
      </c>
      <c r="D675" s="9" t="s">
        <v>1086</v>
      </c>
      <c r="E675" s="9"/>
      <c r="F675" s="14">
        <f t="shared" ref="F675:F676" si="194">G675+H675</f>
        <v>8680.7000000000007</v>
      </c>
      <c r="G675" s="56">
        <f>G676</f>
        <v>868.1</v>
      </c>
      <c r="H675" s="56">
        <f>H676</f>
        <v>7812.6</v>
      </c>
      <c r="I675" s="14">
        <f t="shared" ref="I675:I676" si="195">J675+K675</f>
        <v>0</v>
      </c>
      <c r="J675" s="14">
        <f>J676</f>
        <v>0</v>
      </c>
      <c r="K675" s="14">
        <f>K676</f>
        <v>0</v>
      </c>
    </row>
    <row r="676" spans="1:11" ht="123.75" customHeight="1" x14ac:dyDescent="0.2">
      <c r="A676" s="9" t="s">
        <v>16</v>
      </c>
      <c r="B676" s="8"/>
      <c r="C676" s="9" t="s">
        <v>714</v>
      </c>
      <c r="D676" s="9" t="s">
        <v>1086</v>
      </c>
      <c r="E676" s="9" t="s">
        <v>13</v>
      </c>
      <c r="F676" s="14">
        <f t="shared" si="194"/>
        <v>8680.7000000000007</v>
      </c>
      <c r="G676" s="56">
        <v>868.1</v>
      </c>
      <c r="H676" s="56">
        <f>7187.6+625</f>
        <v>7812.6</v>
      </c>
      <c r="I676" s="14">
        <f t="shared" si="195"/>
        <v>0</v>
      </c>
      <c r="J676" s="14">
        <v>0</v>
      </c>
      <c r="K676" s="14">
        <v>0</v>
      </c>
    </row>
    <row r="677" spans="1:11" ht="51.75" customHeight="1" x14ac:dyDescent="0.2">
      <c r="A677" s="8" t="s">
        <v>24</v>
      </c>
      <c r="B677" s="8"/>
      <c r="C677" s="8" t="s">
        <v>25</v>
      </c>
      <c r="D677" s="8"/>
      <c r="E677" s="8"/>
      <c r="F677" s="11">
        <f t="shared" si="184"/>
        <v>429117.7</v>
      </c>
      <c r="G677" s="11">
        <f>G678+G715</f>
        <v>423048</v>
      </c>
      <c r="H677" s="11">
        <f>H678+H715</f>
        <v>6069.7</v>
      </c>
      <c r="I677" s="11">
        <f t="shared" ref="I677:I679" si="196">J677+K677</f>
        <v>429132.3</v>
      </c>
      <c r="J677" s="11">
        <f>J678+J715</f>
        <v>422823</v>
      </c>
      <c r="K677" s="11">
        <f>K678+K715</f>
        <v>6309.3</v>
      </c>
    </row>
    <row r="678" spans="1:11" ht="55.9" customHeight="1" x14ac:dyDescent="0.2">
      <c r="A678" s="8" t="s">
        <v>26</v>
      </c>
      <c r="B678" s="8"/>
      <c r="C678" s="8" t="s">
        <v>3</v>
      </c>
      <c r="D678" s="8"/>
      <c r="E678" s="8"/>
      <c r="F678" s="11">
        <f t="shared" si="184"/>
        <v>358705.7</v>
      </c>
      <c r="G678" s="11">
        <f>G684+G679</f>
        <v>352636</v>
      </c>
      <c r="H678" s="11">
        <f>H684+H679</f>
        <v>6069.7</v>
      </c>
      <c r="I678" s="11">
        <f t="shared" si="196"/>
        <v>356618.3</v>
      </c>
      <c r="J678" s="11">
        <f>J684+J679</f>
        <v>350309</v>
      </c>
      <c r="K678" s="11">
        <f>K684+K679</f>
        <v>6309.3</v>
      </c>
    </row>
    <row r="679" spans="1:11" ht="156.6" customHeight="1" x14ac:dyDescent="0.2">
      <c r="A679" s="7" t="s">
        <v>856</v>
      </c>
      <c r="B679" s="8"/>
      <c r="C679" s="8" t="s">
        <v>3</v>
      </c>
      <c r="D679" s="8" t="s">
        <v>39</v>
      </c>
      <c r="E679" s="8"/>
      <c r="F679" s="11">
        <f t="shared" si="184"/>
        <v>161</v>
      </c>
      <c r="G679" s="11">
        <f>G680</f>
        <v>161</v>
      </c>
      <c r="H679" s="11">
        <f>H680</f>
        <v>0</v>
      </c>
      <c r="I679" s="11">
        <f t="shared" si="196"/>
        <v>161</v>
      </c>
      <c r="J679" s="11">
        <f>J680</f>
        <v>161</v>
      </c>
      <c r="K679" s="11">
        <f>K680</f>
        <v>0</v>
      </c>
    </row>
    <row r="680" spans="1:11" ht="91.9" customHeight="1" x14ac:dyDescent="0.2">
      <c r="A680" s="7" t="s">
        <v>886</v>
      </c>
      <c r="B680" s="8"/>
      <c r="C680" s="8" t="s">
        <v>3</v>
      </c>
      <c r="D680" s="8" t="s">
        <v>40</v>
      </c>
      <c r="E680" s="8"/>
      <c r="F680" s="11">
        <f t="shared" ref="F680:K681" si="197">F681</f>
        <v>161</v>
      </c>
      <c r="G680" s="11">
        <f t="shared" si="197"/>
        <v>161</v>
      </c>
      <c r="H680" s="11">
        <f t="shared" si="197"/>
        <v>0</v>
      </c>
      <c r="I680" s="11">
        <f t="shared" si="197"/>
        <v>161</v>
      </c>
      <c r="J680" s="11">
        <f t="shared" si="197"/>
        <v>161</v>
      </c>
      <c r="K680" s="11">
        <f t="shared" si="197"/>
        <v>0</v>
      </c>
    </row>
    <row r="681" spans="1:11" ht="236.45" customHeight="1" x14ac:dyDescent="0.2">
      <c r="A681" s="7" t="s">
        <v>41</v>
      </c>
      <c r="B681" s="8"/>
      <c r="C681" s="8" t="s">
        <v>3</v>
      </c>
      <c r="D681" s="8" t="s">
        <v>43</v>
      </c>
      <c r="E681" s="8"/>
      <c r="F681" s="11">
        <f t="shared" si="197"/>
        <v>161</v>
      </c>
      <c r="G681" s="11">
        <f t="shared" si="197"/>
        <v>161</v>
      </c>
      <c r="H681" s="11">
        <f t="shared" si="197"/>
        <v>0</v>
      </c>
      <c r="I681" s="11">
        <f t="shared" si="197"/>
        <v>161</v>
      </c>
      <c r="J681" s="11">
        <f t="shared" si="197"/>
        <v>161</v>
      </c>
      <c r="K681" s="11">
        <f t="shared" si="197"/>
        <v>0</v>
      </c>
    </row>
    <row r="682" spans="1:11" ht="28.9" customHeight="1" x14ac:dyDescent="0.2">
      <c r="A682" s="9" t="s">
        <v>42</v>
      </c>
      <c r="B682" s="9"/>
      <c r="C682" s="9" t="s">
        <v>3</v>
      </c>
      <c r="D682" s="9" t="s">
        <v>44</v>
      </c>
      <c r="E682" s="8"/>
      <c r="F682" s="14">
        <f t="shared" ref="F682:F690" si="198">G682+H682</f>
        <v>161</v>
      </c>
      <c r="G682" s="14">
        <f>G683</f>
        <v>161</v>
      </c>
      <c r="H682" s="14">
        <f>H683</f>
        <v>0</v>
      </c>
      <c r="I682" s="14">
        <f t="shared" ref="I682:I690" si="199">J682+K682</f>
        <v>161</v>
      </c>
      <c r="J682" s="14">
        <f>J683</f>
        <v>161</v>
      </c>
      <c r="K682" s="14">
        <f>K683</f>
        <v>0</v>
      </c>
    </row>
    <row r="683" spans="1:11" ht="146.25" customHeight="1" x14ac:dyDescent="0.2">
      <c r="A683" s="9" t="s">
        <v>16</v>
      </c>
      <c r="B683" s="9"/>
      <c r="C683" s="9" t="s">
        <v>3</v>
      </c>
      <c r="D683" s="9" t="s">
        <v>44</v>
      </c>
      <c r="E683" s="9" t="s">
        <v>13</v>
      </c>
      <c r="F683" s="14">
        <f>G683+H683</f>
        <v>161</v>
      </c>
      <c r="G683" s="14">
        <v>161</v>
      </c>
      <c r="H683" s="14"/>
      <c r="I683" s="14">
        <f>J683+K683</f>
        <v>161</v>
      </c>
      <c r="J683" s="14">
        <v>161</v>
      </c>
      <c r="K683" s="14"/>
    </row>
    <row r="684" spans="1:11" ht="142.5" customHeight="1" x14ac:dyDescent="0.2">
      <c r="A684" s="7" t="s">
        <v>843</v>
      </c>
      <c r="B684" s="8"/>
      <c r="C684" s="8" t="s">
        <v>3</v>
      </c>
      <c r="D684" s="8" t="s">
        <v>45</v>
      </c>
      <c r="E684" s="8"/>
      <c r="F684" s="11">
        <f t="shared" si="198"/>
        <v>358544.7</v>
      </c>
      <c r="G684" s="11">
        <f>G685+G691+G698+G708</f>
        <v>352475</v>
      </c>
      <c r="H684" s="11">
        <f>H685+H691+H698+H708</f>
        <v>6069.7</v>
      </c>
      <c r="I684" s="11">
        <f t="shared" si="199"/>
        <v>356457.3</v>
      </c>
      <c r="J684" s="11">
        <f>J685+J691+J698+J708</f>
        <v>350148</v>
      </c>
      <c r="K684" s="11">
        <f>K685+K691+K698+K708</f>
        <v>6309.3</v>
      </c>
    </row>
    <row r="685" spans="1:11" ht="98.45" customHeight="1" x14ac:dyDescent="0.2">
      <c r="A685" s="7" t="s">
        <v>46</v>
      </c>
      <c r="B685" s="8"/>
      <c r="C685" s="8" t="s">
        <v>3</v>
      </c>
      <c r="D685" s="8" t="s">
        <v>47</v>
      </c>
      <c r="E685" s="8"/>
      <c r="F685" s="11">
        <f t="shared" si="198"/>
        <v>55096</v>
      </c>
      <c r="G685" s="11">
        <f>G686</f>
        <v>55096</v>
      </c>
      <c r="H685" s="11">
        <f>H686</f>
        <v>0</v>
      </c>
      <c r="I685" s="11">
        <f t="shared" si="199"/>
        <v>54711</v>
      </c>
      <c r="J685" s="11">
        <f>J686</f>
        <v>54711</v>
      </c>
      <c r="K685" s="11">
        <f>K686</f>
        <v>0</v>
      </c>
    </row>
    <row r="686" spans="1:11" ht="159" customHeight="1" x14ac:dyDescent="0.2">
      <c r="A686" s="7" t="s">
        <v>673</v>
      </c>
      <c r="B686" s="8"/>
      <c r="C686" s="8" t="s">
        <v>3</v>
      </c>
      <c r="D686" s="8" t="s">
        <v>49</v>
      </c>
      <c r="E686" s="8"/>
      <c r="F686" s="11">
        <f t="shared" si="198"/>
        <v>55096</v>
      </c>
      <c r="G686" s="11">
        <f>G687</f>
        <v>55096</v>
      </c>
      <c r="H686" s="11">
        <f>H687</f>
        <v>0</v>
      </c>
      <c r="I686" s="11">
        <f t="shared" si="199"/>
        <v>54711</v>
      </c>
      <c r="J686" s="11">
        <f>J687</f>
        <v>54711</v>
      </c>
      <c r="K686" s="11">
        <f>K687</f>
        <v>0</v>
      </c>
    </row>
    <row r="687" spans="1:11" ht="145.15" customHeight="1" x14ac:dyDescent="0.2">
      <c r="A687" s="19" t="s">
        <v>48</v>
      </c>
      <c r="B687" s="8"/>
      <c r="C687" s="9" t="s">
        <v>3</v>
      </c>
      <c r="D687" s="9" t="s">
        <v>50</v>
      </c>
      <c r="E687" s="9"/>
      <c r="F687" s="14">
        <f t="shared" si="198"/>
        <v>55096</v>
      </c>
      <c r="G687" s="14">
        <f>G688+G689+G690</f>
        <v>55096</v>
      </c>
      <c r="H687" s="14">
        <f>H688</f>
        <v>0</v>
      </c>
      <c r="I687" s="14">
        <f t="shared" si="199"/>
        <v>54711</v>
      </c>
      <c r="J687" s="14">
        <f>J688+J689+J690</f>
        <v>54711</v>
      </c>
      <c r="K687" s="14">
        <f>K688</f>
        <v>0</v>
      </c>
    </row>
    <row r="688" spans="1:11" ht="240" customHeight="1" x14ac:dyDescent="0.2">
      <c r="A688" s="15" t="s">
        <v>17</v>
      </c>
      <c r="B688" s="8"/>
      <c r="C688" s="9" t="s">
        <v>3</v>
      </c>
      <c r="D688" s="9" t="s">
        <v>50</v>
      </c>
      <c r="E688" s="9" t="s">
        <v>11</v>
      </c>
      <c r="F688" s="14">
        <f t="shared" si="198"/>
        <v>50857</v>
      </c>
      <c r="G688" s="14">
        <v>50857</v>
      </c>
      <c r="H688" s="14"/>
      <c r="I688" s="14">
        <f t="shared" si="199"/>
        <v>50857</v>
      </c>
      <c r="J688" s="14">
        <v>50857</v>
      </c>
      <c r="K688" s="14"/>
    </row>
    <row r="689" spans="1:11" ht="106.9" customHeight="1" x14ac:dyDescent="0.2">
      <c r="A689" s="15" t="s">
        <v>18</v>
      </c>
      <c r="B689" s="8"/>
      <c r="C689" s="9" t="s">
        <v>3</v>
      </c>
      <c r="D689" s="9" t="s">
        <v>50</v>
      </c>
      <c r="E689" s="9" t="s">
        <v>12</v>
      </c>
      <c r="F689" s="14">
        <f t="shared" si="198"/>
        <v>3699</v>
      </c>
      <c r="G689" s="14">
        <v>3699</v>
      </c>
      <c r="H689" s="14"/>
      <c r="I689" s="14">
        <f t="shared" si="199"/>
        <v>3314</v>
      </c>
      <c r="J689" s="14">
        <v>3314</v>
      </c>
      <c r="K689" s="14"/>
    </row>
    <row r="690" spans="1:11" ht="65.45" customHeight="1" x14ac:dyDescent="0.2">
      <c r="A690" s="9" t="s">
        <v>15</v>
      </c>
      <c r="B690" s="8"/>
      <c r="C690" s="9" t="s">
        <v>3</v>
      </c>
      <c r="D690" s="9" t="s">
        <v>50</v>
      </c>
      <c r="E690" s="9" t="s">
        <v>14</v>
      </c>
      <c r="F690" s="14">
        <f t="shared" si="198"/>
        <v>540</v>
      </c>
      <c r="G690" s="14">
        <v>540</v>
      </c>
      <c r="H690" s="14"/>
      <c r="I690" s="14">
        <f t="shared" si="199"/>
        <v>540</v>
      </c>
      <c r="J690" s="14">
        <v>540</v>
      </c>
      <c r="K690" s="14"/>
    </row>
    <row r="691" spans="1:11" ht="87.6" customHeight="1" x14ac:dyDescent="0.2">
      <c r="A691" s="7" t="s">
        <v>51</v>
      </c>
      <c r="B691" s="8"/>
      <c r="C691" s="8" t="s">
        <v>3</v>
      </c>
      <c r="D691" s="8" t="s">
        <v>52</v>
      </c>
      <c r="E691" s="8"/>
      <c r="F691" s="11">
        <f t="shared" ref="F691:F697" si="200">G691+H691</f>
        <v>44455</v>
      </c>
      <c r="G691" s="11">
        <f>G692</f>
        <v>44455</v>
      </c>
      <c r="H691" s="11">
        <f>H692</f>
        <v>0</v>
      </c>
      <c r="I691" s="11">
        <f t="shared" ref="I691:I710" si="201">J691+K691</f>
        <v>44468</v>
      </c>
      <c r="J691" s="11">
        <f>J692</f>
        <v>44468</v>
      </c>
      <c r="K691" s="11">
        <f>K692</f>
        <v>0</v>
      </c>
    </row>
    <row r="692" spans="1:11" ht="192" customHeight="1" x14ac:dyDescent="0.2">
      <c r="A692" s="34" t="s">
        <v>672</v>
      </c>
      <c r="B692" s="8"/>
      <c r="C692" s="8" t="s">
        <v>3</v>
      </c>
      <c r="D692" s="8" t="s">
        <v>53</v>
      </c>
      <c r="E692" s="8"/>
      <c r="F692" s="11">
        <f t="shared" si="200"/>
        <v>44455</v>
      </c>
      <c r="G692" s="11">
        <f>G693</f>
        <v>44455</v>
      </c>
      <c r="H692" s="11">
        <f>H693</f>
        <v>0</v>
      </c>
      <c r="I692" s="11">
        <f t="shared" si="201"/>
        <v>44468</v>
      </c>
      <c r="J692" s="11">
        <f>J693</f>
        <v>44468</v>
      </c>
      <c r="K692" s="11">
        <f>K693</f>
        <v>0</v>
      </c>
    </row>
    <row r="693" spans="1:11" ht="139.15" customHeight="1" x14ac:dyDescent="0.2">
      <c r="A693" s="19" t="s">
        <v>34</v>
      </c>
      <c r="B693" s="8"/>
      <c r="C693" s="9" t="s">
        <v>3</v>
      </c>
      <c r="D693" s="9" t="s">
        <v>54</v>
      </c>
      <c r="E693" s="9"/>
      <c r="F693" s="14">
        <f t="shared" si="200"/>
        <v>44455</v>
      </c>
      <c r="G693" s="14">
        <f>G694+G695+G696+G697</f>
        <v>44455</v>
      </c>
      <c r="H693" s="14">
        <f>H694+H695+H696</f>
        <v>0</v>
      </c>
      <c r="I693" s="14">
        <f t="shared" si="201"/>
        <v>44468</v>
      </c>
      <c r="J693" s="14">
        <f>J694+J695+J696+J697</f>
        <v>44468</v>
      </c>
      <c r="K693" s="14">
        <f>K694+K695+K696</f>
        <v>0</v>
      </c>
    </row>
    <row r="694" spans="1:11" ht="240" customHeight="1" x14ac:dyDescent="0.2">
      <c r="A694" s="15" t="s">
        <v>17</v>
      </c>
      <c r="B694" s="8"/>
      <c r="C694" s="9" t="s">
        <v>3</v>
      </c>
      <c r="D694" s="9" t="s">
        <v>54</v>
      </c>
      <c r="E694" s="9" t="s">
        <v>11</v>
      </c>
      <c r="F694" s="14">
        <f t="shared" si="200"/>
        <v>24163</v>
      </c>
      <c r="G694" s="14">
        <v>24163</v>
      </c>
      <c r="H694" s="14"/>
      <c r="I694" s="14">
        <f t="shared" si="201"/>
        <v>24163</v>
      </c>
      <c r="J694" s="14">
        <v>24163</v>
      </c>
      <c r="K694" s="14"/>
    </row>
    <row r="695" spans="1:11" ht="106.15" customHeight="1" x14ac:dyDescent="0.2">
      <c r="A695" s="9" t="s">
        <v>18</v>
      </c>
      <c r="B695" s="8"/>
      <c r="C695" s="9" t="s">
        <v>3</v>
      </c>
      <c r="D695" s="9" t="s">
        <v>54</v>
      </c>
      <c r="E695" s="9" t="s">
        <v>12</v>
      </c>
      <c r="F695" s="14">
        <f t="shared" si="200"/>
        <v>2424</v>
      </c>
      <c r="G695" s="14">
        <v>2424</v>
      </c>
      <c r="H695" s="14"/>
      <c r="I695" s="14">
        <f t="shared" si="201"/>
        <v>2439</v>
      </c>
      <c r="J695" s="14">
        <v>2439</v>
      </c>
      <c r="K695" s="14"/>
    </row>
    <row r="696" spans="1:11" ht="136.9" customHeight="1" x14ac:dyDescent="0.2">
      <c r="A696" s="9" t="s">
        <v>16</v>
      </c>
      <c r="B696" s="8"/>
      <c r="C696" s="9" t="s">
        <v>3</v>
      </c>
      <c r="D696" s="9" t="s">
        <v>54</v>
      </c>
      <c r="E696" s="9" t="s">
        <v>13</v>
      </c>
      <c r="F696" s="14">
        <f t="shared" si="200"/>
        <v>17709</v>
      </c>
      <c r="G696" s="14">
        <v>17709</v>
      </c>
      <c r="H696" s="14"/>
      <c r="I696" s="14">
        <f t="shared" si="201"/>
        <v>17707</v>
      </c>
      <c r="J696" s="14">
        <v>17707</v>
      </c>
      <c r="K696" s="14"/>
    </row>
    <row r="697" spans="1:11" ht="65.45" customHeight="1" x14ac:dyDescent="0.2">
      <c r="A697" s="9" t="s">
        <v>15</v>
      </c>
      <c r="B697" s="8"/>
      <c r="C697" s="9" t="s">
        <v>3</v>
      </c>
      <c r="D697" s="9" t="s">
        <v>54</v>
      </c>
      <c r="E697" s="9" t="s">
        <v>14</v>
      </c>
      <c r="F697" s="14">
        <f t="shared" si="200"/>
        <v>159</v>
      </c>
      <c r="G697" s="14">
        <v>159</v>
      </c>
      <c r="H697" s="14"/>
      <c r="I697" s="14">
        <f t="shared" si="201"/>
        <v>159</v>
      </c>
      <c r="J697" s="14">
        <v>159</v>
      </c>
      <c r="K697" s="14"/>
    </row>
    <row r="698" spans="1:11" ht="107.45" customHeight="1" x14ac:dyDescent="0.2">
      <c r="A698" s="7" t="s">
        <v>75</v>
      </c>
      <c r="B698" s="8"/>
      <c r="C698" s="8" t="s">
        <v>3</v>
      </c>
      <c r="D698" s="8" t="s">
        <v>55</v>
      </c>
      <c r="E698" s="8"/>
      <c r="F698" s="11">
        <f t="shared" ref="F698:F704" si="202">G698+H698</f>
        <v>197038</v>
      </c>
      <c r="G698" s="11">
        <f>G699+G705</f>
        <v>197038</v>
      </c>
      <c r="H698" s="11">
        <f>H699+H705</f>
        <v>0</v>
      </c>
      <c r="I698" s="11">
        <f t="shared" si="201"/>
        <v>196048</v>
      </c>
      <c r="J698" s="11">
        <f>J699+J705</f>
        <v>196048</v>
      </c>
      <c r="K698" s="11">
        <f>K699+K705</f>
        <v>0</v>
      </c>
    </row>
    <row r="699" spans="1:11" ht="216" customHeight="1" x14ac:dyDescent="0.2">
      <c r="A699" s="34" t="s">
        <v>56</v>
      </c>
      <c r="B699" s="8"/>
      <c r="C699" s="8" t="s">
        <v>3</v>
      </c>
      <c r="D699" s="8" t="s">
        <v>58</v>
      </c>
      <c r="E699" s="8"/>
      <c r="F699" s="11">
        <f t="shared" si="202"/>
        <v>195674</v>
      </c>
      <c r="G699" s="11">
        <f>G700</f>
        <v>195674</v>
      </c>
      <c r="H699" s="11">
        <f>H700</f>
        <v>0</v>
      </c>
      <c r="I699" s="11">
        <f t="shared" si="201"/>
        <v>194684</v>
      </c>
      <c r="J699" s="11">
        <f>J700</f>
        <v>194684</v>
      </c>
      <c r="K699" s="11">
        <f>K700</f>
        <v>0</v>
      </c>
    </row>
    <row r="700" spans="1:11" ht="139.15" customHeight="1" x14ac:dyDescent="0.2">
      <c r="A700" s="19" t="s">
        <v>34</v>
      </c>
      <c r="B700" s="8"/>
      <c r="C700" s="9" t="s">
        <v>3</v>
      </c>
      <c r="D700" s="9" t="s">
        <v>59</v>
      </c>
      <c r="E700" s="9"/>
      <c r="F700" s="14">
        <f t="shared" si="202"/>
        <v>195674</v>
      </c>
      <c r="G700" s="14">
        <f>G701+G702+G703+G704</f>
        <v>195674</v>
      </c>
      <c r="H700" s="14">
        <f>H701+H702+H703+H704</f>
        <v>0</v>
      </c>
      <c r="I700" s="14">
        <f t="shared" si="201"/>
        <v>194684</v>
      </c>
      <c r="J700" s="14">
        <f>J701+J702+J703+J704</f>
        <v>194684</v>
      </c>
      <c r="K700" s="14">
        <f>K701+K702+K703+K704</f>
        <v>0</v>
      </c>
    </row>
    <row r="701" spans="1:11" ht="238.9" customHeight="1" x14ac:dyDescent="0.2">
      <c r="A701" s="15" t="s">
        <v>17</v>
      </c>
      <c r="B701" s="8"/>
      <c r="C701" s="9" t="s">
        <v>3</v>
      </c>
      <c r="D701" s="9" t="s">
        <v>59</v>
      </c>
      <c r="E701" s="9" t="s">
        <v>11</v>
      </c>
      <c r="F701" s="14">
        <f t="shared" si="202"/>
        <v>45445</v>
      </c>
      <c r="G701" s="25">
        <v>45445</v>
      </c>
      <c r="H701" s="14"/>
      <c r="I701" s="14">
        <f t="shared" si="201"/>
        <v>45445</v>
      </c>
      <c r="J701" s="25">
        <v>45445</v>
      </c>
      <c r="K701" s="14"/>
    </row>
    <row r="702" spans="1:11" ht="105" customHeight="1" x14ac:dyDescent="0.2">
      <c r="A702" s="9" t="s">
        <v>18</v>
      </c>
      <c r="B702" s="8"/>
      <c r="C702" s="9" t="s">
        <v>3</v>
      </c>
      <c r="D702" s="9" t="s">
        <v>59</v>
      </c>
      <c r="E702" s="9" t="s">
        <v>12</v>
      </c>
      <c r="F702" s="14">
        <f t="shared" si="202"/>
        <v>8811</v>
      </c>
      <c r="G702" s="25">
        <v>8811</v>
      </c>
      <c r="H702" s="14"/>
      <c r="I702" s="14">
        <f t="shared" si="201"/>
        <v>8339</v>
      </c>
      <c r="J702" s="25">
        <v>8339</v>
      </c>
      <c r="K702" s="14"/>
    </row>
    <row r="703" spans="1:11" ht="153.6" customHeight="1" x14ac:dyDescent="0.2">
      <c r="A703" s="9" t="s">
        <v>16</v>
      </c>
      <c r="B703" s="8"/>
      <c r="C703" s="9" t="s">
        <v>3</v>
      </c>
      <c r="D703" s="9" t="s">
        <v>59</v>
      </c>
      <c r="E703" s="9" t="s">
        <v>13</v>
      </c>
      <c r="F703" s="14">
        <f t="shared" si="202"/>
        <v>139074</v>
      </c>
      <c r="G703" s="25">
        <v>139074</v>
      </c>
      <c r="H703" s="14"/>
      <c r="I703" s="14">
        <f t="shared" si="201"/>
        <v>138556</v>
      </c>
      <c r="J703" s="25">
        <v>138556</v>
      </c>
      <c r="K703" s="14"/>
    </row>
    <row r="704" spans="1:11" ht="65.45" customHeight="1" x14ac:dyDescent="0.2">
      <c r="A704" s="9" t="s">
        <v>15</v>
      </c>
      <c r="B704" s="8"/>
      <c r="C704" s="9" t="s">
        <v>3</v>
      </c>
      <c r="D704" s="9" t="s">
        <v>59</v>
      </c>
      <c r="E704" s="9" t="s">
        <v>14</v>
      </c>
      <c r="F704" s="14">
        <f t="shared" si="202"/>
        <v>2344</v>
      </c>
      <c r="G704" s="14">
        <v>2344</v>
      </c>
      <c r="H704" s="14"/>
      <c r="I704" s="14">
        <f t="shared" si="201"/>
        <v>2344</v>
      </c>
      <c r="J704" s="14">
        <v>2344</v>
      </c>
      <c r="K704" s="14"/>
    </row>
    <row r="705" spans="1:11" ht="321" customHeight="1" x14ac:dyDescent="0.2">
      <c r="A705" s="34" t="s">
        <v>674</v>
      </c>
      <c r="B705" s="8"/>
      <c r="C705" s="8" t="s">
        <v>3</v>
      </c>
      <c r="D705" s="8" t="s">
        <v>60</v>
      </c>
      <c r="E705" s="8"/>
      <c r="F705" s="11">
        <f t="shared" ref="F705:F721" si="203">G705+H705</f>
        <v>1364</v>
      </c>
      <c r="G705" s="11">
        <f>G706</f>
        <v>1364</v>
      </c>
      <c r="H705" s="11">
        <f>H706</f>
        <v>0</v>
      </c>
      <c r="I705" s="11">
        <f t="shared" si="201"/>
        <v>1364</v>
      </c>
      <c r="J705" s="11">
        <f>J706</f>
        <v>1364</v>
      </c>
      <c r="K705" s="11">
        <f>K706</f>
        <v>0</v>
      </c>
    </row>
    <row r="706" spans="1:11" ht="30.6" customHeight="1" x14ac:dyDescent="0.2">
      <c r="A706" s="19" t="s">
        <v>57</v>
      </c>
      <c r="B706" s="8"/>
      <c r="C706" s="9" t="s">
        <v>3</v>
      </c>
      <c r="D706" s="9" t="s">
        <v>61</v>
      </c>
      <c r="E706" s="9"/>
      <c r="F706" s="14">
        <f t="shared" si="203"/>
        <v>1364</v>
      </c>
      <c r="G706" s="14">
        <f>G707</f>
        <v>1364</v>
      </c>
      <c r="H706" s="14">
        <f>H707</f>
        <v>0</v>
      </c>
      <c r="I706" s="14">
        <f t="shared" si="201"/>
        <v>1364</v>
      </c>
      <c r="J706" s="14">
        <f>J707</f>
        <v>1364</v>
      </c>
      <c r="K706" s="14">
        <f>K707</f>
        <v>0</v>
      </c>
    </row>
    <row r="707" spans="1:11" ht="133.15" customHeight="1" x14ac:dyDescent="0.2">
      <c r="A707" s="9" t="s">
        <v>16</v>
      </c>
      <c r="B707" s="8"/>
      <c r="C707" s="9" t="s">
        <v>3</v>
      </c>
      <c r="D707" s="9" t="s">
        <v>61</v>
      </c>
      <c r="E707" s="9" t="s">
        <v>13</v>
      </c>
      <c r="F707" s="14">
        <f>G707+H707</f>
        <v>1364</v>
      </c>
      <c r="G707" s="14">
        <v>1364</v>
      </c>
      <c r="H707" s="14"/>
      <c r="I707" s="14">
        <f>J707+K707</f>
        <v>1364</v>
      </c>
      <c r="J707" s="14">
        <v>1364</v>
      </c>
      <c r="K707" s="14"/>
    </row>
    <row r="708" spans="1:11" ht="102.6" customHeight="1" x14ac:dyDescent="0.2">
      <c r="A708" s="7" t="s">
        <v>63</v>
      </c>
      <c r="B708" s="8"/>
      <c r="C708" s="8" t="s">
        <v>3</v>
      </c>
      <c r="D708" s="8" t="s">
        <v>62</v>
      </c>
      <c r="E708" s="8"/>
      <c r="F708" s="11">
        <f t="shared" si="203"/>
        <v>61955.7</v>
      </c>
      <c r="G708" s="11">
        <f>G709+G712</f>
        <v>55886</v>
      </c>
      <c r="H708" s="11">
        <f>H709+H712</f>
        <v>6069.7</v>
      </c>
      <c r="I708" s="11">
        <f t="shared" si="201"/>
        <v>61230.3</v>
      </c>
      <c r="J708" s="11">
        <f>J709+J712</f>
        <v>54921</v>
      </c>
      <c r="K708" s="11">
        <f>K709+K712</f>
        <v>6309.3</v>
      </c>
    </row>
    <row r="709" spans="1:11" ht="156" customHeight="1" x14ac:dyDescent="0.2">
      <c r="A709" s="8" t="s">
        <v>675</v>
      </c>
      <c r="B709" s="8"/>
      <c r="C709" s="8" t="s">
        <v>3</v>
      </c>
      <c r="D709" s="8" t="s">
        <v>64</v>
      </c>
      <c r="E709" s="8"/>
      <c r="F709" s="11">
        <f t="shared" si="203"/>
        <v>55211.5</v>
      </c>
      <c r="G709" s="11">
        <f t="shared" ref="G709:K710" si="204">G710</f>
        <v>55211.5</v>
      </c>
      <c r="H709" s="11">
        <f t="shared" si="204"/>
        <v>0</v>
      </c>
      <c r="I709" s="11">
        <f t="shared" si="201"/>
        <v>54219.9</v>
      </c>
      <c r="J709" s="11">
        <f t="shared" si="204"/>
        <v>54219.9</v>
      </c>
      <c r="K709" s="11">
        <f t="shared" si="204"/>
        <v>0</v>
      </c>
    </row>
    <row r="710" spans="1:11" ht="137.44999999999999" customHeight="1" x14ac:dyDescent="0.2">
      <c r="A710" s="9" t="s">
        <v>34</v>
      </c>
      <c r="B710" s="8"/>
      <c r="C710" s="9" t="s">
        <v>3</v>
      </c>
      <c r="D710" s="9" t="s">
        <v>65</v>
      </c>
      <c r="E710" s="9"/>
      <c r="F710" s="14">
        <f t="shared" si="203"/>
        <v>55211.5</v>
      </c>
      <c r="G710" s="14">
        <f t="shared" si="204"/>
        <v>55211.5</v>
      </c>
      <c r="H710" s="14">
        <f t="shared" si="204"/>
        <v>0</v>
      </c>
      <c r="I710" s="14">
        <f t="shared" si="201"/>
        <v>54219.9</v>
      </c>
      <c r="J710" s="14">
        <f t="shared" si="204"/>
        <v>54219.9</v>
      </c>
      <c r="K710" s="14">
        <f t="shared" si="204"/>
        <v>0</v>
      </c>
    </row>
    <row r="711" spans="1:11" ht="160.9" customHeight="1" x14ac:dyDescent="0.2">
      <c r="A711" s="9" t="s">
        <v>16</v>
      </c>
      <c r="B711" s="8"/>
      <c r="C711" s="9" t="s">
        <v>3</v>
      </c>
      <c r="D711" s="9" t="s">
        <v>65</v>
      </c>
      <c r="E711" s="9" t="s">
        <v>13</v>
      </c>
      <c r="F711" s="14">
        <f>G711+H711</f>
        <v>55211.5</v>
      </c>
      <c r="G711" s="14">
        <v>55211.5</v>
      </c>
      <c r="H711" s="14"/>
      <c r="I711" s="14">
        <f>J711+K711</f>
        <v>54219.9</v>
      </c>
      <c r="J711" s="14">
        <v>54219.9</v>
      </c>
      <c r="K711" s="14"/>
    </row>
    <row r="712" spans="1:11" ht="160.9" customHeight="1" x14ac:dyDescent="0.2">
      <c r="A712" s="8" t="s">
        <v>1007</v>
      </c>
      <c r="B712" s="8"/>
      <c r="C712" s="8" t="s">
        <v>3</v>
      </c>
      <c r="D712" s="8" t="s">
        <v>1008</v>
      </c>
      <c r="E712" s="8"/>
      <c r="F712" s="11">
        <f>G712+H712</f>
        <v>6744.2</v>
      </c>
      <c r="G712" s="11">
        <f>G713</f>
        <v>674.5</v>
      </c>
      <c r="H712" s="11">
        <f>H713</f>
        <v>6069.7</v>
      </c>
      <c r="I712" s="11">
        <f>J712+K712</f>
        <v>7010.4</v>
      </c>
      <c r="J712" s="11">
        <f>J713</f>
        <v>701.1</v>
      </c>
      <c r="K712" s="11">
        <f>K713</f>
        <v>6309.3</v>
      </c>
    </row>
    <row r="713" spans="1:11" ht="237.6" customHeight="1" x14ac:dyDescent="0.2">
      <c r="A713" s="9" t="s">
        <v>1009</v>
      </c>
      <c r="B713" s="8"/>
      <c r="C713" s="9" t="s">
        <v>3</v>
      </c>
      <c r="D713" s="9" t="s">
        <v>1010</v>
      </c>
      <c r="E713" s="9"/>
      <c r="F713" s="14">
        <f t="shared" ref="F713" si="205">G713+H713</f>
        <v>6744.2</v>
      </c>
      <c r="G713" s="14">
        <f>G714</f>
        <v>674.5</v>
      </c>
      <c r="H713" s="14">
        <f>H714</f>
        <v>6069.7</v>
      </c>
      <c r="I713" s="14">
        <f t="shared" ref="I713:I721" si="206">J713+K713</f>
        <v>7010.4</v>
      </c>
      <c r="J713" s="14">
        <f>J714</f>
        <v>701.1</v>
      </c>
      <c r="K713" s="14">
        <f>K714</f>
        <v>6309.3</v>
      </c>
    </row>
    <row r="714" spans="1:11" ht="155.25" customHeight="1" x14ac:dyDescent="0.2">
      <c r="A714" s="9" t="s">
        <v>16</v>
      </c>
      <c r="B714" s="8"/>
      <c r="C714" s="9" t="s">
        <v>3</v>
      </c>
      <c r="D714" s="9" t="s">
        <v>1010</v>
      </c>
      <c r="E714" s="9" t="s">
        <v>13</v>
      </c>
      <c r="F714" s="14">
        <f>G714+H714</f>
        <v>6744.2</v>
      </c>
      <c r="G714" s="14">
        <v>674.5</v>
      </c>
      <c r="H714" s="14">
        <v>6069.7</v>
      </c>
      <c r="I714" s="14">
        <f>J714+K714</f>
        <v>7010.4</v>
      </c>
      <c r="J714" s="14">
        <v>701.1</v>
      </c>
      <c r="K714" s="14">
        <v>6309.3</v>
      </c>
    </row>
    <row r="715" spans="1:11" ht="84.6" customHeight="1" x14ac:dyDescent="0.2">
      <c r="A715" s="8" t="s">
        <v>27</v>
      </c>
      <c r="B715" s="8"/>
      <c r="C715" s="8" t="s">
        <v>5</v>
      </c>
      <c r="D715" s="8"/>
      <c r="E715" s="8"/>
      <c r="F715" s="11">
        <f t="shared" si="203"/>
        <v>70412</v>
      </c>
      <c r="G715" s="11">
        <f>G716</f>
        <v>70412</v>
      </c>
      <c r="H715" s="11">
        <f>H716</f>
        <v>0</v>
      </c>
      <c r="I715" s="11">
        <f t="shared" si="206"/>
        <v>72514</v>
      </c>
      <c r="J715" s="11">
        <f>J716</f>
        <v>72514</v>
      </c>
      <c r="K715" s="11">
        <f>K716</f>
        <v>0</v>
      </c>
    </row>
    <row r="716" spans="1:11" ht="138.75" customHeight="1" x14ac:dyDescent="0.2">
      <c r="A716" s="7" t="s">
        <v>843</v>
      </c>
      <c r="B716" s="8"/>
      <c r="C716" s="8" t="s">
        <v>5</v>
      </c>
      <c r="D716" s="8" t="s">
        <v>45</v>
      </c>
      <c r="E716" s="8"/>
      <c r="F716" s="11">
        <f t="shared" si="203"/>
        <v>70412</v>
      </c>
      <c r="G716" s="11">
        <f>G717</f>
        <v>70412</v>
      </c>
      <c r="H716" s="11">
        <f>H717</f>
        <v>0</v>
      </c>
      <c r="I716" s="11">
        <f t="shared" si="206"/>
        <v>72514</v>
      </c>
      <c r="J716" s="11">
        <f>J717</f>
        <v>72514</v>
      </c>
      <c r="K716" s="11">
        <f>K717</f>
        <v>0</v>
      </c>
    </row>
    <row r="717" spans="1:11" ht="110.45" customHeight="1" x14ac:dyDescent="0.2">
      <c r="A717" s="7" t="s">
        <v>66</v>
      </c>
      <c r="B717" s="8"/>
      <c r="C717" s="8" t="s">
        <v>5</v>
      </c>
      <c r="D717" s="8" t="s">
        <v>67</v>
      </c>
      <c r="E717" s="8"/>
      <c r="F717" s="11">
        <f t="shared" si="203"/>
        <v>70412</v>
      </c>
      <c r="G717" s="11">
        <f>G718+G722</f>
        <v>70412</v>
      </c>
      <c r="H717" s="11">
        <f>H718+H722</f>
        <v>0</v>
      </c>
      <c r="I717" s="11">
        <f t="shared" si="206"/>
        <v>72514</v>
      </c>
      <c r="J717" s="11">
        <f>J718+J722</f>
        <v>72514</v>
      </c>
      <c r="K717" s="11">
        <f>K718+K722</f>
        <v>0</v>
      </c>
    </row>
    <row r="718" spans="1:11" ht="177" customHeight="1" x14ac:dyDescent="0.2">
      <c r="A718" s="7" t="s">
        <v>68</v>
      </c>
      <c r="B718" s="8"/>
      <c r="C718" s="8" t="s">
        <v>5</v>
      </c>
      <c r="D718" s="8" t="s">
        <v>71</v>
      </c>
      <c r="E718" s="8"/>
      <c r="F718" s="11">
        <f t="shared" si="203"/>
        <v>7129</v>
      </c>
      <c r="G718" s="11">
        <f>G719</f>
        <v>7129</v>
      </c>
      <c r="H718" s="11">
        <f>H719</f>
        <v>0</v>
      </c>
      <c r="I718" s="11">
        <f t="shared" si="206"/>
        <v>7411</v>
      </c>
      <c r="J718" s="11">
        <f>J719</f>
        <v>7411</v>
      </c>
      <c r="K718" s="11">
        <f>K719</f>
        <v>0</v>
      </c>
    </row>
    <row r="719" spans="1:11" ht="101.45" customHeight="1" x14ac:dyDescent="0.2">
      <c r="A719" s="15" t="s">
        <v>69</v>
      </c>
      <c r="B719" s="8"/>
      <c r="C719" s="9" t="s">
        <v>5</v>
      </c>
      <c r="D719" s="9" t="s">
        <v>70</v>
      </c>
      <c r="E719" s="9"/>
      <c r="F719" s="14">
        <f t="shared" si="203"/>
        <v>7129</v>
      </c>
      <c r="G719" s="14">
        <f>G720+G721</f>
        <v>7129</v>
      </c>
      <c r="H719" s="14">
        <f>H720</f>
        <v>0</v>
      </c>
      <c r="I719" s="14">
        <f t="shared" si="206"/>
        <v>7411</v>
      </c>
      <c r="J719" s="14">
        <f>J720+J721</f>
        <v>7411</v>
      </c>
      <c r="K719" s="14">
        <f>K720</f>
        <v>0</v>
      </c>
    </row>
    <row r="720" spans="1:11" ht="238.9" customHeight="1" x14ac:dyDescent="0.2">
      <c r="A720" s="15" t="s">
        <v>17</v>
      </c>
      <c r="B720" s="8"/>
      <c r="C720" s="9" t="s">
        <v>5</v>
      </c>
      <c r="D720" s="9" t="s">
        <v>70</v>
      </c>
      <c r="E720" s="9" t="s">
        <v>11</v>
      </c>
      <c r="F720" s="14">
        <f t="shared" si="203"/>
        <v>7088</v>
      </c>
      <c r="G720" s="14">
        <v>7088</v>
      </c>
      <c r="H720" s="14"/>
      <c r="I720" s="14">
        <f t="shared" si="206"/>
        <v>7370</v>
      </c>
      <c r="J720" s="14">
        <v>7370</v>
      </c>
      <c r="K720" s="14"/>
    </row>
    <row r="721" spans="1:11" ht="100.9" customHeight="1" x14ac:dyDescent="0.2">
      <c r="A721" s="9" t="s">
        <v>18</v>
      </c>
      <c r="B721" s="8"/>
      <c r="C721" s="9" t="s">
        <v>5</v>
      </c>
      <c r="D721" s="9" t="s">
        <v>70</v>
      </c>
      <c r="E721" s="9" t="s">
        <v>12</v>
      </c>
      <c r="F721" s="14">
        <f t="shared" si="203"/>
        <v>41</v>
      </c>
      <c r="G721" s="14">
        <v>41</v>
      </c>
      <c r="H721" s="14"/>
      <c r="I721" s="14">
        <f t="shared" si="206"/>
        <v>41</v>
      </c>
      <c r="J721" s="14">
        <v>41</v>
      </c>
      <c r="K721" s="14"/>
    </row>
    <row r="722" spans="1:11" ht="274.14999999999998" customHeight="1" x14ac:dyDescent="0.2">
      <c r="A722" s="34" t="s">
        <v>72</v>
      </c>
      <c r="B722" s="8"/>
      <c r="C722" s="8" t="s">
        <v>5</v>
      </c>
      <c r="D722" s="8" t="s">
        <v>73</v>
      </c>
      <c r="E722" s="8"/>
      <c r="F722" s="11">
        <f t="shared" ref="F722:K722" si="207">F723</f>
        <v>63283</v>
      </c>
      <c r="G722" s="11">
        <f t="shared" si="207"/>
        <v>63283</v>
      </c>
      <c r="H722" s="11">
        <f t="shared" si="207"/>
        <v>0</v>
      </c>
      <c r="I722" s="11">
        <f t="shared" si="207"/>
        <v>65103</v>
      </c>
      <c r="J722" s="11">
        <f t="shared" si="207"/>
        <v>65103</v>
      </c>
      <c r="K722" s="11">
        <f t="shared" si="207"/>
        <v>0</v>
      </c>
    </row>
    <row r="723" spans="1:11" ht="138.6" customHeight="1" x14ac:dyDescent="0.2">
      <c r="A723" s="19" t="s">
        <v>34</v>
      </c>
      <c r="B723" s="8"/>
      <c r="C723" s="9" t="s">
        <v>5</v>
      </c>
      <c r="D723" s="9" t="s">
        <v>74</v>
      </c>
      <c r="E723" s="9"/>
      <c r="F723" s="14">
        <f t="shared" ref="F723:F807" si="208">G723+H723</f>
        <v>63283</v>
      </c>
      <c r="G723" s="14">
        <f>G724+G725+G726</f>
        <v>63283</v>
      </c>
      <c r="H723" s="14">
        <f>H724+H725</f>
        <v>0</v>
      </c>
      <c r="I723" s="14">
        <f t="shared" ref="I723:I735" si="209">J723+K723</f>
        <v>65103</v>
      </c>
      <c r="J723" s="14">
        <f>J724+J725+J726</f>
        <v>65103</v>
      </c>
      <c r="K723" s="14">
        <f>K724+K725</f>
        <v>0</v>
      </c>
    </row>
    <row r="724" spans="1:11" ht="236.45" customHeight="1" x14ac:dyDescent="0.2">
      <c r="A724" s="15" t="s">
        <v>17</v>
      </c>
      <c r="B724" s="8"/>
      <c r="C724" s="9" t="s">
        <v>5</v>
      </c>
      <c r="D724" s="9" t="s">
        <v>74</v>
      </c>
      <c r="E724" s="9" t="s">
        <v>11</v>
      </c>
      <c r="F724" s="14">
        <f t="shared" si="208"/>
        <v>61895</v>
      </c>
      <c r="G724" s="14">
        <v>61895</v>
      </c>
      <c r="H724" s="14"/>
      <c r="I724" s="14">
        <f t="shared" si="209"/>
        <v>63715</v>
      </c>
      <c r="J724" s="14">
        <v>63715</v>
      </c>
      <c r="K724" s="14"/>
    </row>
    <row r="725" spans="1:11" ht="104.45" customHeight="1" x14ac:dyDescent="0.2">
      <c r="A725" s="9" t="s">
        <v>18</v>
      </c>
      <c r="B725" s="8"/>
      <c r="C725" s="9" t="s">
        <v>5</v>
      </c>
      <c r="D725" s="9" t="s">
        <v>74</v>
      </c>
      <c r="E725" s="9" t="s">
        <v>12</v>
      </c>
      <c r="F725" s="14">
        <f t="shared" si="208"/>
        <v>1379</v>
      </c>
      <c r="G725" s="14">
        <v>1379</v>
      </c>
      <c r="H725" s="14"/>
      <c r="I725" s="14">
        <f t="shared" si="209"/>
        <v>1379</v>
      </c>
      <c r="J725" s="14">
        <v>1379</v>
      </c>
      <c r="K725" s="14"/>
    </row>
    <row r="726" spans="1:11" ht="57.75" customHeight="1" x14ac:dyDescent="0.2">
      <c r="A726" s="9" t="s">
        <v>15</v>
      </c>
      <c r="B726" s="8"/>
      <c r="C726" s="9" t="s">
        <v>5</v>
      </c>
      <c r="D726" s="9" t="s">
        <v>74</v>
      </c>
      <c r="E726" s="9" t="s">
        <v>14</v>
      </c>
      <c r="F726" s="14">
        <f t="shared" si="208"/>
        <v>9</v>
      </c>
      <c r="G726" s="14">
        <v>9</v>
      </c>
      <c r="H726" s="14"/>
      <c r="I726" s="14">
        <f t="shared" si="209"/>
        <v>9</v>
      </c>
      <c r="J726" s="14">
        <v>9</v>
      </c>
      <c r="K726" s="14"/>
    </row>
    <row r="727" spans="1:11" ht="51.75" customHeight="1" x14ac:dyDescent="0.2">
      <c r="A727" s="8" t="s">
        <v>157</v>
      </c>
      <c r="B727" s="8"/>
      <c r="C727" s="8" t="s">
        <v>158</v>
      </c>
      <c r="D727" s="8"/>
      <c r="E727" s="8"/>
      <c r="F727" s="11">
        <f t="shared" ref="F727:F732" si="210">G727+H727</f>
        <v>1441</v>
      </c>
      <c r="G727" s="11">
        <f t="shared" ref="G727:K729" si="211">G728</f>
        <v>1353</v>
      </c>
      <c r="H727" s="11">
        <f t="shared" si="211"/>
        <v>88</v>
      </c>
      <c r="I727" s="11">
        <f t="shared" si="209"/>
        <v>1444</v>
      </c>
      <c r="J727" s="11">
        <f t="shared" si="211"/>
        <v>1352</v>
      </c>
      <c r="K727" s="11">
        <f t="shared" si="211"/>
        <v>92</v>
      </c>
    </row>
    <row r="728" spans="1:11" ht="61.15" customHeight="1" x14ac:dyDescent="0.2">
      <c r="A728" s="8" t="s">
        <v>442</v>
      </c>
      <c r="B728" s="8"/>
      <c r="C728" s="8" t="s">
        <v>443</v>
      </c>
      <c r="D728" s="8"/>
      <c r="E728" s="8"/>
      <c r="F728" s="11">
        <f t="shared" si="210"/>
        <v>1441</v>
      </c>
      <c r="G728" s="11">
        <f>G729+G737</f>
        <v>1353</v>
      </c>
      <c r="H728" s="11">
        <f>H729+H737</f>
        <v>88</v>
      </c>
      <c r="I728" s="11">
        <f t="shared" si="209"/>
        <v>1444</v>
      </c>
      <c r="J728" s="11">
        <f>J729+J737</f>
        <v>1352</v>
      </c>
      <c r="K728" s="11">
        <f t="shared" si="211"/>
        <v>92</v>
      </c>
    </row>
    <row r="729" spans="1:11" ht="144" customHeight="1" x14ac:dyDescent="0.2">
      <c r="A729" s="7" t="s">
        <v>842</v>
      </c>
      <c r="B729" s="8"/>
      <c r="C729" s="8" t="s">
        <v>443</v>
      </c>
      <c r="D729" s="8" t="s">
        <v>31</v>
      </c>
      <c r="E729" s="8"/>
      <c r="F729" s="11">
        <f t="shared" si="210"/>
        <v>1314</v>
      </c>
      <c r="G729" s="11">
        <f t="shared" si="211"/>
        <v>1226</v>
      </c>
      <c r="H729" s="11">
        <f t="shared" si="211"/>
        <v>88</v>
      </c>
      <c r="I729" s="11">
        <f t="shared" si="209"/>
        <v>1318</v>
      </c>
      <c r="J729" s="11">
        <f t="shared" si="211"/>
        <v>1226</v>
      </c>
      <c r="K729" s="11">
        <f t="shared" si="211"/>
        <v>92</v>
      </c>
    </row>
    <row r="730" spans="1:11" ht="98.25" customHeight="1" x14ac:dyDescent="0.2">
      <c r="A730" s="7" t="s">
        <v>36</v>
      </c>
      <c r="B730" s="8"/>
      <c r="C730" s="8" t="s">
        <v>443</v>
      </c>
      <c r="D730" s="8" t="s">
        <v>32</v>
      </c>
      <c r="E730" s="8"/>
      <c r="F730" s="11">
        <f t="shared" si="210"/>
        <v>1314</v>
      </c>
      <c r="G730" s="11">
        <f>G734+G731</f>
        <v>1226</v>
      </c>
      <c r="H730" s="11">
        <f>H734+H731</f>
        <v>88</v>
      </c>
      <c r="I730" s="11">
        <f t="shared" si="209"/>
        <v>1318</v>
      </c>
      <c r="J730" s="11">
        <f>J734+J731</f>
        <v>1226</v>
      </c>
      <c r="K730" s="11">
        <f>K734+K731</f>
        <v>92</v>
      </c>
    </row>
    <row r="731" spans="1:11" ht="338.45" customHeight="1" x14ac:dyDescent="0.2">
      <c r="A731" s="20" t="s">
        <v>895</v>
      </c>
      <c r="B731" s="8"/>
      <c r="C731" s="8" t="s">
        <v>443</v>
      </c>
      <c r="D731" s="8" t="s">
        <v>896</v>
      </c>
      <c r="E731" s="8"/>
      <c r="F731" s="11">
        <f t="shared" si="210"/>
        <v>1226</v>
      </c>
      <c r="G731" s="11">
        <f>G732</f>
        <v>1226</v>
      </c>
      <c r="H731" s="11">
        <f>H732</f>
        <v>0</v>
      </c>
      <c r="I731" s="11">
        <f t="shared" si="209"/>
        <v>1226</v>
      </c>
      <c r="J731" s="11">
        <f>J732</f>
        <v>1226</v>
      </c>
      <c r="K731" s="11">
        <f>K732</f>
        <v>0</v>
      </c>
    </row>
    <row r="732" spans="1:11" ht="275.25" customHeight="1" x14ac:dyDescent="0.2">
      <c r="A732" s="17" t="s">
        <v>897</v>
      </c>
      <c r="B732" s="8"/>
      <c r="C732" s="9" t="s">
        <v>443</v>
      </c>
      <c r="D732" s="9" t="s">
        <v>898</v>
      </c>
      <c r="E732" s="9"/>
      <c r="F732" s="14">
        <f t="shared" si="210"/>
        <v>1226</v>
      </c>
      <c r="G732" s="14">
        <f>G733</f>
        <v>1226</v>
      </c>
      <c r="H732" s="14">
        <f>H733</f>
        <v>0</v>
      </c>
      <c r="I732" s="14">
        <f t="shared" si="209"/>
        <v>1226</v>
      </c>
      <c r="J732" s="14">
        <f>J733</f>
        <v>1226</v>
      </c>
      <c r="K732" s="14">
        <f>K733</f>
        <v>0</v>
      </c>
    </row>
    <row r="733" spans="1:11" ht="82.15" customHeight="1" x14ac:dyDescent="0.2">
      <c r="A733" s="17" t="s">
        <v>22</v>
      </c>
      <c r="B733" s="8"/>
      <c r="C733" s="9" t="s">
        <v>443</v>
      </c>
      <c r="D733" s="9" t="s">
        <v>898</v>
      </c>
      <c r="E733" s="9" t="s">
        <v>23</v>
      </c>
      <c r="F733" s="14">
        <f>G733+H733</f>
        <v>1226</v>
      </c>
      <c r="G733" s="14">
        <v>1226</v>
      </c>
      <c r="H733" s="14"/>
      <c r="I733" s="14">
        <f>J733+K733</f>
        <v>1226</v>
      </c>
      <c r="J733" s="14">
        <v>1226</v>
      </c>
      <c r="K733" s="14"/>
    </row>
    <row r="734" spans="1:11" ht="378.6" customHeight="1" x14ac:dyDescent="0.2">
      <c r="A734" s="42" t="s">
        <v>832</v>
      </c>
      <c r="B734" s="8"/>
      <c r="C734" s="8" t="s">
        <v>443</v>
      </c>
      <c r="D734" s="8" t="s">
        <v>37</v>
      </c>
      <c r="E734" s="8"/>
      <c r="F734" s="11">
        <f t="shared" si="208"/>
        <v>88</v>
      </c>
      <c r="G734" s="11">
        <f>G735</f>
        <v>0</v>
      </c>
      <c r="H734" s="11">
        <f>H735</f>
        <v>88</v>
      </c>
      <c r="I734" s="11">
        <f t="shared" si="209"/>
        <v>92</v>
      </c>
      <c r="J734" s="11">
        <f>J735</f>
        <v>0</v>
      </c>
      <c r="K734" s="11">
        <f>K735</f>
        <v>92</v>
      </c>
    </row>
    <row r="735" spans="1:11" ht="314.25" customHeight="1" x14ac:dyDescent="0.2">
      <c r="A735" s="17" t="s">
        <v>781</v>
      </c>
      <c r="B735" s="8"/>
      <c r="C735" s="9" t="s">
        <v>443</v>
      </c>
      <c r="D735" s="9" t="s">
        <v>38</v>
      </c>
      <c r="E735" s="9"/>
      <c r="F735" s="14">
        <f t="shared" si="208"/>
        <v>88</v>
      </c>
      <c r="G735" s="14">
        <f>G736</f>
        <v>0</v>
      </c>
      <c r="H735" s="14">
        <f>H736</f>
        <v>88</v>
      </c>
      <c r="I735" s="14">
        <f t="shared" si="209"/>
        <v>92</v>
      </c>
      <c r="J735" s="14">
        <f>J736</f>
        <v>0</v>
      </c>
      <c r="K735" s="14">
        <f>K736</f>
        <v>92</v>
      </c>
    </row>
    <row r="736" spans="1:11" ht="75" customHeight="1" x14ac:dyDescent="0.2">
      <c r="A736" s="17" t="s">
        <v>22</v>
      </c>
      <c r="B736" s="8"/>
      <c r="C736" s="9" t="s">
        <v>443</v>
      </c>
      <c r="D736" s="9" t="s">
        <v>38</v>
      </c>
      <c r="E736" s="9" t="s">
        <v>23</v>
      </c>
      <c r="F736" s="14">
        <f>G736+H736</f>
        <v>88</v>
      </c>
      <c r="G736" s="14"/>
      <c r="H736" s="14">
        <v>88</v>
      </c>
      <c r="I736" s="14">
        <f>J736+K736</f>
        <v>92</v>
      </c>
      <c r="J736" s="14"/>
      <c r="K736" s="14">
        <v>92</v>
      </c>
    </row>
    <row r="737" spans="1:12" ht="138" customHeight="1" x14ac:dyDescent="0.2">
      <c r="A737" s="7" t="s">
        <v>843</v>
      </c>
      <c r="B737" s="8"/>
      <c r="C737" s="8" t="s">
        <v>443</v>
      </c>
      <c r="D737" s="8" t="s">
        <v>45</v>
      </c>
      <c r="E737" s="9"/>
      <c r="F737" s="11">
        <f>G737+H737</f>
        <v>127</v>
      </c>
      <c r="G737" s="11">
        <f>G738+G742</f>
        <v>127</v>
      </c>
      <c r="H737" s="11"/>
      <c r="I737" s="11">
        <f>J737+K737</f>
        <v>126</v>
      </c>
      <c r="J737" s="11">
        <f>J738+J742</f>
        <v>126</v>
      </c>
      <c r="K737" s="11"/>
    </row>
    <row r="738" spans="1:12" ht="102.75" customHeight="1" x14ac:dyDescent="0.2">
      <c r="A738" s="7" t="s">
        <v>46</v>
      </c>
      <c r="B738" s="8"/>
      <c r="C738" s="8" t="s">
        <v>443</v>
      </c>
      <c r="D738" s="8" t="s">
        <v>47</v>
      </c>
      <c r="E738" s="8"/>
      <c r="F738" s="11">
        <f t="shared" ref="F738:F745" si="212">G738+H738</f>
        <v>5</v>
      </c>
      <c r="G738" s="11">
        <f>G739</f>
        <v>5</v>
      </c>
      <c r="H738" s="11"/>
      <c r="I738" s="11">
        <f t="shared" ref="I738:I745" si="213">J738+K738</f>
        <v>5</v>
      </c>
      <c r="J738" s="11">
        <f>J739</f>
        <v>5</v>
      </c>
      <c r="K738" s="11"/>
    </row>
    <row r="739" spans="1:12" ht="348.75" customHeight="1" x14ac:dyDescent="0.2">
      <c r="A739" s="7" t="s">
        <v>1026</v>
      </c>
      <c r="B739" s="8"/>
      <c r="C739" s="8" t="s">
        <v>443</v>
      </c>
      <c r="D739" s="8" t="s">
        <v>1027</v>
      </c>
      <c r="E739" s="8"/>
      <c r="F739" s="11">
        <f t="shared" si="212"/>
        <v>5</v>
      </c>
      <c r="G739" s="11">
        <f>G740</f>
        <v>5</v>
      </c>
      <c r="H739" s="11"/>
      <c r="I739" s="11">
        <f t="shared" si="213"/>
        <v>5</v>
      </c>
      <c r="J739" s="11">
        <f>J740</f>
        <v>5</v>
      </c>
      <c r="K739" s="11"/>
    </row>
    <row r="740" spans="1:12" ht="183" customHeight="1" x14ac:dyDescent="0.2">
      <c r="A740" s="19" t="s">
        <v>1028</v>
      </c>
      <c r="B740" s="8"/>
      <c r="C740" s="9" t="s">
        <v>443</v>
      </c>
      <c r="D740" s="9" t="s">
        <v>1029</v>
      </c>
      <c r="E740" s="9"/>
      <c r="F740" s="14">
        <f t="shared" si="212"/>
        <v>5</v>
      </c>
      <c r="G740" s="14">
        <f>G741</f>
        <v>5</v>
      </c>
      <c r="H740" s="14"/>
      <c r="I740" s="14">
        <f t="shared" si="213"/>
        <v>5</v>
      </c>
      <c r="J740" s="14">
        <f>J741</f>
        <v>5</v>
      </c>
      <c r="K740" s="14"/>
    </row>
    <row r="741" spans="1:12" ht="66.75" customHeight="1" x14ac:dyDescent="0.2">
      <c r="A741" s="17" t="s">
        <v>22</v>
      </c>
      <c r="B741" s="8"/>
      <c r="C741" s="9" t="s">
        <v>443</v>
      </c>
      <c r="D741" s="9" t="s">
        <v>1029</v>
      </c>
      <c r="E741" s="9" t="s">
        <v>23</v>
      </c>
      <c r="F741" s="14">
        <f t="shared" si="212"/>
        <v>5</v>
      </c>
      <c r="G741" s="14">
        <v>5</v>
      </c>
      <c r="H741" s="14"/>
      <c r="I741" s="14">
        <f t="shared" si="213"/>
        <v>5</v>
      </c>
      <c r="J741" s="14">
        <v>5</v>
      </c>
      <c r="K741" s="14"/>
    </row>
    <row r="742" spans="1:12" ht="96.75" customHeight="1" x14ac:dyDescent="0.2">
      <c r="A742" s="7" t="s">
        <v>75</v>
      </c>
      <c r="B742" s="8"/>
      <c r="C742" s="8" t="s">
        <v>443</v>
      </c>
      <c r="D742" s="8" t="s">
        <v>55</v>
      </c>
      <c r="E742" s="9"/>
      <c r="F742" s="11">
        <f t="shared" si="212"/>
        <v>122</v>
      </c>
      <c r="G742" s="11">
        <f>G743</f>
        <v>122</v>
      </c>
      <c r="H742" s="11"/>
      <c r="I742" s="11">
        <f t="shared" si="213"/>
        <v>121</v>
      </c>
      <c r="J742" s="11">
        <f>J743</f>
        <v>121</v>
      </c>
      <c r="K742" s="11"/>
    </row>
    <row r="743" spans="1:12" ht="344.25" customHeight="1" x14ac:dyDescent="0.2">
      <c r="A743" s="34" t="s">
        <v>1026</v>
      </c>
      <c r="B743" s="8"/>
      <c r="C743" s="8" t="s">
        <v>443</v>
      </c>
      <c r="D743" s="8" t="s">
        <v>1030</v>
      </c>
      <c r="E743" s="8"/>
      <c r="F743" s="11">
        <f t="shared" si="212"/>
        <v>122</v>
      </c>
      <c r="G743" s="11">
        <f>G744</f>
        <v>122</v>
      </c>
      <c r="H743" s="11"/>
      <c r="I743" s="11">
        <f t="shared" si="213"/>
        <v>121</v>
      </c>
      <c r="J743" s="11">
        <f>J744</f>
        <v>121</v>
      </c>
      <c r="K743" s="11"/>
    </row>
    <row r="744" spans="1:12" ht="156.75" customHeight="1" x14ac:dyDescent="0.2">
      <c r="A744" s="19" t="s">
        <v>1028</v>
      </c>
      <c r="B744" s="8"/>
      <c r="C744" s="9" t="s">
        <v>443</v>
      </c>
      <c r="D744" s="9" t="s">
        <v>1031</v>
      </c>
      <c r="E744" s="9"/>
      <c r="F744" s="14">
        <f t="shared" si="212"/>
        <v>122</v>
      </c>
      <c r="G744" s="14">
        <f>G745</f>
        <v>122</v>
      </c>
      <c r="H744" s="14"/>
      <c r="I744" s="14">
        <f t="shared" si="213"/>
        <v>121</v>
      </c>
      <c r="J744" s="14">
        <f>J745</f>
        <v>121</v>
      </c>
      <c r="K744" s="14"/>
    </row>
    <row r="745" spans="1:12" ht="75" customHeight="1" x14ac:dyDescent="0.2">
      <c r="A745" s="17" t="s">
        <v>22</v>
      </c>
      <c r="B745" s="8"/>
      <c r="C745" s="9" t="s">
        <v>443</v>
      </c>
      <c r="D745" s="9" t="s">
        <v>1031</v>
      </c>
      <c r="E745" s="9" t="s">
        <v>23</v>
      </c>
      <c r="F745" s="14">
        <f t="shared" si="212"/>
        <v>122</v>
      </c>
      <c r="G745" s="14">
        <v>122</v>
      </c>
      <c r="H745" s="14"/>
      <c r="I745" s="14">
        <f t="shared" si="213"/>
        <v>121</v>
      </c>
      <c r="J745" s="14">
        <v>121</v>
      </c>
      <c r="K745" s="14"/>
    </row>
    <row r="746" spans="1:12" ht="120" customHeight="1" x14ac:dyDescent="0.2">
      <c r="A746" s="8" t="s">
        <v>450</v>
      </c>
      <c r="B746" s="8" t="s">
        <v>451</v>
      </c>
      <c r="C746" s="8"/>
      <c r="D746" s="8"/>
      <c r="E746" s="8"/>
      <c r="F746" s="11">
        <f t="shared" si="208"/>
        <v>1295937.1000000001</v>
      </c>
      <c r="G746" s="11">
        <f>G756+G747</f>
        <v>152658</v>
      </c>
      <c r="H746" s="11">
        <f>H756+H747</f>
        <v>1143279.1000000001</v>
      </c>
      <c r="I746" s="11">
        <f t="shared" ref="I746:I752" si="214">J746+K746</f>
        <v>1313793.3</v>
      </c>
      <c r="J746" s="11">
        <f>J756+J747</f>
        <v>132257</v>
      </c>
      <c r="K746" s="11">
        <f>K756+K747</f>
        <v>1181536.3</v>
      </c>
      <c r="L746" s="10">
        <v>152658</v>
      </c>
    </row>
    <row r="747" spans="1:12" ht="51.75" customHeight="1" x14ac:dyDescent="0.2">
      <c r="A747" s="8" t="s">
        <v>103</v>
      </c>
      <c r="B747" s="8"/>
      <c r="C747" s="8" t="s">
        <v>104</v>
      </c>
      <c r="D747" s="8"/>
      <c r="E747" s="8"/>
      <c r="F747" s="11">
        <f t="shared" si="208"/>
        <v>126514</v>
      </c>
      <c r="G747" s="11">
        <f t="shared" ref="G747:K750" si="215">G748</f>
        <v>92564</v>
      </c>
      <c r="H747" s="11">
        <f t="shared" si="215"/>
        <v>33950</v>
      </c>
      <c r="I747" s="11">
        <f t="shared" si="214"/>
        <v>106977</v>
      </c>
      <c r="J747" s="11">
        <f t="shared" si="215"/>
        <v>73027</v>
      </c>
      <c r="K747" s="11">
        <f t="shared" si="215"/>
        <v>33950</v>
      </c>
    </row>
    <row r="748" spans="1:12" ht="51.75" customHeight="1" x14ac:dyDescent="0.2">
      <c r="A748" s="8" t="s">
        <v>236</v>
      </c>
      <c r="B748" s="8"/>
      <c r="C748" s="8" t="s">
        <v>237</v>
      </c>
      <c r="D748" s="8"/>
      <c r="E748" s="8"/>
      <c r="F748" s="11">
        <f t="shared" si="208"/>
        <v>126514</v>
      </c>
      <c r="G748" s="11">
        <f t="shared" si="215"/>
        <v>92564</v>
      </c>
      <c r="H748" s="11">
        <f t="shared" si="215"/>
        <v>33950</v>
      </c>
      <c r="I748" s="11">
        <f t="shared" si="214"/>
        <v>106977</v>
      </c>
      <c r="J748" s="11">
        <f t="shared" si="215"/>
        <v>73027</v>
      </c>
      <c r="K748" s="11">
        <f t="shared" si="215"/>
        <v>33950</v>
      </c>
    </row>
    <row r="749" spans="1:12" ht="222" customHeight="1" x14ac:dyDescent="0.2">
      <c r="A749" s="7" t="s">
        <v>839</v>
      </c>
      <c r="B749" s="8"/>
      <c r="C749" s="8" t="s">
        <v>237</v>
      </c>
      <c r="D749" s="8" t="s">
        <v>238</v>
      </c>
      <c r="E749" s="8"/>
      <c r="F749" s="11">
        <f t="shared" si="208"/>
        <v>126514</v>
      </c>
      <c r="G749" s="11">
        <f t="shared" si="215"/>
        <v>92564</v>
      </c>
      <c r="H749" s="11">
        <f t="shared" si="215"/>
        <v>33950</v>
      </c>
      <c r="I749" s="11">
        <f t="shared" si="214"/>
        <v>106977</v>
      </c>
      <c r="J749" s="11">
        <f t="shared" si="215"/>
        <v>73027</v>
      </c>
      <c r="K749" s="11">
        <f t="shared" si="215"/>
        <v>33950</v>
      </c>
    </row>
    <row r="750" spans="1:12" ht="150" customHeight="1" x14ac:dyDescent="0.2">
      <c r="A750" s="7" t="s">
        <v>879</v>
      </c>
      <c r="B750" s="8"/>
      <c r="C750" s="8" t="s">
        <v>237</v>
      </c>
      <c r="D750" s="8" t="s">
        <v>239</v>
      </c>
      <c r="E750" s="8"/>
      <c r="F750" s="11">
        <f t="shared" si="208"/>
        <v>126514</v>
      </c>
      <c r="G750" s="11">
        <f t="shared" si="215"/>
        <v>92564</v>
      </c>
      <c r="H750" s="11">
        <f t="shared" si="215"/>
        <v>33950</v>
      </c>
      <c r="I750" s="11">
        <f t="shared" si="214"/>
        <v>106977</v>
      </c>
      <c r="J750" s="11">
        <f t="shared" si="215"/>
        <v>73027</v>
      </c>
      <c r="K750" s="11">
        <f t="shared" si="215"/>
        <v>33950</v>
      </c>
    </row>
    <row r="751" spans="1:12" ht="279.75" customHeight="1" x14ac:dyDescent="0.2">
      <c r="A751" s="7" t="s">
        <v>801</v>
      </c>
      <c r="B751" s="8"/>
      <c r="C751" s="8" t="s">
        <v>237</v>
      </c>
      <c r="D751" s="8" t="s">
        <v>794</v>
      </c>
      <c r="E751" s="8"/>
      <c r="F751" s="11">
        <f t="shared" si="208"/>
        <v>126514</v>
      </c>
      <c r="G751" s="11">
        <f>G752+G754</f>
        <v>92564</v>
      </c>
      <c r="H751" s="11">
        <f>H752+H754</f>
        <v>33950</v>
      </c>
      <c r="I751" s="11">
        <f t="shared" si="214"/>
        <v>106977</v>
      </c>
      <c r="J751" s="11">
        <f>J752+J754</f>
        <v>73027</v>
      </c>
      <c r="K751" s="11">
        <f>K752+K754</f>
        <v>33950</v>
      </c>
    </row>
    <row r="752" spans="1:12" ht="224.25" customHeight="1" x14ac:dyDescent="0.2">
      <c r="A752" s="15" t="s">
        <v>990</v>
      </c>
      <c r="B752" s="9"/>
      <c r="C752" s="9" t="s">
        <v>237</v>
      </c>
      <c r="D752" s="9" t="s">
        <v>795</v>
      </c>
      <c r="E752" s="9"/>
      <c r="F752" s="14">
        <f t="shared" si="208"/>
        <v>92564</v>
      </c>
      <c r="G752" s="14">
        <f>G753</f>
        <v>92564</v>
      </c>
      <c r="H752" s="14">
        <f>H753</f>
        <v>0</v>
      </c>
      <c r="I752" s="14">
        <f t="shared" si="214"/>
        <v>73027</v>
      </c>
      <c r="J752" s="14">
        <f>J753</f>
        <v>73027</v>
      </c>
      <c r="K752" s="14">
        <f>K753</f>
        <v>0</v>
      </c>
    </row>
    <row r="753" spans="1:11" ht="57.75" customHeight="1" x14ac:dyDescent="0.2">
      <c r="A753" s="9" t="s">
        <v>15</v>
      </c>
      <c r="B753" s="9"/>
      <c r="C753" s="9" t="s">
        <v>237</v>
      </c>
      <c r="D753" s="9" t="s">
        <v>795</v>
      </c>
      <c r="E753" s="9" t="s">
        <v>14</v>
      </c>
      <c r="F753" s="14">
        <f>G753+H753</f>
        <v>92564</v>
      </c>
      <c r="G753" s="14">
        <v>92564</v>
      </c>
      <c r="H753" s="14"/>
      <c r="I753" s="14">
        <f>J753+K753</f>
        <v>73027</v>
      </c>
      <c r="J753" s="14">
        <v>73027</v>
      </c>
      <c r="K753" s="14"/>
    </row>
    <row r="754" spans="1:11" ht="343.5" customHeight="1" x14ac:dyDescent="0.2">
      <c r="A754" s="17" t="s">
        <v>572</v>
      </c>
      <c r="B754" s="9"/>
      <c r="C754" s="9" t="s">
        <v>237</v>
      </c>
      <c r="D754" s="9" t="s">
        <v>796</v>
      </c>
      <c r="E754" s="9"/>
      <c r="F754" s="14">
        <f>G754+H754</f>
        <v>33950</v>
      </c>
      <c r="G754" s="14">
        <f>G755</f>
        <v>0</v>
      </c>
      <c r="H754" s="14">
        <f>H755</f>
        <v>33950</v>
      </c>
      <c r="I754" s="14">
        <f>J754+K754</f>
        <v>33950</v>
      </c>
      <c r="J754" s="14">
        <f>J755</f>
        <v>0</v>
      </c>
      <c r="K754" s="14">
        <f>K755</f>
        <v>33950</v>
      </c>
    </row>
    <row r="755" spans="1:11" ht="57.75" customHeight="1" x14ac:dyDescent="0.2">
      <c r="A755" s="9" t="s">
        <v>15</v>
      </c>
      <c r="B755" s="9"/>
      <c r="C755" s="9" t="s">
        <v>237</v>
      </c>
      <c r="D755" s="9" t="s">
        <v>796</v>
      </c>
      <c r="E755" s="9" t="s">
        <v>14</v>
      </c>
      <c r="F755" s="14">
        <f>G755+H755</f>
        <v>33950</v>
      </c>
      <c r="G755" s="14"/>
      <c r="H755" s="14">
        <v>33950</v>
      </c>
      <c r="I755" s="14">
        <f>J755+K755</f>
        <v>33950</v>
      </c>
      <c r="J755" s="14"/>
      <c r="K755" s="14">
        <v>33950</v>
      </c>
    </row>
    <row r="756" spans="1:11" ht="51.75" customHeight="1" x14ac:dyDescent="0.2">
      <c r="A756" s="8" t="s">
        <v>157</v>
      </c>
      <c r="B756" s="8"/>
      <c r="C756" s="8" t="s">
        <v>158</v>
      </c>
      <c r="D756" s="8"/>
      <c r="E756" s="8"/>
      <c r="F756" s="11">
        <f t="shared" si="208"/>
        <v>1169423.1000000001</v>
      </c>
      <c r="G756" s="11">
        <f>G757+G765+G783+G981+G1008</f>
        <v>60094</v>
      </c>
      <c r="H756" s="11">
        <f>H757+H765+H783+H981+H1008</f>
        <v>1109329.1000000001</v>
      </c>
      <c r="I756" s="11">
        <f t="shared" ref="I756:I813" si="216">J756+K756</f>
        <v>1206816.3</v>
      </c>
      <c r="J756" s="11">
        <f>J757+J765+J783+J981+J1008</f>
        <v>59230</v>
      </c>
      <c r="K756" s="11">
        <f>K757+K765+K783+K981+K1008</f>
        <v>1147586.3</v>
      </c>
    </row>
    <row r="757" spans="1:11" ht="51.75" customHeight="1" x14ac:dyDescent="0.2">
      <c r="A757" s="8" t="s">
        <v>452</v>
      </c>
      <c r="B757" s="8"/>
      <c r="C757" s="8" t="s">
        <v>453</v>
      </c>
      <c r="D757" s="8"/>
      <c r="E757" s="8"/>
      <c r="F757" s="11">
        <f t="shared" si="208"/>
        <v>18812</v>
      </c>
      <c r="G757" s="11">
        <f t="shared" ref="G757:K759" si="217">G758</f>
        <v>18812</v>
      </c>
      <c r="H757" s="11">
        <f t="shared" si="217"/>
        <v>0</v>
      </c>
      <c r="I757" s="11">
        <f t="shared" si="216"/>
        <v>18812</v>
      </c>
      <c r="J757" s="11">
        <f t="shared" si="217"/>
        <v>18812</v>
      </c>
      <c r="K757" s="11">
        <f t="shared" si="217"/>
        <v>0</v>
      </c>
    </row>
    <row r="758" spans="1:11" ht="150.75" customHeight="1" x14ac:dyDescent="0.2">
      <c r="A758" s="7" t="s">
        <v>857</v>
      </c>
      <c r="B758" s="8"/>
      <c r="C758" s="8" t="s">
        <v>453</v>
      </c>
      <c r="D758" s="8" t="s">
        <v>343</v>
      </c>
      <c r="E758" s="8"/>
      <c r="F758" s="11">
        <f t="shared" si="208"/>
        <v>18812</v>
      </c>
      <c r="G758" s="11">
        <f t="shared" si="217"/>
        <v>18812</v>
      </c>
      <c r="H758" s="11">
        <f t="shared" si="217"/>
        <v>0</v>
      </c>
      <c r="I758" s="11">
        <f t="shared" si="216"/>
        <v>18812</v>
      </c>
      <c r="J758" s="11">
        <f t="shared" si="217"/>
        <v>18812</v>
      </c>
      <c r="K758" s="11">
        <f t="shared" si="217"/>
        <v>0</v>
      </c>
    </row>
    <row r="759" spans="1:11" ht="146.25" customHeight="1" x14ac:dyDescent="0.2">
      <c r="A759" s="7" t="s">
        <v>454</v>
      </c>
      <c r="B759" s="8"/>
      <c r="C759" s="8" t="s">
        <v>453</v>
      </c>
      <c r="D759" s="8" t="s">
        <v>455</v>
      </c>
      <c r="E759" s="8"/>
      <c r="F759" s="11">
        <f t="shared" si="208"/>
        <v>18812</v>
      </c>
      <c r="G759" s="11">
        <f t="shared" si="217"/>
        <v>18812</v>
      </c>
      <c r="H759" s="11">
        <f t="shared" si="217"/>
        <v>0</v>
      </c>
      <c r="I759" s="11">
        <f t="shared" si="216"/>
        <v>18812</v>
      </c>
      <c r="J759" s="11">
        <f t="shared" si="217"/>
        <v>18812</v>
      </c>
      <c r="K759" s="11">
        <f t="shared" si="217"/>
        <v>0</v>
      </c>
    </row>
    <row r="760" spans="1:11" ht="324" customHeight="1" x14ac:dyDescent="0.2">
      <c r="A760" s="7" t="s">
        <v>456</v>
      </c>
      <c r="B760" s="8"/>
      <c r="C760" s="8" t="s">
        <v>453</v>
      </c>
      <c r="D760" s="8" t="s">
        <v>457</v>
      </c>
      <c r="E760" s="8"/>
      <c r="F760" s="11">
        <f t="shared" si="208"/>
        <v>18812</v>
      </c>
      <c r="G760" s="11">
        <f>G761+G763</f>
        <v>18812</v>
      </c>
      <c r="H760" s="11">
        <f>H761+H763</f>
        <v>0</v>
      </c>
      <c r="I760" s="11">
        <f t="shared" si="216"/>
        <v>18812</v>
      </c>
      <c r="J760" s="11">
        <f>J761+J763</f>
        <v>18812</v>
      </c>
      <c r="K760" s="11">
        <f>K761+K763</f>
        <v>0</v>
      </c>
    </row>
    <row r="761" spans="1:11" ht="256.5" customHeight="1" x14ac:dyDescent="0.2">
      <c r="A761" s="17" t="s">
        <v>809</v>
      </c>
      <c r="B761" s="9"/>
      <c r="C761" s="9" t="s">
        <v>453</v>
      </c>
      <c r="D761" s="9" t="s">
        <v>458</v>
      </c>
      <c r="E761" s="9"/>
      <c r="F761" s="14">
        <f t="shared" si="208"/>
        <v>18662</v>
      </c>
      <c r="G761" s="14">
        <f>G762</f>
        <v>18662</v>
      </c>
      <c r="H761" s="14">
        <f>H762</f>
        <v>0</v>
      </c>
      <c r="I761" s="14">
        <f t="shared" si="216"/>
        <v>18662</v>
      </c>
      <c r="J761" s="14">
        <f>J762</f>
        <v>18662</v>
      </c>
      <c r="K761" s="14">
        <f>K762</f>
        <v>0</v>
      </c>
    </row>
    <row r="762" spans="1:11" ht="66.75" customHeight="1" x14ac:dyDescent="0.2">
      <c r="A762" s="17" t="s">
        <v>22</v>
      </c>
      <c r="B762" s="9"/>
      <c r="C762" s="9" t="s">
        <v>453</v>
      </c>
      <c r="D762" s="9" t="s">
        <v>458</v>
      </c>
      <c r="E762" s="9" t="s">
        <v>23</v>
      </c>
      <c r="F762" s="14">
        <f>G762+H762</f>
        <v>18662</v>
      </c>
      <c r="G762" s="14">
        <v>18662</v>
      </c>
      <c r="H762" s="14"/>
      <c r="I762" s="14">
        <f>J762+K762</f>
        <v>18662</v>
      </c>
      <c r="J762" s="14">
        <v>18662</v>
      </c>
      <c r="K762" s="14"/>
    </row>
    <row r="763" spans="1:11" ht="100.5" customHeight="1" x14ac:dyDescent="0.2">
      <c r="A763" s="17" t="s">
        <v>459</v>
      </c>
      <c r="B763" s="9"/>
      <c r="C763" s="9" t="s">
        <v>453</v>
      </c>
      <c r="D763" s="9" t="s">
        <v>460</v>
      </c>
      <c r="E763" s="9"/>
      <c r="F763" s="14">
        <f t="shared" si="208"/>
        <v>150</v>
      </c>
      <c r="G763" s="14">
        <f>G764</f>
        <v>150</v>
      </c>
      <c r="H763" s="14">
        <f>H764</f>
        <v>0</v>
      </c>
      <c r="I763" s="14">
        <f t="shared" si="216"/>
        <v>150</v>
      </c>
      <c r="J763" s="14">
        <f>J764</f>
        <v>150</v>
      </c>
      <c r="K763" s="14">
        <f>K764</f>
        <v>0</v>
      </c>
    </row>
    <row r="764" spans="1:11" ht="95.25" customHeight="1" x14ac:dyDescent="0.2">
      <c r="A764" s="9" t="s">
        <v>18</v>
      </c>
      <c r="B764" s="9"/>
      <c r="C764" s="9" t="s">
        <v>453</v>
      </c>
      <c r="D764" s="9" t="s">
        <v>460</v>
      </c>
      <c r="E764" s="9" t="s">
        <v>12</v>
      </c>
      <c r="F764" s="14">
        <f>G764+H764</f>
        <v>150</v>
      </c>
      <c r="G764" s="14">
        <v>150</v>
      </c>
      <c r="H764" s="14"/>
      <c r="I764" s="14">
        <f>J764+K764</f>
        <v>150</v>
      </c>
      <c r="J764" s="14">
        <v>150</v>
      </c>
      <c r="K764" s="14"/>
    </row>
    <row r="765" spans="1:11" ht="69.599999999999994" customHeight="1" x14ac:dyDescent="0.2">
      <c r="A765" s="8" t="s">
        <v>461</v>
      </c>
      <c r="B765" s="8"/>
      <c r="C765" s="8" t="s">
        <v>462</v>
      </c>
      <c r="D765" s="8"/>
      <c r="E765" s="8"/>
      <c r="F765" s="11">
        <f t="shared" si="208"/>
        <v>92973</v>
      </c>
      <c r="G765" s="11">
        <f>G766</f>
        <v>3859</v>
      </c>
      <c r="H765" s="11">
        <f>H766</f>
        <v>89114</v>
      </c>
      <c r="I765" s="11">
        <f t="shared" si="216"/>
        <v>97037</v>
      </c>
      <c r="J765" s="11">
        <f>J766</f>
        <v>3546</v>
      </c>
      <c r="K765" s="11">
        <f>K766</f>
        <v>93491</v>
      </c>
    </row>
    <row r="766" spans="1:11" ht="132" x14ac:dyDescent="0.2">
      <c r="A766" s="7" t="s">
        <v>858</v>
      </c>
      <c r="B766" s="8"/>
      <c r="C766" s="8" t="s">
        <v>462</v>
      </c>
      <c r="D766" s="8" t="s">
        <v>343</v>
      </c>
      <c r="E766" s="8"/>
      <c r="F766" s="11">
        <f t="shared" si="208"/>
        <v>92973</v>
      </c>
      <c r="G766" s="11">
        <f>G767+G774+G778</f>
        <v>3859</v>
      </c>
      <c r="H766" s="11">
        <f>H767+H774+H778</f>
        <v>89114</v>
      </c>
      <c r="I766" s="11">
        <f t="shared" si="216"/>
        <v>97037</v>
      </c>
      <c r="J766" s="11">
        <f>J767+J774+J778</f>
        <v>3546</v>
      </c>
      <c r="K766" s="11">
        <f>K767+K774+K778</f>
        <v>93491</v>
      </c>
    </row>
    <row r="767" spans="1:11" ht="148.5" customHeight="1" x14ac:dyDescent="0.2">
      <c r="A767" s="7" t="s">
        <v>463</v>
      </c>
      <c r="B767" s="8"/>
      <c r="C767" s="8" t="s">
        <v>462</v>
      </c>
      <c r="D767" s="8" t="s">
        <v>464</v>
      </c>
      <c r="E767" s="8"/>
      <c r="F767" s="11">
        <f t="shared" si="208"/>
        <v>80470</v>
      </c>
      <c r="G767" s="11">
        <f>G768+G771</f>
        <v>224</v>
      </c>
      <c r="H767" s="11">
        <f>H768+H771</f>
        <v>80246</v>
      </c>
      <c r="I767" s="11">
        <f t="shared" si="216"/>
        <v>84632</v>
      </c>
      <c r="J767" s="11">
        <f>J768+J771</f>
        <v>224</v>
      </c>
      <c r="K767" s="11">
        <f>K768+K771</f>
        <v>84408</v>
      </c>
    </row>
    <row r="768" spans="1:11" ht="135.75" customHeight="1" x14ac:dyDescent="0.2">
      <c r="A768" s="8" t="s">
        <v>467</v>
      </c>
      <c r="B768" s="8"/>
      <c r="C768" s="8" t="s">
        <v>462</v>
      </c>
      <c r="D768" s="8" t="s">
        <v>468</v>
      </c>
      <c r="E768" s="8"/>
      <c r="F768" s="11">
        <f t="shared" si="208"/>
        <v>80246</v>
      </c>
      <c r="G768" s="11">
        <f>G769</f>
        <v>0</v>
      </c>
      <c r="H768" s="11">
        <f>H769</f>
        <v>80246</v>
      </c>
      <c r="I768" s="11">
        <f t="shared" si="216"/>
        <v>84408</v>
      </c>
      <c r="J768" s="11">
        <f>J769</f>
        <v>0</v>
      </c>
      <c r="K768" s="11">
        <f>K769</f>
        <v>84408</v>
      </c>
    </row>
    <row r="769" spans="1:11" ht="148.5" customHeight="1" x14ac:dyDescent="0.2">
      <c r="A769" s="17" t="s">
        <v>469</v>
      </c>
      <c r="B769" s="9"/>
      <c r="C769" s="9" t="s">
        <v>462</v>
      </c>
      <c r="D769" s="9" t="s">
        <v>470</v>
      </c>
      <c r="E769" s="9"/>
      <c r="F769" s="14">
        <f t="shared" si="208"/>
        <v>80246</v>
      </c>
      <c r="G769" s="14">
        <f>G770</f>
        <v>0</v>
      </c>
      <c r="H769" s="14">
        <f>H770</f>
        <v>80246</v>
      </c>
      <c r="I769" s="14">
        <f t="shared" si="216"/>
        <v>84408</v>
      </c>
      <c r="J769" s="14">
        <f>J770</f>
        <v>0</v>
      </c>
      <c r="K769" s="14">
        <f>K770</f>
        <v>84408</v>
      </c>
    </row>
    <row r="770" spans="1:11" ht="161.25" customHeight="1" x14ac:dyDescent="0.2">
      <c r="A770" s="9" t="s">
        <v>16</v>
      </c>
      <c r="B770" s="9"/>
      <c r="C770" s="9" t="s">
        <v>462</v>
      </c>
      <c r="D770" s="9" t="s">
        <v>470</v>
      </c>
      <c r="E770" s="9" t="s">
        <v>13</v>
      </c>
      <c r="F770" s="14">
        <f>G770+H770</f>
        <v>80246</v>
      </c>
      <c r="G770" s="14"/>
      <c r="H770" s="14">
        <v>80246</v>
      </c>
      <c r="I770" s="14">
        <f>J770+K770</f>
        <v>84408</v>
      </c>
      <c r="J770" s="14"/>
      <c r="K770" s="14">
        <v>84408</v>
      </c>
    </row>
    <row r="771" spans="1:11" ht="231" customHeight="1" x14ac:dyDescent="0.2">
      <c r="A771" s="8" t="s">
        <v>950</v>
      </c>
      <c r="B771" s="8"/>
      <c r="C771" s="8" t="s">
        <v>462</v>
      </c>
      <c r="D771" s="8" t="s">
        <v>472</v>
      </c>
      <c r="E771" s="8"/>
      <c r="F771" s="11">
        <f t="shared" si="208"/>
        <v>224</v>
      </c>
      <c r="G771" s="11">
        <f>G772</f>
        <v>224</v>
      </c>
      <c r="H771" s="11">
        <f>H772</f>
        <v>0</v>
      </c>
      <c r="I771" s="11">
        <f t="shared" si="216"/>
        <v>224</v>
      </c>
      <c r="J771" s="11">
        <f>J772</f>
        <v>224</v>
      </c>
      <c r="K771" s="11">
        <f>K772</f>
        <v>0</v>
      </c>
    </row>
    <row r="772" spans="1:11" ht="27" customHeight="1" x14ac:dyDescent="0.2">
      <c r="A772" s="9" t="s">
        <v>42</v>
      </c>
      <c r="B772" s="8"/>
      <c r="C772" s="9" t="s">
        <v>462</v>
      </c>
      <c r="D772" s="9" t="s">
        <v>473</v>
      </c>
      <c r="E772" s="9"/>
      <c r="F772" s="14">
        <f t="shared" si="208"/>
        <v>224</v>
      </c>
      <c r="G772" s="14">
        <f>G773</f>
        <v>224</v>
      </c>
      <c r="H772" s="14">
        <f>H773</f>
        <v>0</v>
      </c>
      <c r="I772" s="14">
        <f t="shared" si="216"/>
        <v>224</v>
      </c>
      <c r="J772" s="14">
        <f>J773</f>
        <v>224</v>
      </c>
      <c r="K772" s="14">
        <f>K773</f>
        <v>0</v>
      </c>
    </row>
    <row r="773" spans="1:11" ht="163.5" customHeight="1" x14ac:dyDescent="0.2">
      <c r="A773" s="9" t="s">
        <v>16</v>
      </c>
      <c r="B773" s="9"/>
      <c r="C773" s="9" t="s">
        <v>462</v>
      </c>
      <c r="D773" s="9" t="s">
        <v>473</v>
      </c>
      <c r="E773" s="9" t="s">
        <v>13</v>
      </c>
      <c r="F773" s="14">
        <f>G773+H773</f>
        <v>224</v>
      </c>
      <c r="G773" s="14">
        <v>224</v>
      </c>
      <c r="H773" s="14"/>
      <c r="I773" s="14">
        <f>J773+K773</f>
        <v>224</v>
      </c>
      <c r="J773" s="14">
        <v>224</v>
      </c>
      <c r="K773" s="14"/>
    </row>
    <row r="774" spans="1:11" ht="100.5" customHeight="1" x14ac:dyDescent="0.2">
      <c r="A774" s="7" t="s">
        <v>474</v>
      </c>
      <c r="B774" s="8"/>
      <c r="C774" s="8" t="s">
        <v>462</v>
      </c>
      <c r="D774" s="8" t="s">
        <v>475</v>
      </c>
      <c r="E774" s="8"/>
      <c r="F774" s="11">
        <f t="shared" si="208"/>
        <v>3635</v>
      </c>
      <c r="G774" s="11">
        <f t="shared" ref="G774:K776" si="218">G775</f>
        <v>3635</v>
      </c>
      <c r="H774" s="11">
        <f t="shared" si="218"/>
        <v>0</v>
      </c>
      <c r="I774" s="11">
        <f t="shared" si="216"/>
        <v>3322</v>
      </c>
      <c r="J774" s="11">
        <f t="shared" si="218"/>
        <v>3322</v>
      </c>
      <c r="K774" s="11">
        <f t="shared" si="218"/>
        <v>0</v>
      </c>
    </row>
    <row r="775" spans="1:11" ht="223.5" customHeight="1" x14ac:dyDescent="0.2">
      <c r="A775" s="7" t="s">
        <v>670</v>
      </c>
      <c r="B775" s="8"/>
      <c r="C775" s="8" t="s">
        <v>462</v>
      </c>
      <c r="D775" s="8" t="s">
        <v>476</v>
      </c>
      <c r="E775" s="8"/>
      <c r="F775" s="11">
        <f t="shared" si="208"/>
        <v>3635</v>
      </c>
      <c r="G775" s="11">
        <f t="shared" si="218"/>
        <v>3635</v>
      </c>
      <c r="H775" s="11">
        <f t="shared" si="218"/>
        <v>0</v>
      </c>
      <c r="I775" s="11">
        <f t="shared" si="216"/>
        <v>3322</v>
      </c>
      <c r="J775" s="11">
        <f t="shared" si="218"/>
        <v>3322</v>
      </c>
      <c r="K775" s="11">
        <f t="shared" si="218"/>
        <v>0</v>
      </c>
    </row>
    <row r="776" spans="1:11" ht="120.75" customHeight="1" x14ac:dyDescent="0.2">
      <c r="A776" s="17" t="s">
        <v>48</v>
      </c>
      <c r="B776" s="9"/>
      <c r="C776" s="9" t="s">
        <v>462</v>
      </c>
      <c r="D776" s="9" t="s">
        <v>477</v>
      </c>
      <c r="E776" s="9"/>
      <c r="F776" s="14">
        <f t="shared" si="208"/>
        <v>3635</v>
      </c>
      <c r="G776" s="14">
        <f t="shared" si="218"/>
        <v>3635</v>
      </c>
      <c r="H776" s="14">
        <f t="shared" si="218"/>
        <v>0</v>
      </c>
      <c r="I776" s="14">
        <f t="shared" si="216"/>
        <v>3322</v>
      </c>
      <c r="J776" s="14">
        <f t="shared" si="218"/>
        <v>3322</v>
      </c>
      <c r="K776" s="14">
        <f t="shared" si="218"/>
        <v>0</v>
      </c>
    </row>
    <row r="777" spans="1:11" ht="162.75" customHeight="1" x14ac:dyDescent="0.2">
      <c r="A777" s="9" t="s">
        <v>16</v>
      </c>
      <c r="B777" s="9"/>
      <c r="C777" s="9" t="s">
        <v>462</v>
      </c>
      <c r="D777" s="9" t="s">
        <v>477</v>
      </c>
      <c r="E777" s="9" t="s">
        <v>13</v>
      </c>
      <c r="F777" s="14">
        <f>G777+H777</f>
        <v>3635</v>
      </c>
      <c r="G777" s="14">
        <v>3635</v>
      </c>
      <c r="H777" s="14"/>
      <c r="I777" s="14">
        <f>J777+K777</f>
        <v>3322</v>
      </c>
      <c r="J777" s="14">
        <v>3322</v>
      </c>
      <c r="K777" s="14"/>
    </row>
    <row r="778" spans="1:11" ht="186" customHeight="1" x14ac:dyDescent="0.2">
      <c r="A778" s="7" t="s">
        <v>888</v>
      </c>
      <c r="B778" s="8"/>
      <c r="C778" s="8" t="s">
        <v>462</v>
      </c>
      <c r="D778" s="8" t="s">
        <v>632</v>
      </c>
      <c r="E778" s="9"/>
      <c r="F778" s="11">
        <f t="shared" si="208"/>
        <v>8868</v>
      </c>
      <c r="G778" s="11">
        <f>G779</f>
        <v>0</v>
      </c>
      <c r="H778" s="11">
        <f>H779</f>
        <v>8868</v>
      </c>
      <c r="I778" s="11">
        <f t="shared" si="216"/>
        <v>9083</v>
      </c>
      <c r="J778" s="11">
        <f>J779</f>
        <v>0</v>
      </c>
      <c r="K778" s="11">
        <f>K779</f>
        <v>9083</v>
      </c>
    </row>
    <row r="779" spans="1:11" ht="161.25" customHeight="1" x14ac:dyDescent="0.2">
      <c r="A779" s="20" t="s">
        <v>653</v>
      </c>
      <c r="B779" s="8"/>
      <c r="C779" s="8" t="s">
        <v>462</v>
      </c>
      <c r="D779" s="8" t="s">
        <v>654</v>
      </c>
      <c r="E779" s="8"/>
      <c r="F779" s="11">
        <f t="shared" si="208"/>
        <v>8868</v>
      </c>
      <c r="G779" s="11">
        <f>G780</f>
        <v>0</v>
      </c>
      <c r="H779" s="11">
        <f>H780</f>
        <v>8868</v>
      </c>
      <c r="I779" s="11">
        <f t="shared" si="216"/>
        <v>9083</v>
      </c>
      <c r="J779" s="11">
        <f>J780</f>
        <v>0</v>
      </c>
      <c r="K779" s="11">
        <f>K780</f>
        <v>9083</v>
      </c>
    </row>
    <row r="780" spans="1:11" ht="132.75" customHeight="1" x14ac:dyDescent="0.2">
      <c r="A780" s="17" t="s">
        <v>655</v>
      </c>
      <c r="B780" s="9"/>
      <c r="C780" s="9" t="s">
        <v>462</v>
      </c>
      <c r="D780" s="9" t="s">
        <v>656</v>
      </c>
      <c r="E780" s="9"/>
      <c r="F780" s="14">
        <f t="shared" si="208"/>
        <v>8868</v>
      </c>
      <c r="G780" s="14">
        <f>G781+G782</f>
        <v>0</v>
      </c>
      <c r="H780" s="14">
        <f>H781+H782</f>
        <v>8868</v>
      </c>
      <c r="I780" s="14">
        <f t="shared" si="216"/>
        <v>9083</v>
      </c>
      <c r="J780" s="14">
        <f>J781+J782</f>
        <v>0</v>
      </c>
      <c r="K780" s="14">
        <f>K781+K782</f>
        <v>9083</v>
      </c>
    </row>
    <row r="781" spans="1:11" ht="228.75" customHeight="1" x14ac:dyDescent="0.2">
      <c r="A781" s="15" t="s">
        <v>17</v>
      </c>
      <c r="B781" s="9"/>
      <c r="C781" s="9" t="s">
        <v>462</v>
      </c>
      <c r="D781" s="9" t="s">
        <v>656</v>
      </c>
      <c r="E781" s="9" t="s">
        <v>11</v>
      </c>
      <c r="F781" s="14">
        <f t="shared" si="208"/>
        <v>6723</v>
      </c>
      <c r="G781" s="14"/>
      <c r="H781" s="14">
        <v>6723</v>
      </c>
      <c r="I781" s="14">
        <f t="shared" si="216"/>
        <v>6928</v>
      </c>
      <c r="J781" s="14"/>
      <c r="K781" s="14">
        <v>6928</v>
      </c>
    </row>
    <row r="782" spans="1:11" ht="95.25" customHeight="1" x14ac:dyDescent="0.2">
      <c r="A782" s="9" t="s">
        <v>18</v>
      </c>
      <c r="B782" s="9"/>
      <c r="C782" s="9" t="s">
        <v>462</v>
      </c>
      <c r="D782" s="9" t="s">
        <v>656</v>
      </c>
      <c r="E782" s="9" t="s">
        <v>12</v>
      </c>
      <c r="F782" s="14">
        <f t="shared" si="208"/>
        <v>2145</v>
      </c>
      <c r="G782" s="14"/>
      <c r="H782" s="14">
        <v>2145</v>
      </c>
      <c r="I782" s="14">
        <f t="shared" si="216"/>
        <v>2155</v>
      </c>
      <c r="J782" s="14"/>
      <c r="K782" s="14">
        <v>2155</v>
      </c>
    </row>
    <row r="783" spans="1:11" ht="64.150000000000006" customHeight="1" x14ac:dyDescent="0.2">
      <c r="A783" s="8" t="s">
        <v>442</v>
      </c>
      <c r="B783" s="8"/>
      <c r="C783" s="8" t="s">
        <v>443</v>
      </c>
      <c r="D783" s="8"/>
      <c r="E783" s="8"/>
      <c r="F783" s="11">
        <f t="shared" si="208"/>
        <v>824848.4</v>
      </c>
      <c r="G783" s="11">
        <f>G784+G789+G799+G974</f>
        <v>29450</v>
      </c>
      <c r="H783" s="11">
        <f>H784+H789+H799+H974</f>
        <v>795398.4</v>
      </c>
      <c r="I783" s="11">
        <f t="shared" si="216"/>
        <v>848200.2</v>
      </c>
      <c r="J783" s="11">
        <f>J784+J789+J799+J974</f>
        <v>28899</v>
      </c>
      <c r="K783" s="11">
        <f>K784+K789+K799+K974</f>
        <v>819301.2</v>
      </c>
    </row>
    <row r="784" spans="1:11" ht="170.25" customHeight="1" x14ac:dyDescent="0.2">
      <c r="A784" s="7" t="s">
        <v>847</v>
      </c>
      <c r="B784" s="8"/>
      <c r="C784" s="8" t="s">
        <v>443</v>
      </c>
      <c r="D784" s="8" t="s">
        <v>76</v>
      </c>
      <c r="E784" s="8"/>
      <c r="F784" s="11">
        <f t="shared" si="208"/>
        <v>3</v>
      </c>
      <c r="G784" s="11">
        <f t="shared" ref="G784:K787" si="219">G785</f>
        <v>3</v>
      </c>
      <c r="H784" s="11">
        <f t="shared" si="219"/>
        <v>0</v>
      </c>
      <c r="I784" s="11">
        <f t="shared" si="216"/>
        <v>3</v>
      </c>
      <c r="J784" s="11">
        <f t="shared" si="219"/>
        <v>3</v>
      </c>
      <c r="K784" s="11">
        <f t="shared" si="219"/>
        <v>0</v>
      </c>
    </row>
    <row r="785" spans="1:11" ht="212.25" customHeight="1" x14ac:dyDescent="0.2">
      <c r="A785" s="7" t="s">
        <v>887</v>
      </c>
      <c r="B785" s="8"/>
      <c r="C785" s="8" t="s">
        <v>443</v>
      </c>
      <c r="D785" s="8" t="s">
        <v>77</v>
      </c>
      <c r="E785" s="8"/>
      <c r="F785" s="11">
        <f t="shared" si="208"/>
        <v>3</v>
      </c>
      <c r="G785" s="11">
        <f t="shared" si="219"/>
        <v>3</v>
      </c>
      <c r="H785" s="11">
        <f t="shared" si="219"/>
        <v>0</v>
      </c>
      <c r="I785" s="11">
        <f t="shared" si="216"/>
        <v>3</v>
      </c>
      <c r="J785" s="11">
        <f t="shared" si="219"/>
        <v>3</v>
      </c>
      <c r="K785" s="11">
        <f t="shared" si="219"/>
        <v>0</v>
      </c>
    </row>
    <row r="786" spans="1:11" ht="216" customHeight="1" x14ac:dyDescent="0.2">
      <c r="A786" s="7" t="s">
        <v>478</v>
      </c>
      <c r="B786" s="8"/>
      <c r="C786" s="8" t="s">
        <v>443</v>
      </c>
      <c r="D786" s="8" t="s">
        <v>479</v>
      </c>
      <c r="E786" s="8"/>
      <c r="F786" s="11">
        <f t="shared" si="208"/>
        <v>3</v>
      </c>
      <c r="G786" s="11">
        <f t="shared" si="219"/>
        <v>3</v>
      </c>
      <c r="H786" s="11">
        <f t="shared" si="219"/>
        <v>0</v>
      </c>
      <c r="I786" s="11">
        <f t="shared" si="216"/>
        <v>3</v>
      </c>
      <c r="J786" s="11">
        <f t="shared" si="219"/>
        <v>3</v>
      </c>
      <c r="K786" s="11">
        <f t="shared" si="219"/>
        <v>0</v>
      </c>
    </row>
    <row r="787" spans="1:11" ht="28.15" customHeight="1" x14ac:dyDescent="0.2">
      <c r="A787" s="17" t="s">
        <v>42</v>
      </c>
      <c r="B787" s="8"/>
      <c r="C787" s="9" t="s">
        <v>443</v>
      </c>
      <c r="D787" s="9" t="s">
        <v>480</v>
      </c>
      <c r="E787" s="9"/>
      <c r="F787" s="14">
        <f t="shared" si="208"/>
        <v>3</v>
      </c>
      <c r="G787" s="14">
        <f t="shared" si="219"/>
        <v>3</v>
      </c>
      <c r="H787" s="14">
        <f t="shared" si="219"/>
        <v>0</v>
      </c>
      <c r="I787" s="14">
        <f t="shared" si="216"/>
        <v>3</v>
      </c>
      <c r="J787" s="14">
        <f t="shared" si="219"/>
        <v>3</v>
      </c>
      <c r="K787" s="14">
        <f t="shared" si="219"/>
        <v>0</v>
      </c>
    </row>
    <row r="788" spans="1:11" ht="95.25" customHeight="1" x14ac:dyDescent="0.2">
      <c r="A788" s="9" t="s">
        <v>18</v>
      </c>
      <c r="B788" s="9"/>
      <c r="C788" s="9" t="s">
        <v>443</v>
      </c>
      <c r="D788" s="9" t="s">
        <v>480</v>
      </c>
      <c r="E788" s="9" t="s">
        <v>12</v>
      </c>
      <c r="F788" s="14">
        <f>G788+H788</f>
        <v>3</v>
      </c>
      <c r="G788" s="14">
        <v>3</v>
      </c>
      <c r="H788" s="14"/>
      <c r="I788" s="14">
        <f>J788+K788</f>
        <v>3</v>
      </c>
      <c r="J788" s="14">
        <v>3</v>
      </c>
      <c r="K788" s="14"/>
    </row>
    <row r="789" spans="1:11" ht="155.25" customHeight="1" x14ac:dyDescent="0.2">
      <c r="A789" s="7" t="s">
        <v>859</v>
      </c>
      <c r="B789" s="8"/>
      <c r="C789" s="8" t="s">
        <v>443</v>
      </c>
      <c r="D789" s="8" t="s">
        <v>127</v>
      </c>
      <c r="E789" s="8"/>
      <c r="F789" s="11">
        <f t="shared" si="208"/>
        <v>30512.1</v>
      </c>
      <c r="G789" s="11">
        <f t="shared" ref="G789:K792" si="220">G790</f>
        <v>7186</v>
      </c>
      <c r="H789" s="11">
        <f t="shared" si="220"/>
        <v>23326.1</v>
      </c>
      <c r="I789" s="11">
        <f t="shared" si="216"/>
        <v>30380.9</v>
      </c>
      <c r="J789" s="11">
        <f t="shared" si="220"/>
        <v>7186</v>
      </c>
      <c r="K789" s="11">
        <f t="shared" si="220"/>
        <v>23194.9</v>
      </c>
    </row>
    <row r="790" spans="1:11" ht="133.5" customHeight="1" x14ac:dyDescent="0.2">
      <c r="A790" s="7" t="s">
        <v>996</v>
      </c>
      <c r="B790" s="8"/>
      <c r="C790" s="8" t="s">
        <v>443</v>
      </c>
      <c r="D790" s="8" t="s">
        <v>128</v>
      </c>
      <c r="E790" s="8"/>
      <c r="F790" s="11">
        <f t="shared" si="208"/>
        <v>30512.1</v>
      </c>
      <c r="G790" s="11">
        <f>G791+G794</f>
        <v>7186</v>
      </c>
      <c r="H790" s="11">
        <f>H791+H794</f>
        <v>23326.1</v>
      </c>
      <c r="I790" s="11">
        <f t="shared" si="216"/>
        <v>30380.9</v>
      </c>
      <c r="J790" s="11">
        <f>J791+J794</f>
        <v>7186</v>
      </c>
      <c r="K790" s="11">
        <f>K791+K794</f>
        <v>23194.9</v>
      </c>
    </row>
    <row r="791" spans="1:11" ht="197.25" customHeight="1" x14ac:dyDescent="0.2">
      <c r="A791" s="7" t="s">
        <v>481</v>
      </c>
      <c r="B791" s="8"/>
      <c r="C791" s="8" t="s">
        <v>443</v>
      </c>
      <c r="D791" s="8" t="s">
        <v>482</v>
      </c>
      <c r="E791" s="8"/>
      <c r="F791" s="11">
        <f t="shared" si="208"/>
        <v>25309.5</v>
      </c>
      <c r="G791" s="11">
        <f>G792</f>
        <v>7186</v>
      </c>
      <c r="H791" s="11">
        <f>H792</f>
        <v>18123.5</v>
      </c>
      <c r="I791" s="11">
        <f t="shared" si="216"/>
        <v>25837.4</v>
      </c>
      <c r="J791" s="11">
        <f>J792</f>
        <v>7186</v>
      </c>
      <c r="K791" s="11">
        <f>K792</f>
        <v>18651.400000000001</v>
      </c>
    </row>
    <row r="792" spans="1:11" ht="93" customHeight="1" x14ac:dyDescent="0.2">
      <c r="A792" s="44" t="s">
        <v>991</v>
      </c>
      <c r="B792" s="8"/>
      <c r="C792" s="9" t="s">
        <v>443</v>
      </c>
      <c r="D792" s="9" t="s">
        <v>803</v>
      </c>
      <c r="E792" s="9"/>
      <c r="F792" s="14">
        <f t="shared" si="208"/>
        <v>25309.5</v>
      </c>
      <c r="G792" s="14">
        <f t="shared" si="220"/>
        <v>7186</v>
      </c>
      <c r="H792" s="14">
        <f t="shared" si="220"/>
        <v>18123.5</v>
      </c>
      <c r="I792" s="14">
        <f t="shared" si="216"/>
        <v>25837.4</v>
      </c>
      <c r="J792" s="14">
        <f t="shared" si="220"/>
        <v>7186</v>
      </c>
      <c r="K792" s="14">
        <f t="shared" si="220"/>
        <v>18651.400000000001</v>
      </c>
    </row>
    <row r="793" spans="1:11" ht="75" customHeight="1" x14ac:dyDescent="0.2">
      <c r="A793" s="17" t="s">
        <v>22</v>
      </c>
      <c r="B793" s="9"/>
      <c r="C793" s="9" t="s">
        <v>443</v>
      </c>
      <c r="D793" s="9" t="s">
        <v>803</v>
      </c>
      <c r="E793" s="9" t="s">
        <v>23</v>
      </c>
      <c r="F793" s="14">
        <f>G793+H793</f>
        <v>25309.5</v>
      </c>
      <c r="G793" s="14">
        <v>7186</v>
      </c>
      <c r="H793" s="14">
        <v>18123.5</v>
      </c>
      <c r="I793" s="14">
        <f>J793+K793</f>
        <v>25837.4</v>
      </c>
      <c r="J793" s="14">
        <v>7186</v>
      </c>
      <c r="K793" s="14">
        <v>18651.400000000001</v>
      </c>
    </row>
    <row r="794" spans="1:11" ht="390.75" customHeight="1" x14ac:dyDescent="0.2">
      <c r="A794" s="20" t="s">
        <v>1032</v>
      </c>
      <c r="B794" s="9"/>
      <c r="C794" s="8" t="s">
        <v>443</v>
      </c>
      <c r="D794" s="8" t="s">
        <v>1033</v>
      </c>
      <c r="E794" s="9"/>
      <c r="F794" s="11">
        <f t="shared" ref="F794:F798" si="221">G794+H794</f>
        <v>5202.6000000000004</v>
      </c>
      <c r="G794" s="11">
        <f>G795+G797</f>
        <v>0</v>
      </c>
      <c r="H794" s="11">
        <f>H795+H797</f>
        <v>5202.6000000000004</v>
      </c>
      <c r="I794" s="11">
        <f t="shared" ref="I794:I798" si="222">J794+K794</f>
        <v>4543.5</v>
      </c>
      <c r="J794" s="11">
        <f>J795+J797</f>
        <v>0</v>
      </c>
      <c r="K794" s="11">
        <f>K795+K797</f>
        <v>4543.5</v>
      </c>
    </row>
    <row r="795" spans="1:11" ht="192.75" customHeight="1" x14ac:dyDescent="0.2">
      <c r="A795" s="17" t="s">
        <v>1035</v>
      </c>
      <c r="B795" s="9"/>
      <c r="C795" s="9" t="s">
        <v>443</v>
      </c>
      <c r="D795" s="9" t="s">
        <v>1034</v>
      </c>
      <c r="E795" s="9"/>
      <c r="F795" s="14">
        <f t="shared" si="221"/>
        <v>1734.2</v>
      </c>
      <c r="G795" s="14">
        <f>G796</f>
        <v>0</v>
      </c>
      <c r="H795" s="14">
        <f>H796</f>
        <v>1734.2</v>
      </c>
      <c r="I795" s="14">
        <f t="shared" si="222"/>
        <v>1817.4</v>
      </c>
      <c r="J795" s="14">
        <f>J796</f>
        <v>0</v>
      </c>
      <c r="K795" s="14">
        <f>K796</f>
        <v>1817.4</v>
      </c>
    </row>
    <row r="796" spans="1:11" ht="66.75" customHeight="1" x14ac:dyDescent="0.2">
      <c r="A796" s="17" t="s">
        <v>22</v>
      </c>
      <c r="B796" s="9"/>
      <c r="C796" s="9" t="s">
        <v>443</v>
      </c>
      <c r="D796" s="9" t="s">
        <v>1034</v>
      </c>
      <c r="E796" s="9" t="s">
        <v>23</v>
      </c>
      <c r="F796" s="14">
        <f t="shared" si="221"/>
        <v>1734.2</v>
      </c>
      <c r="G796" s="14"/>
      <c r="H796" s="14">
        <v>1734.2</v>
      </c>
      <c r="I796" s="14">
        <f t="shared" si="222"/>
        <v>1817.4</v>
      </c>
      <c r="J796" s="14"/>
      <c r="K796" s="14">
        <v>1817.4</v>
      </c>
    </row>
    <row r="797" spans="1:11" ht="252" customHeight="1" x14ac:dyDescent="0.2">
      <c r="A797" s="17" t="s">
        <v>1036</v>
      </c>
      <c r="B797" s="9"/>
      <c r="C797" s="9" t="s">
        <v>443</v>
      </c>
      <c r="D797" s="9" t="s">
        <v>1037</v>
      </c>
      <c r="E797" s="9"/>
      <c r="F797" s="14">
        <f t="shared" si="221"/>
        <v>3468.4</v>
      </c>
      <c r="G797" s="14">
        <f>G798</f>
        <v>0</v>
      </c>
      <c r="H797" s="14">
        <f>H798</f>
        <v>3468.4</v>
      </c>
      <c r="I797" s="14">
        <f t="shared" si="222"/>
        <v>2726.1</v>
      </c>
      <c r="J797" s="14">
        <f>J798</f>
        <v>0</v>
      </c>
      <c r="K797" s="14">
        <f>K798</f>
        <v>2726.1</v>
      </c>
    </row>
    <row r="798" spans="1:11" ht="66.75" customHeight="1" x14ac:dyDescent="0.2">
      <c r="A798" s="17" t="s">
        <v>22</v>
      </c>
      <c r="B798" s="9"/>
      <c r="C798" s="9" t="s">
        <v>443</v>
      </c>
      <c r="D798" s="9" t="s">
        <v>1037</v>
      </c>
      <c r="E798" s="9" t="s">
        <v>23</v>
      </c>
      <c r="F798" s="14">
        <f t="shared" si="221"/>
        <v>3468.4</v>
      </c>
      <c r="G798" s="14"/>
      <c r="H798" s="14">
        <v>3468.4</v>
      </c>
      <c r="I798" s="14">
        <f t="shared" si="222"/>
        <v>2726.1</v>
      </c>
      <c r="J798" s="14"/>
      <c r="K798" s="14">
        <v>2726.1</v>
      </c>
    </row>
    <row r="799" spans="1:11" ht="137.25" customHeight="1" x14ac:dyDescent="0.2">
      <c r="A799" s="7" t="s">
        <v>857</v>
      </c>
      <c r="B799" s="8"/>
      <c r="C799" s="8" t="s">
        <v>443</v>
      </c>
      <c r="D799" s="8" t="s">
        <v>343</v>
      </c>
      <c r="E799" s="8"/>
      <c r="F799" s="11">
        <f t="shared" si="208"/>
        <v>788083.3</v>
      </c>
      <c r="G799" s="11">
        <f>G800+G917+G931+G965</f>
        <v>16011</v>
      </c>
      <c r="H799" s="11">
        <f>H800+H917+H931+H965</f>
        <v>772072.3</v>
      </c>
      <c r="I799" s="11">
        <f t="shared" si="216"/>
        <v>811566.3</v>
      </c>
      <c r="J799" s="11">
        <f>J800+J917+J931+J965</f>
        <v>15460</v>
      </c>
      <c r="K799" s="11">
        <f>K800+K917+K931+K965</f>
        <v>796106.3</v>
      </c>
    </row>
    <row r="800" spans="1:11" ht="140.25" customHeight="1" x14ac:dyDescent="0.2">
      <c r="A800" s="7" t="s">
        <v>483</v>
      </c>
      <c r="B800" s="8"/>
      <c r="C800" s="8" t="s">
        <v>443</v>
      </c>
      <c r="D800" s="8" t="s">
        <v>455</v>
      </c>
      <c r="E800" s="8"/>
      <c r="F800" s="11">
        <f t="shared" si="208"/>
        <v>777744.3</v>
      </c>
      <c r="G800" s="11">
        <f>G801+G806+G811+G814+G819+G822+G826+G830+G834+G838+G842+G846+G850+G854+G858+G862+G866+G870+G874+G878+G881+G884+G888+G892+G896+G900+G904+G908+G912</f>
        <v>11877</v>
      </c>
      <c r="H800" s="11">
        <f>H801+H806+H811+H814+H819+H822+H826+H830+H834+H838+H842+H846+H850+H854+H858+H862+H866+H870+H874+H878+H881+H884+H888+H892+H896+H900+H904+H908+H912</f>
        <v>765867.3</v>
      </c>
      <c r="I800" s="11">
        <f t="shared" si="216"/>
        <v>801059.3</v>
      </c>
      <c r="J800" s="11">
        <f>J801+J806+J811+J814+J819+J822+J826+J830+J834+J838+J842+J846+J850+J854+J858+J862+J866+J870+J874+J878+J881+J884+J888+J892+J896+J900+J904+J908+J912</f>
        <v>11377</v>
      </c>
      <c r="K800" s="11">
        <f>K801+K806+K811+K814+K819+K822+K826+K830+K834+K838+K842+K846+K850+K854+K858+K862+K866+K870+K874+K878+K881+K884+K888+K892+K896+K900+K904+K908+K912</f>
        <v>789682.3</v>
      </c>
    </row>
    <row r="801" spans="1:11" ht="234.75" customHeight="1" x14ac:dyDescent="0.2">
      <c r="A801" s="7" t="s">
        <v>667</v>
      </c>
      <c r="B801" s="8"/>
      <c r="C801" s="8" t="s">
        <v>443</v>
      </c>
      <c r="D801" s="8" t="s">
        <v>484</v>
      </c>
      <c r="E801" s="8"/>
      <c r="F801" s="11">
        <f t="shared" si="208"/>
        <v>1986</v>
      </c>
      <c r="G801" s="11">
        <f>G802+G804</f>
        <v>1986</v>
      </c>
      <c r="H801" s="11">
        <f>H802+H804</f>
        <v>0</v>
      </c>
      <c r="I801" s="11">
        <f t="shared" si="216"/>
        <v>1986</v>
      </c>
      <c r="J801" s="11">
        <f>J802+J804</f>
        <v>1986</v>
      </c>
      <c r="K801" s="11">
        <f>K802+K804</f>
        <v>0</v>
      </c>
    </row>
    <row r="802" spans="1:11" ht="90" customHeight="1" x14ac:dyDescent="0.2">
      <c r="A802" s="17" t="s">
        <v>459</v>
      </c>
      <c r="B802" s="8"/>
      <c r="C802" s="9" t="s">
        <v>443</v>
      </c>
      <c r="D802" s="9" t="s">
        <v>485</v>
      </c>
      <c r="E802" s="9"/>
      <c r="F802" s="14">
        <f t="shared" si="208"/>
        <v>16</v>
      </c>
      <c r="G802" s="14">
        <f>G803</f>
        <v>16</v>
      </c>
      <c r="H802" s="14">
        <f>H803</f>
        <v>0</v>
      </c>
      <c r="I802" s="14">
        <f t="shared" si="216"/>
        <v>16</v>
      </c>
      <c r="J802" s="14">
        <f>J803</f>
        <v>16</v>
      </c>
      <c r="K802" s="14">
        <f>K803</f>
        <v>0</v>
      </c>
    </row>
    <row r="803" spans="1:11" ht="95.25" customHeight="1" x14ac:dyDescent="0.2">
      <c r="A803" s="9" t="s">
        <v>18</v>
      </c>
      <c r="B803" s="9"/>
      <c r="C803" s="9" t="s">
        <v>443</v>
      </c>
      <c r="D803" s="9" t="s">
        <v>485</v>
      </c>
      <c r="E803" s="9" t="s">
        <v>12</v>
      </c>
      <c r="F803" s="14">
        <f>G803+H803</f>
        <v>16</v>
      </c>
      <c r="G803" s="14">
        <v>16</v>
      </c>
      <c r="H803" s="14"/>
      <c r="I803" s="14">
        <f>J803+K803</f>
        <v>16</v>
      </c>
      <c r="J803" s="14">
        <v>16</v>
      </c>
      <c r="K803" s="14"/>
    </row>
    <row r="804" spans="1:11" ht="144.75" customHeight="1" x14ac:dyDescent="0.2">
      <c r="A804" s="17" t="s">
        <v>486</v>
      </c>
      <c r="B804" s="9"/>
      <c r="C804" s="9" t="s">
        <v>443</v>
      </c>
      <c r="D804" s="9" t="s">
        <v>487</v>
      </c>
      <c r="E804" s="9"/>
      <c r="F804" s="14">
        <f t="shared" si="208"/>
        <v>1970</v>
      </c>
      <c r="G804" s="14">
        <f>G805</f>
        <v>1970</v>
      </c>
      <c r="H804" s="14">
        <f>H805</f>
        <v>0</v>
      </c>
      <c r="I804" s="14">
        <f t="shared" si="216"/>
        <v>1970</v>
      </c>
      <c r="J804" s="14">
        <f>J805</f>
        <v>1970</v>
      </c>
      <c r="K804" s="14">
        <f>K805</f>
        <v>0</v>
      </c>
    </row>
    <row r="805" spans="1:11" ht="73.150000000000006" customHeight="1" x14ac:dyDescent="0.2">
      <c r="A805" s="17" t="s">
        <v>22</v>
      </c>
      <c r="B805" s="9"/>
      <c r="C805" s="9" t="s">
        <v>443</v>
      </c>
      <c r="D805" s="9" t="s">
        <v>487</v>
      </c>
      <c r="E805" s="9" t="s">
        <v>23</v>
      </c>
      <c r="F805" s="14">
        <f>G805+H805</f>
        <v>1970</v>
      </c>
      <c r="G805" s="14">
        <v>1970</v>
      </c>
      <c r="H805" s="14"/>
      <c r="I805" s="14">
        <f>J805+K805</f>
        <v>1970</v>
      </c>
      <c r="J805" s="14">
        <v>1970</v>
      </c>
      <c r="K805" s="14"/>
    </row>
    <row r="806" spans="1:11" ht="409.5" customHeight="1" x14ac:dyDescent="0.2">
      <c r="A806" s="45" t="s">
        <v>810</v>
      </c>
      <c r="B806" s="9"/>
      <c r="C806" s="8" t="s">
        <v>443</v>
      </c>
      <c r="D806" s="8" t="s">
        <v>488</v>
      </c>
      <c r="E806" s="8"/>
      <c r="F806" s="11">
        <f t="shared" si="208"/>
        <v>436</v>
      </c>
      <c r="G806" s="11">
        <f>G807+G809</f>
        <v>436</v>
      </c>
      <c r="H806" s="11">
        <f>H807+H809</f>
        <v>0</v>
      </c>
      <c r="I806" s="11">
        <f t="shared" si="216"/>
        <v>436</v>
      </c>
      <c r="J806" s="11">
        <f>J807+J809</f>
        <v>436</v>
      </c>
      <c r="K806" s="11">
        <f>K807+K809</f>
        <v>0</v>
      </c>
    </row>
    <row r="807" spans="1:11" ht="114.75" customHeight="1" x14ac:dyDescent="0.2">
      <c r="A807" s="17" t="s">
        <v>489</v>
      </c>
      <c r="B807" s="9"/>
      <c r="C807" s="9" t="s">
        <v>443</v>
      </c>
      <c r="D807" s="9" t="s">
        <v>490</v>
      </c>
      <c r="E807" s="9"/>
      <c r="F807" s="14">
        <f t="shared" si="208"/>
        <v>432</v>
      </c>
      <c r="G807" s="14">
        <f>G808</f>
        <v>432</v>
      </c>
      <c r="H807" s="14">
        <f>H808</f>
        <v>0</v>
      </c>
      <c r="I807" s="14">
        <f t="shared" si="216"/>
        <v>432</v>
      </c>
      <c r="J807" s="14">
        <f>J808</f>
        <v>432</v>
      </c>
      <c r="K807" s="14">
        <f>K808</f>
        <v>0</v>
      </c>
    </row>
    <row r="808" spans="1:11" ht="66.75" customHeight="1" x14ac:dyDescent="0.2">
      <c r="A808" s="17" t="s">
        <v>22</v>
      </c>
      <c r="B808" s="9"/>
      <c r="C808" s="9" t="s">
        <v>443</v>
      </c>
      <c r="D808" s="9" t="s">
        <v>490</v>
      </c>
      <c r="E808" s="9" t="s">
        <v>23</v>
      </c>
      <c r="F808" s="14">
        <f>G808+H808</f>
        <v>432</v>
      </c>
      <c r="G808" s="14">
        <v>432</v>
      </c>
      <c r="H808" s="14"/>
      <c r="I808" s="14">
        <f>J808+K808</f>
        <v>432</v>
      </c>
      <c r="J808" s="14">
        <v>432</v>
      </c>
      <c r="K808" s="14"/>
    </row>
    <row r="809" spans="1:11" ht="105.75" customHeight="1" x14ac:dyDescent="0.2">
      <c r="A809" s="17" t="s">
        <v>459</v>
      </c>
      <c r="B809" s="9"/>
      <c r="C809" s="9" t="s">
        <v>443</v>
      </c>
      <c r="D809" s="9" t="s">
        <v>705</v>
      </c>
      <c r="E809" s="9"/>
      <c r="F809" s="14">
        <f t="shared" ref="F809:F861" si="223">G809+H809</f>
        <v>4</v>
      </c>
      <c r="G809" s="14">
        <f>G810</f>
        <v>4</v>
      </c>
      <c r="H809" s="14">
        <f>H810</f>
        <v>0</v>
      </c>
      <c r="I809" s="14">
        <f t="shared" si="216"/>
        <v>4</v>
      </c>
      <c r="J809" s="14">
        <f>J810</f>
        <v>4</v>
      </c>
      <c r="K809" s="14">
        <f>K810</f>
        <v>0</v>
      </c>
    </row>
    <row r="810" spans="1:11" ht="95.25" customHeight="1" x14ac:dyDescent="0.2">
      <c r="A810" s="9" t="s">
        <v>18</v>
      </c>
      <c r="B810" s="9"/>
      <c r="C810" s="9" t="s">
        <v>443</v>
      </c>
      <c r="D810" s="9" t="s">
        <v>705</v>
      </c>
      <c r="E810" s="9" t="s">
        <v>12</v>
      </c>
      <c r="F810" s="14">
        <f>G810+H810</f>
        <v>4</v>
      </c>
      <c r="G810" s="14">
        <v>4</v>
      </c>
      <c r="H810" s="14"/>
      <c r="I810" s="14">
        <f>J810+K810</f>
        <v>4</v>
      </c>
      <c r="J810" s="14">
        <v>4</v>
      </c>
      <c r="K810" s="14"/>
    </row>
    <row r="811" spans="1:11" ht="143.25" customHeight="1" x14ac:dyDescent="0.2">
      <c r="A811" s="20" t="s">
        <v>491</v>
      </c>
      <c r="B811" s="8"/>
      <c r="C811" s="8" t="s">
        <v>443</v>
      </c>
      <c r="D811" s="8" t="s">
        <v>492</v>
      </c>
      <c r="E811" s="8"/>
      <c r="F811" s="11">
        <f t="shared" si="223"/>
        <v>134</v>
      </c>
      <c r="G811" s="11">
        <f>G812</f>
        <v>134</v>
      </c>
      <c r="H811" s="11">
        <f>H812</f>
        <v>0</v>
      </c>
      <c r="I811" s="11">
        <f t="shared" si="216"/>
        <v>134</v>
      </c>
      <c r="J811" s="11">
        <f>J812</f>
        <v>134</v>
      </c>
      <c r="K811" s="11">
        <f>K812</f>
        <v>0</v>
      </c>
    </row>
    <row r="812" spans="1:11" ht="175.5" customHeight="1" x14ac:dyDescent="0.2">
      <c r="A812" s="17" t="s">
        <v>493</v>
      </c>
      <c r="B812" s="9"/>
      <c r="C812" s="9" t="s">
        <v>443</v>
      </c>
      <c r="D812" s="9" t="s">
        <v>494</v>
      </c>
      <c r="E812" s="9"/>
      <c r="F812" s="14">
        <f t="shared" si="223"/>
        <v>134</v>
      </c>
      <c r="G812" s="14">
        <f>G813</f>
        <v>134</v>
      </c>
      <c r="H812" s="14">
        <f>H813</f>
        <v>0</v>
      </c>
      <c r="I812" s="14">
        <f t="shared" si="216"/>
        <v>134</v>
      </c>
      <c r="J812" s="14">
        <f>J813</f>
        <v>134</v>
      </c>
      <c r="K812" s="14">
        <f>K813</f>
        <v>0</v>
      </c>
    </row>
    <row r="813" spans="1:11" ht="76.900000000000006" customHeight="1" x14ac:dyDescent="0.2">
      <c r="A813" s="17" t="s">
        <v>22</v>
      </c>
      <c r="B813" s="9"/>
      <c r="C813" s="9" t="s">
        <v>443</v>
      </c>
      <c r="D813" s="9" t="s">
        <v>494</v>
      </c>
      <c r="E813" s="9" t="s">
        <v>23</v>
      </c>
      <c r="F813" s="14">
        <f t="shared" si="223"/>
        <v>134</v>
      </c>
      <c r="G813" s="14">
        <v>134</v>
      </c>
      <c r="H813" s="14"/>
      <c r="I813" s="14">
        <f t="shared" si="216"/>
        <v>134</v>
      </c>
      <c r="J813" s="14">
        <v>134</v>
      </c>
      <c r="K813" s="14"/>
    </row>
    <row r="814" spans="1:11" ht="409.5" customHeight="1" x14ac:dyDescent="0.2">
      <c r="A814" s="46" t="s">
        <v>496</v>
      </c>
      <c r="B814" s="8"/>
      <c r="C814" s="8" t="s">
        <v>443</v>
      </c>
      <c r="D814" s="8" t="s">
        <v>497</v>
      </c>
      <c r="E814" s="8"/>
      <c r="F814" s="11">
        <f t="shared" si="223"/>
        <v>101</v>
      </c>
      <c r="G814" s="11">
        <f>G817+G815</f>
        <v>101</v>
      </c>
      <c r="H814" s="11">
        <f>H817</f>
        <v>0</v>
      </c>
      <c r="I814" s="11">
        <f t="shared" ref="I814:I879" si="224">J814+K814</f>
        <v>101</v>
      </c>
      <c r="J814" s="11">
        <f>J817+J815</f>
        <v>101</v>
      </c>
      <c r="K814" s="11">
        <f>K817</f>
        <v>0</v>
      </c>
    </row>
    <row r="815" spans="1:11" ht="93" customHeight="1" x14ac:dyDescent="0.2">
      <c r="A815" s="17" t="s">
        <v>459</v>
      </c>
      <c r="B815" s="8"/>
      <c r="C815" s="9" t="s">
        <v>443</v>
      </c>
      <c r="D815" s="9" t="s">
        <v>1038</v>
      </c>
      <c r="E815" s="8"/>
      <c r="F815" s="14">
        <f>G815+H815</f>
        <v>1</v>
      </c>
      <c r="G815" s="14">
        <f>G816</f>
        <v>1</v>
      </c>
      <c r="H815" s="14">
        <f>H816</f>
        <v>0</v>
      </c>
      <c r="I815" s="14">
        <f>J815+K815</f>
        <v>1</v>
      </c>
      <c r="J815" s="14">
        <f>J816</f>
        <v>1</v>
      </c>
      <c r="K815" s="14">
        <f>K816</f>
        <v>0</v>
      </c>
    </row>
    <row r="816" spans="1:11" ht="95.25" customHeight="1" x14ac:dyDescent="0.2">
      <c r="A816" s="9" t="s">
        <v>18</v>
      </c>
      <c r="B816" s="8"/>
      <c r="C816" s="9" t="s">
        <v>443</v>
      </c>
      <c r="D816" s="9" t="s">
        <v>1038</v>
      </c>
      <c r="E816" s="9" t="s">
        <v>12</v>
      </c>
      <c r="F816" s="14">
        <f>G816+H816</f>
        <v>1</v>
      </c>
      <c r="G816" s="14">
        <v>1</v>
      </c>
      <c r="H816" s="14"/>
      <c r="I816" s="14">
        <f>J816+K816</f>
        <v>1</v>
      </c>
      <c r="J816" s="14">
        <v>1</v>
      </c>
      <c r="K816" s="14"/>
    </row>
    <row r="817" spans="1:11" ht="409.15" customHeight="1" x14ac:dyDescent="0.2">
      <c r="A817" s="47" t="s">
        <v>498</v>
      </c>
      <c r="B817" s="8"/>
      <c r="C817" s="9" t="s">
        <v>443</v>
      </c>
      <c r="D817" s="9" t="s">
        <v>499</v>
      </c>
      <c r="E817" s="9"/>
      <c r="F817" s="14">
        <f t="shared" si="223"/>
        <v>100</v>
      </c>
      <c r="G817" s="14">
        <f>G818</f>
        <v>100</v>
      </c>
      <c r="H817" s="14">
        <f>H818</f>
        <v>0</v>
      </c>
      <c r="I817" s="14">
        <f t="shared" si="224"/>
        <v>100</v>
      </c>
      <c r="J817" s="14">
        <f>J818</f>
        <v>100</v>
      </c>
      <c r="K817" s="14">
        <f>K818</f>
        <v>0</v>
      </c>
    </row>
    <row r="818" spans="1:11" ht="66.75" customHeight="1" x14ac:dyDescent="0.2">
      <c r="A818" s="17" t="s">
        <v>22</v>
      </c>
      <c r="B818" s="9"/>
      <c r="C818" s="9" t="s">
        <v>443</v>
      </c>
      <c r="D818" s="9" t="s">
        <v>499</v>
      </c>
      <c r="E818" s="9" t="s">
        <v>23</v>
      </c>
      <c r="F818" s="14">
        <f>G818+H818</f>
        <v>100</v>
      </c>
      <c r="G818" s="14">
        <v>100</v>
      </c>
      <c r="H818" s="14"/>
      <c r="I818" s="14">
        <f>J818+K818</f>
        <v>100</v>
      </c>
      <c r="J818" s="14">
        <v>100</v>
      </c>
      <c r="K818" s="14"/>
    </row>
    <row r="819" spans="1:11" ht="184.5" customHeight="1" x14ac:dyDescent="0.2">
      <c r="A819" s="20" t="s">
        <v>500</v>
      </c>
      <c r="B819" s="8"/>
      <c r="C819" s="8" t="s">
        <v>443</v>
      </c>
      <c r="D819" s="8" t="s">
        <v>501</v>
      </c>
      <c r="E819" s="8"/>
      <c r="F819" s="11">
        <f t="shared" si="223"/>
        <v>152</v>
      </c>
      <c r="G819" s="11">
        <f>G820</f>
        <v>152</v>
      </c>
      <c r="H819" s="11">
        <f>H820</f>
        <v>0</v>
      </c>
      <c r="I819" s="11">
        <f t="shared" si="224"/>
        <v>152</v>
      </c>
      <c r="J819" s="11">
        <f>J820</f>
        <v>152</v>
      </c>
      <c r="K819" s="11">
        <f>K820</f>
        <v>0</v>
      </c>
    </row>
    <row r="820" spans="1:11" ht="108" customHeight="1" x14ac:dyDescent="0.2">
      <c r="A820" s="17" t="s">
        <v>502</v>
      </c>
      <c r="B820" s="9"/>
      <c r="C820" s="9" t="s">
        <v>443</v>
      </c>
      <c r="D820" s="9" t="s">
        <v>503</v>
      </c>
      <c r="E820" s="9"/>
      <c r="F820" s="14">
        <f t="shared" si="223"/>
        <v>152</v>
      </c>
      <c r="G820" s="14">
        <f>G821</f>
        <v>152</v>
      </c>
      <c r="H820" s="14">
        <f>H821</f>
        <v>0</v>
      </c>
      <c r="I820" s="14">
        <f t="shared" si="224"/>
        <v>152</v>
      </c>
      <c r="J820" s="14">
        <f>J821</f>
        <v>152</v>
      </c>
      <c r="K820" s="14">
        <f>K821</f>
        <v>0</v>
      </c>
    </row>
    <row r="821" spans="1:11" ht="95.25" customHeight="1" x14ac:dyDescent="0.2">
      <c r="A821" s="9" t="s">
        <v>18</v>
      </c>
      <c r="B821" s="9"/>
      <c r="C821" s="9" t="s">
        <v>443</v>
      </c>
      <c r="D821" s="9" t="s">
        <v>503</v>
      </c>
      <c r="E821" s="9" t="s">
        <v>12</v>
      </c>
      <c r="F821" s="14">
        <f>G821+H821</f>
        <v>152</v>
      </c>
      <c r="G821" s="14">
        <v>152</v>
      </c>
      <c r="H821" s="14"/>
      <c r="I821" s="14">
        <f>J821+K821</f>
        <v>152</v>
      </c>
      <c r="J821" s="14">
        <v>152</v>
      </c>
      <c r="K821" s="14"/>
    </row>
    <row r="822" spans="1:11" ht="313.5" customHeight="1" x14ac:dyDescent="0.2">
      <c r="A822" s="36" t="s">
        <v>504</v>
      </c>
      <c r="B822" s="8"/>
      <c r="C822" s="8" t="s">
        <v>443</v>
      </c>
      <c r="D822" s="8" t="s">
        <v>505</v>
      </c>
      <c r="E822" s="8"/>
      <c r="F822" s="11">
        <f t="shared" si="223"/>
        <v>193660</v>
      </c>
      <c r="G822" s="11">
        <f>G823</f>
        <v>0</v>
      </c>
      <c r="H822" s="11">
        <f>H823</f>
        <v>193660</v>
      </c>
      <c r="I822" s="11">
        <f t="shared" si="224"/>
        <v>193660</v>
      </c>
      <c r="J822" s="11">
        <f>J823</f>
        <v>0</v>
      </c>
      <c r="K822" s="11">
        <f>K823</f>
        <v>193660</v>
      </c>
    </row>
    <row r="823" spans="1:11" ht="84" customHeight="1" x14ac:dyDescent="0.2">
      <c r="A823" s="44" t="s">
        <v>786</v>
      </c>
      <c r="B823" s="8"/>
      <c r="C823" s="9" t="s">
        <v>443</v>
      </c>
      <c r="D823" s="9" t="s">
        <v>506</v>
      </c>
      <c r="E823" s="9"/>
      <c r="F823" s="14">
        <f t="shared" si="223"/>
        <v>193660</v>
      </c>
      <c r="G823" s="14">
        <f>G824+G825</f>
        <v>0</v>
      </c>
      <c r="H823" s="14">
        <f>H824+H825</f>
        <v>193660</v>
      </c>
      <c r="I823" s="14">
        <f t="shared" si="224"/>
        <v>193660</v>
      </c>
      <c r="J823" s="14">
        <f>J824+J825</f>
        <v>0</v>
      </c>
      <c r="K823" s="14">
        <f>K824+K825</f>
        <v>193660</v>
      </c>
    </row>
    <row r="824" spans="1:11" ht="95.25" customHeight="1" x14ac:dyDescent="0.2">
      <c r="A824" s="9" t="s">
        <v>18</v>
      </c>
      <c r="B824" s="9"/>
      <c r="C824" s="9" t="s">
        <v>443</v>
      </c>
      <c r="D824" s="9" t="s">
        <v>506</v>
      </c>
      <c r="E824" s="9" t="s">
        <v>12</v>
      </c>
      <c r="F824" s="14">
        <f t="shared" si="223"/>
        <v>1951</v>
      </c>
      <c r="G824" s="14"/>
      <c r="H824" s="14">
        <v>1951</v>
      </c>
      <c r="I824" s="14">
        <f t="shared" si="224"/>
        <v>1951</v>
      </c>
      <c r="J824" s="14"/>
      <c r="K824" s="14">
        <v>1951</v>
      </c>
    </row>
    <row r="825" spans="1:11" ht="66.75" customHeight="1" x14ac:dyDescent="0.2">
      <c r="A825" s="17" t="s">
        <v>22</v>
      </c>
      <c r="B825" s="9"/>
      <c r="C825" s="9" t="s">
        <v>443</v>
      </c>
      <c r="D825" s="9" t="s">
        <v>506</v>
      </c>
      <c r="E825" s="9" t="s">
        <v>23</v>
      </c>
      <c r="F825" s="14">
        <f t="shared" si="223"/>
        <v>191709</v>
      </c>
      <c r="G825" s="14"/>
      <c r="H825" s="14">
        <v>191709</v>
      </c>
      <c r="I825" s="14">
        <f t="shared" si="224"/>
        <v>191709</v>
      </c>
      <c r="J825" s="14"/>
      <c r="K825" s="14">
        <v>191709</v>
      </c>
    </row>
    <row r="826" spans="1:11" ht="227.25" customHeight="1" x14ac:dyDescent="0.2">
      <c r="A826" s="20" t="s">
        <v>507</v>
      </c>
      <c r="B826" s="8"/>
      <c r="C826" s="8" t="s">
        <v>443</v>
      </c>
      <c r="D826" s="8" t="s">
        <v>508</v>
      </c>
      <c r="E826" s="8"/>
      <c r="F826" s="11">
        <f t="shared" si="223"/>
        <v>127809</v>
      </c>
      <c r="G826" s="11">
        <f>G827</f>
        <v>0</v>
      </c>
      <c r="H826" s="11">
        <f>H827</f>
        <v>127809</v>
      </c>
      <c r="I826" s="11">
        <f t="shared" si="224"/>
        <v>132794</v>
      </c>
      <c r="J826" s="11">
        <f>J827</f>
        <v>0</v>
      </c>
      <c r="K826" s="11">
        <f>K827</f>
        <v>132794</v>
      </c>
    </row>
    <row r="827" spans="1:11" ht="163.5" customHeight="1" x14ac:dyDescent="0.2">
      <c r="A827" s="17" t="s">
        <v>1043</v>
      </c>
      <c r="B827" s="8"/>
      <c r="C827" s="9" t="s">
        <v>443</v>
      </c>
      <c r="D827" s="9" t="s">
        <v>509</v>
      </c>
      <c r="E827" s="9"/>
      <c r="F827" s="14">
        <f t="shared" si="223"/>
        <v>127809</v>
      </c>
      <c r="G827" s="14">
        <f>G828+G829</f>
        <v>0</v>
      </c>
      <c r="H827" s="14">
        <f>H828+H829</f>
        <v>127809</v>
      </c>
      <c r="I827" s="14">
        <f t="shared" si="224"/>
        <v>132794</v>
      </c>
      <c r="J827" s="14">
        <f>J828+J829</f>
        <v>0</v>
      </c>
      <c r="K827" s="14">
        <f>K828+K829</f>
        <v>132794</v>
      </c>
    </row>
    <row r="828" spans="1:11" ht="95.25" customHeight="1" x14ac:dyDescent="0.2">
      <c r="A828" s="9" t="s">
        <v>18</v>
      </c>
      <c r="B828" s="9"/>
      <c r="C828" s="9" t="s">
        <v>443</v>
      </c>
      <c r="D828" s="9" t="s">
        <v>509</v>
      </c>
      <c r="E828" s="9" t="s">
        <v>12</v>
      </c>
      <c r="F828" s="14">
        <f t="shared" si="223"/>
        <v>1263</v>
      </c>
      <c r="G828" s="14"/>
      <c r="H828" s="14">
        <v>1263</v>
      </c>
      <c r="I828" s="14">
        <f t="shared" si="224"/>
        <v>1320</v>
      </c>
      <c r="J828" s="14"/>
      <c r="K828" s="14">
        <v>1320</v>
      </c>
    </row>
    <row r="829" spans="1:11" ht="66.75" customHeight="1" x14ac:dyDescent="0.2">
      <c r="A829" s="17" t="s">
        <v>22</v>
      </c>
      <c r="B829" s="9"/>
      <c r="C829" s="9" t="s">
        <v>443</v>
      </c>
      <c r="D829" s="9" t="s">
        <v>509</v>
      </c>
      <c r="E829" s="9" t="s">
        <v>23</v>
      </c>
      <c r="F829" s="14">
        <f t="shared" si="223"/>
        <v>126546</v>
      </c>
      <c r="G829" s="14"/>
      <c r="H829" s="14">
        <v>126546</v>
      </c>
      <c r="I829" s="14">
        <f t="shared" si="224"/>
        <v>131474</v>
      </c>
      <c r="J829" s="14"/>
      <c r="K829" s="14">
        <v>131474</v>
      </c>
    </row>
    <row r="830" spans="1:11" ht="306" customHeight="1" x14ac:dyDescent="0.2">
      <c r="A830" s="20" t="s">
        <v>510</v>
      </c>
      <c r="B830" s="8"/>
      <c r="C830" s="8" t="s">
        <v>443</v>
      </c>
      <c r="D830" s="8" t="s">
        <v>511</v>
      </c>
      <c r="E830" s="8"/>
      <c r="F830" s="11">
        <f t="shared" si="223"/>
        <v>6208</v>
      </c>
      <c r="G830" s="11">
        <f>G831</f>
        <v>0</v>
      </c>
      <c r="H830" s="11">
        <f>H831</f>
        <v>6208</v>
      </c>
      <c r="I830" s="11">
        <f t="shared" si="224"/>
        <v>6450</v>
      </c>
      <c r="J830" s="11">
        <f>J831</f>
        <v>0</v>
      </c>
      <c r="K830" s="11">
        <f>K831</f>
        <v>6450</v>
      </c>
    </row>
    <row r="831" spans="1:11" ht="237.75" customHeight="1" x14ac:dyDescent="0.2">
      <c r="A831" s="15" t="s">
        <v>512</v>
      </c>
      <c r="B831" s="9"/>
      <c r="C831" s="9" t="s">
        <v>443</v>
      </c>
      <c r="D831" s="9" t="s">
        <v>513</v>
      </c>
      <c r="E831" s="9"/>
      <c r="F831" s="14">
        <f t="shared" si="223"/>
        <v>6208</v>
      </c>
      <c r="G831" s="14">
        <f>G832+G833</f>
        <v>0</v>
      </c>
      <c r="H831" s="14">
        <f>H832+H833</f>
        <v>6208</v>
      </c>
      <c r="I831" s="14">
        <f t="shared" si="224"/>
        <v>6450</v>
      </c>
      <c r="J831" s="14">
        <f>J832+J833</f>
        <v>0</v>
      </c>
      <c r="K831" s="14">
        <f>K832+K833</f>
        <v>6450</v>
      </c>
    </row>
    <row r="832" spans="1:11" ht="95.25" customHeight="1" x14ac:dyDescent="0.2">
      <c r="A832" s="9" t="s">
        <v>18</v>
      </c>
      <c r="B832" s="9"/>
      <c r="C832" s="9" t="s">
        <v>443</v>
      </c>
      <c r="D832" s="9" t="s">
        <v>513</v>
      </c>
      <c r="E832" s="9" t="s">
        <v>12</v>
      </c>
      <c r="F832" s="14">
        <f t="shared" si="223"/>
        <v>62</v>
      </c>
      <c r="G832" s="14"/>
      <c r="H832" s="14">
        <v>62</v>
      </c>
      <c r="I832" s="14">
        <f t="shared" si="224"/>
        <v>64</v>
      </c>
      <c r="J832" s="14"/>
      <c r="K832" s="14">
        <v>64</v>
      </c>
    </row>
    <row r="833" spans="1:11" ht="66.75" customHeight="1" x14ac:dyDescent="0.2">
      <c r="A833" s="17" t="s">
        <v>22</v>
      </c>
      <c r="B833" s="9"/>
      <c r="C833" s="9" t="s">
        <v>443</v>
      </c>
      <c r="D833" s="9" t="s">
        <v>513</v>
      </c>
      <c r="E833" s="9" t="s">
        <v>23</v>
      </c>
      <c r="F833" s="14">
        <f t="shared" si="223"/>
        <v>6146</v>
      </c>
      <c r="G833" s="14"/>
      <c r="H833" s="14">
        <v>6146</v>
      </c>
      <c r="I833" s="14">
        <f t="shared" si="224"/>
        <v>6386</v>
      </c>
      <c r="J833" s="14"/>
      <c r="K833" s="14">
        <v>6386</v>
      </c>
    </row>
    <row r="834" spans="1:11" ht="229.5" customHeight="1" x14ac:dyDescent="0.2">
      <c r="A834" s="20" t="s">
        <v>514</v>
      </c>
      <c r="B834" s="8"/>
      <c r="C834" s="8" t="s">
        <v>443</v>
      </c>
      <c r="D834" s="8" t="s">
        <v>515</v>
      </c>
      <c r="E834" s="8"/>
      <c r="F834" s="11">
        <f t="shared" si="223"/>
        <v>30169</v>
      </c>
      <c r="G834" s="11">
        <f>G835</f>
        <v>0</v>
      </c>
      <c r="H834" s="11">
        <f>H835</f>
        <v>30169</v>
      </c>
      <c r="I834" s="11">
        <f t="shared" si="224"/>
        <v>31346</v>
      </c>
      <c r="J834" s="11">
        <f>J835</f>
        <v>0</v>
      </c>
      <c r="K834" s="11">
        <f>K835</f>
        <v>31346</v>
      </c>
    </row>
    <row r="835" spans="1:11" ht="178.5" customHeight="1" x14ac:dyDescent="0.2">
      <c r="A835" s="17" t="s">
        <v>516</v>
      </c>
      <c r="B835" s="9"/>
      <c r="C835" s="9" t="s">
        <v>443</v>
      </c>
      <c r="D835" s="9" t="s">
        <v>517</v>
      </c>
      <c r="E835" s="9"/>
      <c r="F835" s="14">
        <f t="shared" si="223"/>
        <v>30169</v>
      </c>
      <c r="G835" s="14">
        <f>G836+G837</f>
        <v>0</v>
      </c>
      <c r="H835" s="14">
        <f>H836+H837</f>
        <v>30169</v>
      </c>
      <c r="I835" s="14">
        <f t="shared" si="224"/>
        <v>31346</v>
      </c>
      <c r="J835" s="14">
        <f>J836+J837</f>
        <v>0</v>
      </c>
      <c r="K835" s="14">
        <f>K836+K837</f>
        <v>31346</v>
      </c>
    </row>
    <row r="836" spans="1:11" ht="95.25" customHeight="1" x14ac:dyDescent="0.2">
      <c r="A836" s="9" t="s">
        <v>18</v>
      </c>
      <c r="B836" s="9"/>
      <c r="C836" s="9" t="s">
        <v>443</v>
      </c>
      <c r="D836" s="9" t="s">
        <v>517</v>
      </c>
      <c r="E836" s="9" t="s">
        <v>12</v>
      </c>
      <c r="F836" s="14">
        <f t="shared" si="223"/>
        <v>248</v>
      </c>
      <c r="G836" s="14"/>
      <c r="H836" s="14">
        <v>248</v>
      </c>
      <c r="I836" s="14">
        <f t="shared" si="224"/>
        <v>358</v>
      </c>
      <c r="J836" s="14"/>
      <c r="K836" s="14">
        <v>358</v>
      </c>
    </row>
    <row r="837" spans="1:11" ht="73.150000000000006" customHeight="1" x14ac:dyDescent="0.2">
      <c r="A837" s="17" t="s">
        <v>22</v>
      </c>
      <c r="B837" s="9"/>
      <c r="C837" s="9" t="s">
        <v>443</v>
      </c>
      <c r="D837" s="9" t="s">
        <v>517</v>
      </c>
      <c r="E837" s="9" t="s">
        <v>23</v>
      </c>
      <c r="F837" s="14">
        <f t="shared" si="223"/>
        <v>29921</v>
      </c>
      <c r="G837" s="14"/>
      <c r="H837" s="14">
        <v>29921</v>
      </c>
      <c r="I837" s="14">
        <f t="shared" si="224"/>
        <v>30988</v>
      </c>
      <c r="J837" s="14"/>
      <c r="K837" s="14">
        <v>30988</v>
      </c>
    </row>
    <row r="838" spans="1:11" ht="192" customHeight="1" x14ac:dyDescent="0.2">
      <c r="A838" s="20" t="s">
        <v>518</v>
      </c>
      <c r="B838" s="8"/>
      <c r="C838" s="8" t="s">
        <v>443</v>
      </c>
      <c r="D838" s="8" t="s">
        <v>519</v>
      </c>
      <c r="E838" s="8"/>
      <c r="F838" s="11">
        <f t="shared" si="223"/>
        <v>12589</v>
      </c>
      <c r="G838" s="11">
        <f>G839</f>
        <v>0</v>
      </c>
      <c r="H838" s="11">
        <f>H839</f>
        <v>12589</v>
      </c>
      <c r="I838" s="11">
        <f t="shared" si="224"/>
        <v>13080</v>
      </c>
      <c r="J838" s="11">
        <f>J839</f>
        <v>0</v>
      </c>
      <c r="K838" s="11">
        <f>K839</f>
        <v>13080</v>
      </c>
    </row>
    <row r="839" spans="1:11" ht="172.5" customHeight="1" x14ac:dyDescent="0.2">
      <c r="A839" s="48" t="s">
        <v>520</v>
      </c>
      <c r="B839" s="9"/>
      <c r="C839" s="9" t="s">
        <v>443</v>
      </c>
      <c r="D839" s="9" t="s">
        <v>521</v>
      </c>
      <c r="E839" s="9"/>
      <c r="F839" s="14">
        <f t="shared" si="223"/>
        <v>12589</v>
      </c>
      <c r="G839" s="14">
        <f>G840+G841</f>
        <v>0</v>
      </c>
      <c r="H839" s="14">
        <f>H840+H841</f>
        <v>12589</v>
      </c>
      <c r="I839" s="14">
        <f t="shared" si="224"/>
        <v>13080</v>
      </c>
      <c r="J839" s="14">
        <f>J840+J841</f>
        <v>0</v>
      </c>
      <c r="K839" s="14">
        <f>K840+K841</f>
        <v>13080</v>
      </c>
    </row>
    <row r="840" spans="1:11" ht="95.25" customHeight="1" x14ac:dyDescent="0.2">
      <c r="A840" s="9" t="s">
        <v>18</v>
      </c>
      <c r="B840" s="9"/>
      <c r="C840" s="9" t="s">
        <v>443</v>
      </c>
      <c r="D840" s="9" t="s">
        <v>521</v>
      </c>
      <c r="E840" s="9" t="s">
        <v>12</v>
      </c>
      <c r="F840" s="14">
        <f t="shared" si="223"/>
        <v>106</v>
      </c>
      <c r="G840" s="14"/>
      <c r="H840" s="14">
        <v>106</v>
      </c>
      <c r="I840" s="14">
        <f t="shared" si="224"/>
        <v>109</v>
      </c>
      <c r="J840" s="14"/>
      <c r="K840" s="14">
        <v>109</v>
      </c>
    </row>
    <row r="841" spans="1:11" ht="66.75" customHeight="1" x14ac:dyDescent="0.2">
      <c r="A841" s="17" t="s">
        <v>22</v>
      </c>
      <c r="B841" s="9"/>
      <c r="C841" s="9" t="s">
        <v>443</v>
      </c>
      <c r="D841" s="9" t="s">
        <v>521</v>
      </c>
      <c r="E841" s="9" t="s">
        <v>23</v>
      </c>
      <c r="F841" s="14">
        <f t="shared" si="223"/>
        <v>12483</v>
      </c>
      <c r="G841" s="14"/>
      <c r="H841" s="14">
        <v>12483</v>
      </c>
      <c r="I841" s="14">
        <f t="shared" si="224"/>
        <v>12971</v>
      </c>
      <c r="J841" s="14"/>
      <c r="K841" s="14">
        <v>12971</v>
      </c>
    </row>
    <row r="842" spans="1:11" ht="153" customHeight="1" x14ac:dyDescent="0.2">
      <c r="A842" s="20" t="s">
        <v>522</v>
      </c>
      <c r="B842" s="8"/>
      <c r="C842" s="8" t="s">
        <v>443</v>
      </c>
      <c r="D842" s="8" t="s">
        <v>523</v>
      </c>
      <c r="E842" s="8"/>
      <c r="F842" s="11">
        <f t="shared" si="223"/>
        <v>15936</v>
      </c>
      <c r="G842" s="11">
        <f>G843</f>
        <v>0</v>
      </c>
      <c r="H842" s="11">
        <f>H843</f>
        <v>15936</v>
      </c>
      <c r="I842" s="11">
        <f t="shared" si="224"/>
        <v>16605</v>
      </c>
      <c r="J842" s="11">
        <f>J843</f>
        <v>0</v>
      </c>
      <c r="K842" s="11">
        <f>K843</f>
        <v>16605</v>
      </c>
    </row>
    <row r="843" spans="1:11" ht="99" x14ac:dyDescent="0.2">
      <c r="A843" s="17" t="s">
        <v>1046</v>
      </c>
      <c r="B843" s="8"/>
      <c r="C843" s="9" t="s">
        <v>443</v>
      </c>
      <c r="D843" s="9" t="s">
        <v>524</v>
      </c>
      <c r="E843" s="9"/>
      <c r="F843" s="14">
        <f t="shared" si="223"/>
        <v>15936</v>
      </c>
      <c r="G843" s="14">
        <f>G844+G845</f>
        <v>0</v>
      </c>
      <c r="H843" s="14">
        <f>H844+H845</f>
        <v>15936</v>
      </c>
      <c r="I843" s="14">
        <f t="shared" si="224"/>
        <v>16605</v>
      </c>
      <c r="J843" s="14">
        <f>J844+J845</f>
        <v>0</v>
      </c>
      <c r="K843" s="14">
        <f>K844+K845</f>
        <v>16605</v>
      </c>
    </row>
    <row r="844" spans="1:11" ht="95.25" customHeight="1" x14ac:dyDescent="0.2">
      <c r="A844" s="9" t="s">
        <v>18</v>
      </c>
      <c r="B844" s="9"/>
      <c r="C844" s="9" t="s">
        <v>443</v>
      </c>
      <c r="D844" s="9" t="s">
        <v>524</v>
      </c>
      <c r="E844" s="9" t="s">
        <v>12</v>
      </c>
      <c r="F844" s="14">
        <f t="shared" si="223"/>
        <v>129</v>
      </c>
      <c r="G844" s="14"/>
      <c r="H844" s="14">
        <v>129</v>
      </c>
      <c r="I844" s="14">
        <f t="shared" si="224"/>
        <v>135</v>
      </c>
      <c r="J844" s="14"/>
      <c r="K844" s="14">
        <v>135</v>
      </c>
    </row>
    <row r="845" spans="1:11" ht="66.75" customHeight="1" x14ac:dyDescent="0.2">
      <c r="A845" s="17" t="s">
        <v>22</v>
      </c>
      <c r="B845" s="9"/>
      <c r="C845" s="9" t="s">
        <v>443</v>
      </c>
      <c r="D845" s="9" t="s">
        <v>524</v>
      </c>
      <c r="E845" s="9" t="s">
        <v>23</v>
      </c>
      <c r="F845" s="14">
        <f t="shared" si="223"/>
        <v>15807</v>
      </c>
      <c r="G845" s="14"/>
      <c r="H845" s="14">
        <v>15807</v>
      </c>
      <c r="I845" s="14">
        <f t="shared" si="224"/>
        <v>16470</v>
      </c>
      <c r="J845" s="14"/>
      <c r="K845" s="14">
        <v>16470</v>
      </c>
    </row>
    <row r="846" spans="1:11" ht="243" customHeight="1" x14ac:dyDescent="0.2">
      <c r="A846" s="20" t="s">
        <v>668</v>
      </c>
      <c r="B846" s="8"/>
      <c r="C846" s="8" t="s">
        <v>443</v>
      </c>
      <c r="D846" s="8" t="s">
        <v>525</v>
      </c>
      <c r="E846" s="8"/>
      <c r="F846" s="11">
        <f t="shared" si="223"/>
        <v>35452</v>
      </c>
      <c r="G846" s="11">
        <f>G847</f>
        <v>0</v>
      </c>
      <c r="H846" s="11">
        <f>H847</f>
        <v>35452</v>
      </c>
      <c r="I846" s="11">
        <f t="shared" si="224"/>
        <v>36870</v>
      </c>
      <c r="J846" s="11">
        <f>J847</f>
        <v>0</v>
      </c>
      <c r="K846" s="11">
        <f>K847</f>
        <v>36870</v>
      </c>
    </row>
    <row r="847" spans="1:11" ht="226.5" customHeight="1" x14ac:dyDescent="0.2">
      <c r="A847" s="44" t="s">
        <v>787</v>
      </c>
      <c r="B847" s="8"/>
      <c r="C847" s="9" t="s">
        <v>443</v>
      </c>
      <c r="D847" s="9" t="s">
        <v>526</v>
      </c>
      <c r="E847" s="9"/>
      <c r="F847" s="14">
        <f t="shared" si="223"/>
        <v>35452</v>
      </c>
      <c r="G847" s="14">
        <f>G848+G849</f>
        <v>0</v>
      </c>
      <c r="H847" s="14">
        <f>H848+H849</f>
        <v>35452</v>
      </c>
      <c r="I847" s="14">
        <f t="shared" si="224"/>
        <v>36870</v>
      </c>
      <c r="J847" s="14">
        <f>J848+J849</f>
        <v>0</v>
      </c>
      <c r="K847" s="14">
        <f>K848+K849</f>
        <v>36870</v>
      </c>
    </row>
    <row r="848" spans="1:11" ht="95.25" customHeight="1" x14ac:dyDescent="0.2">
      <c r="A848" s="9" t="s">
        <v>18</v>
      </c>
      <c r="B848" s="9"/>
      <c r="C848" s="9" t="s">
        <v>443</v>
      </c>
      <c r="D848" s="9" t="s">
        <v>526</v>
      </c>
      <c r="E848" s="9" t="s">
        <v>12</v>
      </c>
      <c r="F848" s="14">
        <f t="shared" si="223"/>
        <v>288</v>
      </c>
      <c r="G848" s="14"/>
      <c r="H848" s="14">
        <v>288</v>
      </c>
      <c r="I848" s="14">
        <f t="shared" si="224"/>
        <v>300</v>
      </c>
      <c r="J848" s="14"/>
      <c r="K848" s="14">
        <v>300</v>
      </c>
    </row>
    <row r="849" spans="1:11" ht="66.75" customHeight="1" x14ac:dyDescent="0.2">
      <c r="A849" s="17" t="s">
        <v>22</v>
      </c>
      <c r="B849" s="9"/>
      <c r="C849" s="9" t="s">
        <v>443</v>
      </c>
      <c r="D849" s="9" t="s">
        <v>526</v>
      </c>
      <c r="E849" s="9" t="s">
        <v>23</v>
      </c>
      <c r="F849" s="14">
        <f t="shared" si="223"/>
        <v>35164</v>
      </c>
      <c r="G849" s="14"/>
      <c r="H849" s="14">
        <v>35164</v>
      </c>
      <c r="I849" s="14">
        <f t="shared" si="224"/>
        <v>36570</v>
      </c>
      <c r="J849" s="14"/>
      <c r="K849" s="14">
        <v>36570</v>
      </c>
    </row>
    <row r="850" spans="1:11" ht="218.25" customHeight="1" x14ac:dyDescent="0.2">
      <c r="A850" s="20" t="s">
        <v>527</v>
      </c>
      <c r="B850" s="8"/>
      <c r="C850" s="8" t="s">
        <v>443</v>
      </c>
      <c r="D850" s="8" t="s">
        <v>528</v>
      </c>
      <c r="E850" s="8"/>
      <c r="F850" s="11">
        <f t="shared" si="223"/>
        <v>139707</v>
      </c>
      <c r="G850" s="11">
        <f>G851</f>
        <v>0</v>
      </c>
      <c r="H850" s="11">
        <f>H851</f>
        <v>139707</v>
      </c>
      <c r="I850" s="11">
        <f t="shared" si="224"/>
        <v>145264</v>
      </c>
      <c r="J850" s="11">
        <f>J851</f>
        <v>0</v>
      </c>
      <c r="K850" s="11">
        <f>K851</f>
        <v>145264</v>
      </c>
    </row>
    <row r="851" spans="1:11" ht="123" customHeight="1" x14ac:dyDescent="0.2">
      <c r="A851" s="17" t="s">
        <v>529</v>
      </c>
      <c r="B851" s="9"/>
      <c r="C851" s="9" t="s">
        <v>443</v>
      </c>
      <c r="D851" s="9" t="s">
        <v>530</v>
      </c>
      <c r="E851" s="9"/>
      <c r="F851" s="14">
        <f t="shared" si="223"/>
        <v>139707</v>
      </c>
      <c r="G851" s="14">
        <f>G852+G853</f>
        <v>0</v>
      </c>
      <c r="H851" s="14">
        <f>H852+H853</f>
        <v>139707</v>
      </c>
      <c r="I851" s="14">
        <f t="shared" si="224"/>
        <v>145264</v>
      </c>
      <c r="J851" s="14">
        <f>J852+J853</f>
        <v>0</v>
      </c>
      <c r="K851" s="14">
        <f>K852+K853</f>
        <v>145264</v>
      </c>
    </row>
    <row r="852" spans="1:11" ht="95.25" customHeight="1" x14ac:dyDescent="0.2">
      <c r="A852" s="9" t="s">
        <v>18</v>
      </c>
      <c r="B852" s="9"/>
      <c r="C852" s="9" t="s">
        <v>443</v>
      </c>
      <c r="D852" s="9" t="s">
        <v>530</v>
      </c>
      <c r="E852" s="9" t="s">
        <v>12</v>
      </c>
      <c r="F852" s="14">
        <f t="shared" si="223"/>
        <v>1362</v>
      </c>
      <c r="G852" s="14"/>
      <c r="H852" s="14">
        <v>1362</v>
      </c>
      <c r="I852" s="14">
        <f t="shared" si="224"/>
        <v>1400</v>
      </c>
      <c r="J852" s="14"/>
      <c r="K852" s="14">
        <v>1400</v>
      </c>
    </row>
    <row r="853" spans="1:11" ht="66.75" customHeight="1" x14ac:dyDescent="0.2">
      <c r="A853" s="17" t="s">
        <v>22</v>
      </c>
      <c r="B853" s="9"/>
      <c r="C853" s="9" t="s">
        <v>443</v>
      </c>
      <c r="D853" s="9" t="s">
        <v>530</v>
      </c>
      <c r="E853" s="9" t="s">
        <v>23</v>
      </c>
      <c r="F853" s="14">
        <f t="shared" si="223"/>
        <v>138345</v>
      </c>
      <c r="G853" s="14"/>
      <c r="H853" s="14">
        <v>138345</v>
      </c>
      <c r="I853" s="14">
        <f t="shared" si="224"/>
        <v>143864</v>
      </c>
      <c r="J853" s="14"/>
      <c r="K853" s="14">
        <v>143864</v>
      </c>
    </row>
    <row r="854" spans="1:11" ht="206.25" customHeight="1" x14ac:dyDescent="0.2">
      <c r="A854" s="20" t="s">
        <v>531</v>
      </c>
      <c r="B854" s="8"/>
      <c r="C854" s="8" t="s">
        <v>443</v>
      </c>
      <c r="D854" s="8" t="s">
        <v>532</v>
      </c>
      <c r="E854" s="8"/>
      <c r="F854" s="11">
        <f t="shared" si="223"/>
        <v>519</v>
      </c>
      <c r="G854" s="11">
        <f>G855</f>
        <v>0</v>
      </c>
      <c r="H854" s="11">
        <f>H855</f>
        <v>519</v>
      </c>
      <c r="I854" s="11">
        <f t="shared" si="224"/>
        <v>540</v>
      </c>
      <c r="J854" s="11">
        <f>J855</f>
        <v>0</v>
      </c>
      <c r="K854" s="11">
        <f>K855</f>
        <v>540</v>
      </c>
    </row>
    <row r="855" spans="1:11" ht="87" customHeight="1" x14ac:dyDescent="0.2">
      <c r="A855" s="17" t="s">
        <v>533</v>
      </c>
      <c r="B855" s="9"/>
      <c r="C855" s="9" t="s">
        <v>443</v>
      </c>
      <c r="D855" s="9" t="s">
        <v>534</v>
      </c>
      <c r="E855" s="9"/>
      <c r="F855" s="14">
        <f t="shared" si="223"/>
        <v>519</v>
      </c>
      <c r="G855" s="14">
        <f>G856+G857</f>
        <v>0</v>
      </c>
      <c r="H855" s="14">
        <f>H856+H857</f>
        <v>519</v>
      </c>
      <c r="I855" s="14">
        <f t="shared" si="224"/>
        <v>540</v>
      </c>
      <c r="J855" s="14">
        <f>J856+J857</f>
        <v>0</v>
      </c>
      <c r="K855" s="14">
        <f>K856+K857</f>
        <v>540</v>
      </c>
    </row>
    <row r="856" spans="1:11" ht="95.25" customHeight="1" x14ac:dyDescent="0.2">
      <c r="A856" s="9" t="s">
        <v>18</v>
      </c>
      <c r="B856" s="9"/>
      <c r="C856" s="9" t="s">
        <v>443</v>
      </c>
      <c r="D856" s="9" t="s">
        <v>534</v>
      </c>
      <c r="E856" s="9" t="s">
        <v>12</v>
      </c>
      <c r="F856" s="14">
        <f t="shared" si="223"/>
        <v>7</v>
      </c>
      <c r="G856" s="14"/>
      <c r="H856" s="14">
        <v>7</v>
      </c>
      <c r="I856" s="14">
        <f t="shared" si="224"/>
        <v>8</v>
      </c>
      <c r="J856" s="14"/>
      <c r="K856" s="14">
        <v>8</v>
      </c>
    </row>
    <row r="857" spans="1:11" ht="66.75" customHeight="1" x14ac:dyDescent="0.2">
      <c r="A857" s="17" t="s">
        <v>22</v>
      </c>
      <c r="B857" s="9"/>
      <c r="C857" s="9" t="s">
        <v>443</v>
      </c>
      <c r="D857" s="9" t="s">
        <v>534</v>
      </c>
      <c r="E857" s="9" t="s">
        <v>23</v>
      </c>
      <c r="F857" s="14">
        <f t="shared" si="223"/>
        <v>512</v>
      </c>
      <c r="G857" s="14"/>
      <c r="H857" s="14">
        <v>512</v>
      </c>
      <c r="I857" s="14">
        <f t="shared" si="224"/>
        <v>532</v>
      </c>
      <c r="J857" s="14"/>
      <c r="K857" s="14">
        <v>532</v>
      </c>
    </row>
    <row r="858" spans="1:11" ht="193.5" customHeight="1" x14ac:dyDescent="0.2">
      <c r="A858" s="8" t="s">
        <v>535</v>
      </c>
      <c r="B858" s="8"/>
      <c r="C858" s="8" t="s">
        <v>443</v>
      </c>
      <c r="D858" s="8" t="s">
        <v>536</v>
      </c>
      <c r="E858" s="8"/>
      <c r="F858" s="11">
        <f t="shared" si="223"/>
        <v>3343</v>
      </c>
      <c r="G858" s="11">
        <f>G859</f>
        <v>0</v>
      </c>
      <c r="H858" s="11">
        <f>H859</f>
        <v>3343</v>
      </c>
      <c r="I858" s="11">
        <f t="shared" si="224"/>
        <v>3479</v>
      </c>
      <c r="J858" s="11">
        <f>J859</f>
        <v>0</v>
      </c>
      <c r="K858" s="11">
        <f>K859</f>
        <v>3479</v>
      </c>
    </row>
    <row r="859" spans="1:11" ht="100.5" customHeight="1" x14ac:dyDescent="0.2">
      <c r="A859" s="17" t="s">
        <v>537</v>
      </c>
      <c r="B859" s="9"/>
      <c r="C859" s="9" t="s">
        <v>443</v>
      </c>
      <c r="D859" s="9" t="s">
        <v>538</v>
      </c>
      <c r="E859" s="9"/>
      <c r="F859" s="14">
        <f t="shared" si="223"/>
        <v>3343</v>
      </c>
      <c r="G859" s="14">
        <f>G860+G861</f>
        <v>0</v>
      </c>
      <c r="H859" s="14">
        <f>H860+H861</f>
        <v>3343</v>
      </c>
      <c r="I859" s="14">
        <f t="shared" si="224"/>
        <v>3479</v>
      </c>
      <c r="J859" s="14">
        <f>J860+J861</f>
        <v>0</v>
      </c>
      <c r="K859" s="14">
        <f>K860+K861</f>
        <v>3479</v>
      </c>
    </row>
    <row r="860" spans="1:11" ht="95.25" customHeight="1" x14ac:dyDescent="0.2">
      <c r="A860" s="9" t="s">
        <v>18</v>
      </c>
      <c r="B860" s="9"/>
      <c r="C860" s="9" t="s">
        <v>443</v>
      </c>
      <c r="D860" s="9" t="s">
        <v>538</v>
      </c>
      <c r="E860" s="9" t="s">
        <v>12</v>
      </c>
      <c r="F860" s="14">
        <f t="shared" si="223"/>
        <v>34</v>
      </c>
      <c r="G860" s="14"/>
      <c r="H860" s="14">
        <v>34</v>
      </c>
      <c r="I860" s="14">
        <f t="shared" si="224"/>
        <v>36</v>
      </c>
      <c r="J860" s="14"/>
      <c r="K860" s="14">
        <v>36</v>
      </c>
    </row>
    <row r="861" spans="1:11" ht="66.75" customHeight="1" x14ac:dyDescent="0.2">
      <c r="A861" s="17" t="s">
        <v>22</v>
      </c>
      <c r="B861" s="9"/>
      <c r="C861" s="9" t="s">
        <v>443</v>
      </c>
      <c r="D861" s="9" t="s">
        <v>538</v>
      </c>
      <c r="E861" s="9" t="s">
        <v>23</v>
      </c>
      <c r="F861" s="14">
        <f t="shared" si="223"/>
        <v>3309</v>
      </c>
      <c r="G861" s="14"/>
      <c r="H861" s="14">
        <v>3309</v>
      </c>
      <c r="I861" s="14">
        <f t="shared" si="224"/>
        <v>3443</v>
      </c>
      <c r="J861" s="14"/>
      <c r="K861" s="14">
        <v>3443</v>
      </c>
    </row>
    <row r="862" spans="1:11" ht="241.5" customHeight="1" x14ac:dyDescent="0.2">
      <c r="A862" s="20" t="s">
        <v>539</v>
      </c>
      <c r="B862" s="8"/>
      <c r="C862" s="8" t="s">
        <v>443</v>
      </c>
      <c r="D862" s="8" t="s">
        <v>540</v>
      </c>
      <c r="E862" s="8"/>
      <c r="F862" s="11">
        <f t="shared" ref="F862:F907" si="225">G862+H862</f>
        <v>11</v>
      </c>
      <c r="G862" s="11">
        <f>G863</f>
        <v>0</v>
      </c>
      <c r="H862" s="11">
        <f>H863</f>
        <v>11</v>
      </c>
      <c r="I862" s="11">
        <f t="shared" si="224"/>
        <v>12</v>
      </c>
      <c r="J862" s="11">
        <f>J863</f>
        <v>0</v>
      </c>
      <c r="K862" s="11">
        <f>K863</f>
        <v>12</v>
      </c>
    </row>
    <row r="863" spans="1:11" ht="115.5" x14ac:dyDescent="0.2">
      <c r="A863" s="15" t="s">
        <v>541</v>
      </c>
      <c r="B863" s="9"/>
      <c r="C863" s="9" t="s">
        <v>443</v>
      </c>
      <c r="D863" s="9" t="s">
        <v>542</v>
      </c>
      <c r="E863" s="9"/>
      <c r="F863" s="14">
        <f t="shared" si="225"/>
        <v>11</v>
      </c>
      <c r="G863" s="14">
        <f>G864+G865</f>
        <v>0</v>
      </c>
      <c r="H863" s="14">
        <f>H864+H865</f>
        <v>11</v>
      </c>
      <c r="I863" s="14">
        <f t="shared" si="224"/>
        <v>12</v>
      </c>
      <c r="J863" s="14">
        <f>J864+J865</f>
        <v>0</v>
      </c>
      <c r="K863" s="14">
        <f>K864+K865</f>
        <v>12</v>
      </c>
    </row>
    <row r="864" spans="1:11" ht="95.25" customHeight="1" x14ac:dyDescent="0.2">
      <c r="A864" s="9" t="s">
        <v>18</v>
      </c>
      <c r="B864" s="9"/>
      <c r="C864" s="9" t="s">
        <v>443</v>
      </c>
      <c r="D864" s="9" t="s">
        <v>542</v>
      </c>
      <c r="E864" s="9" t="s">
        <v>12</v>
      </c>
      <c r="F864" s="14">
        <f t="shared" si="225"/>
        <v>0.1</v>
      </c>
      <c r="G864" s="14"/>
      <c r="H864" s="14">
        <v>0.1</v>
      </c>
      <c r="I864" s="14">
        <f t="shared" si="224"/>
        <v>0.1</v>
      </c>
      <c r="J864" s="14"/>
      <c r="K864" s="14">
        <v>0.1</v>
      </c>
    </row>
    <row r="865" spans="1:11" ht="66.75" customHeight="1" x14ac:dyDescent="0.2">
      <c r="A865" s="17" t="s">
        <v>22</v>
      </c>
      <c r="B865" s="9"/>
      <c r="C865" s="9" t="s">
        <v>443</v>
      </c>
      <c r="D865" s="9" t="s">
        <v>542</v>
      </c>
      <c r="E865" s="9" t="s">
        <v>23</v>
      </c>
      <c r="F865" s="14">
        <f t="shared" si="225"/>
        <v>10.9</v>
      </c>
      <c r="G865" s="14"/>
      <c r="H865" s="14">
        <v>10.9</v>
      </c>
      <c r="I865" s="14">
        <f t="shared" si="224"/>
        <v>11.9</v>
      </c>
      <c r="J865" s="14"/>
      <c r="K865" s="14">
        <v>11.9</v>
      </c>
    </row>
    <row r="866" spans="1:11" ht="228.75" customHeight="1" x14ac:dyDescent="0.2">
      <c r="A866" s="20" t="s">
        <v>543</v>
      </c>
      <c r="B866" s="8"/>
      <c r="C866" s="8" t="s">
        <v>443</v>
      </c>
      <c r="D866" s="8" t="s">
        <v>544</v>
      </c>
      <c r="E866" s="8"/>
      <c r="F866" s="11">
        <f t="shared" si="225"/>
        <v>43695</v>
      </c>
      <c r="G866" s="11">
        <f>G867</f>
        <v>0</v>
      </c>
      <c r="H866" s="11">
        <f>H867</f>
        <v>43695</v>
      </c>
      <c r="I866" s="11">
        <f t="shared" si="224"/>
        <v>45433</v>
      </c>
      <c r="J866" s="11">
        <f>J867</f>
        <v>0</v>
      </c>
      <c r="K866" s="11">
        <f>K867</f>
        <v>45433</v>
      </c>
    </row>
    <row r="867" spans="1:11" ht="148.5" x14ac:dyDescent="0.2">
      <c r="A867" s="17" t="s">
        <v>677</v>
      </c>
      <c r="B867" s="9"/>
      <c r="C867" s="9" t="s">
        <v>443</v>
      </c>
      <c r="D867" s="9" t="s">
        <v>545</v>
      </c>
      <c r="E867" s="9"/>
      <c r="F867" s="14">
        <f t="shared" si="225"/>
        <v>43695</v>
      </c>
      <c r="G867" s="14">
        <f>G868+G869</f>
        <v>0</v>
      </c>
      <c r="H867" s="14">
        <f>H868+H869</f>
        <v>43695</v>
      </c>
      <c r="I867" s="14">
        <f t="shared" si="224"/>
        <v>45433</v>
      </c>
      <c r="J867" s="14">
        <f>J868+J869</f>
        <v>0</v>
      </c>
      <c r="K867" s="14">
        <f>K868+K869</f>
        <v>45433</v>
      </c>
    </row>
    <row r="868" spans="1:11" ht="95.25" customHeight="1" x14ac:dyDescent="0.2">
      <c r="A868" s="9" t="s">
        <v>18</v>
      </c>
      <c r="B868" s="9"/>
      <c r="C868" s="9" t="s">
        <v>443</v>
      </c>
      <c r="D868" s="9" t="s">
        <v>545</v>
      </c>
      <c r="E868" s="9" t="s">
        <v>12</v>
      </c>
      <c r="F868" s="14">
        <f t="shared" si="225"/>
        <v>557</v>
      </c>
      <c r="G868" s="14"/>
      <c r="H868" s="14">
        <v>557</v>
      </c>
      <c r="I868" s="14">
        <f t="shared" si="224"/>
        <v>575</v>
      </c>
      <c r="J868" s="14"/>
      <c r="K868" s="14">
        <v>575</v>
      </c>
    </row>
    <row r="869" spans="1:11" ht="66.75" customHeight="1" x14ac:dyDescent="0.2">
      <c r="A869" s="17" t="s">
        <v>22</v>
      </c>
      <c r="B869" s="9"/>
      <c r="C869" s="9" t="s">
        <v>443</v>
      </c>
      <c r="D869" s="9" t="s">
        <v>545</v>
      </c>
      <c r="E869" s="9" t="s">
        <v>23</v>
      </c>
      <c r="F869" s="14">
        <f t="shared" si="225"/>
        <v>43138</v>
      </c>
      <c r="G869" s="14"/>
      <c r="H869" s="14">
        <v>43138</v>
      </c>
      <c r="I869" s="14">
        <f t="shared" si="224"/>
        <v>44858</v>
      </c>
      <c r="J869" s="14"/>
      <c r="K869" s="14">
        <v>44858</v>
      </c>
    </row>
    <row r="870" spans="1:11" ht="147.75" customHeight="1" x14ac:dyDescent="0.2">
      <c r="A870" s="20" t="s">
        <v>546</v>
      </c>
      <c r="B870" s="8"/>
      <c r="C870" s="8" t="s">
        <v>443</v>
      </c>
      <c r="D870" s="8" t="s">
        <v>547</v>
      </c>
      <c r="E870" s="8"/>
      <c r="F870" s="11">
        <f t="shared" si="225"/>
        <v>50216</v>
      </c>
      <c r="G870" s="11">
        <f>G871</f>
        <v>0</v>
      </c>
      <c r="H870" s="11">
        <f>H871</f>
        <v>50216</v>
      </c>
      <c r="I870" s="11">
        <f t="shared" si="224"/>
        <v>52399</v>
      </c>
      <c r="J870" s="11">
        <f>J871</f>
        <v>0</v>
      </c>
      <c r="K870" s="11">
        <f>K871</f>
        <v>52399</v>
      </c>
    </row>
    <row r="871" spans="1:11" ht="98.25" customHeight="1" x14ac:dyDescent="0.2">
      <c r="A871" s="17" t="s">
        <v>548</v>
      </c>
      <c r="B871" s="9"/>
      <c r="C871" s="9" t="s">
        <v>443</v>
      </c>
      <c r="D871" s="9" t="s">
        <v>549</v>
      </c>
      <c r="E871" s="9"/>
      <c r="F871" s="14">
        <f t="shared" si="225"/>
        <v>50216</v>
      </c>
      <c r="G871" s="14">
        <f>G872+G873</f>
        <v>0</v>
      </c>
      <c r="H871" s="14">
        <f>H872+H873</f>
        <v>50216</v>
      </c>
      <c r="I871" s="14">
        <f t="shared" si="224"/>
        <v>52399</v>
      </c>
      <c r="J871" s="14">
        <f>J872+J873</f>
        <v>0</v>
      </c>
      <c r="K871" s="14">
        <f>K872+K873</f>
        <v>52399</v>
      </c>
    </row>
    <row r="872" spans="1:11" ht="95.25" customHeight="1" x14ac:dyDescent="0.2">
      <c r="A872" s="9" t="s">
        <v>18</v>
      </c>
      <c r="B872" s="9"/>
      <c r="C872" s="9" t="s">
        <v>443</v>
      </c>
      <c r="D872" s="9" t="s">
        <v>549</v>
      </c>
      <c r="E872" s="9" t="s">
        <v>12</v>
      </c>
      <c r="F872" s="14">
        <f t="shared" si="225"/>
        <v>399</v>
      </c>
      <c r="G872" s="14"/>
      <c r="H872" s="14">
        <v>399</v>
      </c>
      <c r="I872" s="14">
        <f t="shared" si="224"/>
        <v>416</v>
      </c>
      <c r="J872" s="14"/>
      <c r="K872" s="14">
        <v>416</v>
      </c>
    </row>
    <row r="873" spans="1:11" ht="66.75" customHeight="1" x14ac:dyDescent="0.2">
      <c r="A873" s="17" t="s">
        <v>22</v>
      </c>
      <c r="B873" s="9"/>
      <c r="C873" s="9" t="s">
        <v>443</v>
      </c>
      <c r="D873" s="9" t="s">
        <v>549</v>
      </c>
      <c r="E873" s="9" t="s">
        <v>23</v>
      </c>
      <c r="F873" s="14">
        <f t="shared" si="225"/>
        <v>49817</v>
      </c>
      <c r="G873" s="14"/>
      <c r="H873" s="14">
        <v>49817</v>
      </c>
      <c r="I873" s="14">
        <f t="shared" si="224"/>
        <v>51983</v>
      </c>
      <c r="J873" s="14"/>
      <c r="K873" s="14">
        <v>51983</v>
      </c>
    </row>
    <row r="874" spans="1:11" ht="406.5" customHeight="1" x14ac:dyDescent="0.2">
      <c r="A874" s="46" t="s">
        <v>800</v>
      </c>
      <c r="B874" s="8"/>
      <c r="C874" s="8" t="s">
        <v>443</v>
      </c>
      <c r="D874" s="8" t="s">
        <v>550</v>
      </c>
      <c r="E874" s="8"/>
      <c r="F874" s="11">
        <f t="shared" si="225"/>
        <v>736</v>
      </c>
      <c r="G874" s="11">
        <f>G875</f>
        <v>0</v>
      </c>
      <c r="H874" s="11">
        <f>H875</f>
        <v>736</v>
      </c>
      <c r="I874" s="11">
        <f t="shared" si="224"/>
        <v>764</v>
      </c>
      <c r="J874" s="11">
        <f>J875</f>
        <v>0</v>
      </c>
      <c r="K874" s="11">
        <f>K875</f>
        <v>764</v>
      </c>
    </row>
    <row r="875" spans="1:11" ht="229.9" customHeight="1" x14ac:dyDescent="0.2">
      <c r="A875" s="17" t="s">
        <v>551</v>
      </c>
      <c r="B875" s="8"/>
      <c r="C875" s="9" t="s">
        <v>443</v>
      </c>
      <c r="D875" s="9" t="s">
        <v>552</v>
      </c>
      <c r="E875" s="9"/>
      <c r="F875" s="14">
        <f t="shared" si="225"/>
        <v>736</v>
      </c>
      <c r="G875" s="14">
        <f>G876+G877</f>
        <v>0</v>
      </c>
      <c r="H875" s="14">
        <f>H876+H877</f>
        <v>736</v>
      </c>
      <c r="I875" s="14">
        <f t="shared" si="224"/>
        <v>764</v>
      </c>
      <c r="J875" s="14">
        <f>J876+J877</f>
        <v>0</v>
      </c>
      <c r="K875" s="14">
        <f>K876+K877</f>
        <v>764</v>
      </c>
    </row>
    <row r="876" spans="1:11" ht="95.25" customHeight="1" x14ac:dyDescent="0.2">
      <c r="A876" s="9" t="s">
        <v>18</v>
      </c>
      <c r="B876" s="9"/>
      <c r="C876" s="9" t="s">
        <v>443</v>
      </c>
      <c r="D876" s="9" t="s">
        <v>552</v>
      </c>
      <c r="E876" s="9" t="s">
        <v>12</v>
      </c>
      <c r="F876" s="14">
        <f t="shared" si="225"/>
        <v>6</v>
      </c>
      <c r="G876" s="14"/>
      <c r="H876" s="14">
        <v>6</v>
      </c>
      <c r="I876" s="14">
        <f t="shared" si="224"/>
        <v>6</v>
      </c>
      <c r="J876" s="14"/>
      <c r="K876" s="14">
        <v>6</v>
      </c>
    </row>
    <row r="877" spans="1:11" ht="66.75" customHeight="1" x14ac:dyDescent="0.2">
      <c r="A877" s="17" t="s">
        <v>22</v>
      </c>
      <c r="B877" s="9"/>
      <c r="C877" s="9" t="s">
        <v>443</v>
      </c>
      <c r="D877" s="9" t="s">
        <v>552</v>
      </c>
      <c r="E877" s="9" t="s">
        <v>23</v>
      </c>
      <c r="F877" s="14">
        <f t="shared" si="225"/>
        <v>730</v>
      </c>
      <c r="G877" s="14"/>
      <c r="H877" s="14">
        <v>730</v>
      </c>
      <c r="I877" s="14">
        <f t="shared" si="224"/>
        <v>758</v>
      </c>
      <c r="J877" s="14"/>
      <c r="K877" s="14">
        <v>758</v>
      </c>
    </row>
    <row r="878" spans="1:11" ht="276.75" customHeight="1" x14ac:dyDescent="0.2">
      <c r="A878" s="20" t="s">
        <v>553</v>
      </c>
      <c r="B878" s="8"/>
      <c r="C878" s="8" t="s">
        <v>443</v>
      </c>
      <c r="D878" s="8" t="s">
        <v>554</v>
      </c>
      <c r="E878" s="8"/>
      <c r="F878" s="11">
        <f t="shared" si="225"/>
        <v>4937</v>
      </c>
      <c r="G878" s="11">
        <f>G879</f>
        <v>0</v>
      </c>
      <c r="H878" s="11">
        <f>H879</f>
        <v>4937</v>
      </c>
      <c r="I878" s="11">
        <f t="shared" si="224"/>
        <v>5103</v>
      </c>
      <c r="J878" s="11">
        <f>J879</f>
        <v>0</v>
      </c>
      <c r="K878" s="11">
        <f>K879</f>
        <v>5103</v>
      </c>
    </row>
    <row r="879" spans="1:11" ht="408.75" customHeight="1" x14ac:dyDescent="0.2">
      <c r="A879" s="49" t="s">
        <v>1014</v>
      </c>
      <c r="B879" s="8"/>
      <c r="C879" s="9" t="s">
        <v>443</v>
      </c>
      <c r="D879" s="9" t="s">
        <v>985</v>
      </c>
      <c r="E879" s="9"/>
      <c r="F879" s="14">
        <f t="shared" si="225"/>
        <v>4937</v>
      </c>
      <c r="G879" s="14">
        <f>G880</f>
        <v>0</v>
      </c>
      <c r="H879" s="14">
        <f>H880</f>
        <v>4937</v>
      </c>
      <c r="I879" s="14">
        <f t="shared" si="224"/>
        <v>5103</v>
      </c>
      <c r="J879" s="14">
        <f>J880</f>
        <v>0</v>
      </c>
      <c r="K879" s="14">
        <f>K880</f>
        <v>5103</v>
      </c>
    </row>
    <row r="880" spans="1:11" ht="66.75" customHeight="1" x14ac:dyDescent="0.2">
      <c r="A880" s="17" t="s">
        <v>22</v>
      </c>
      <c r="B880" s="9"/>
      <c r="C880" s="9" t="s">
        <v>443</v>
      </c>
      <c r="D880" s="9" t="s">
        <v>985</v>
      </c>
      <c r="E880" s="9" t="s">
        <v>23</v>
      </c>
      <c r="F880" s="14">
        <f>G880+H880</f>
        <v>4937</v>
      </c>
      <c r="G880" s="14"/>
      <c r="H880" s="14">
        <v>4937</v>
      </c>
      <c r="I880" s="14">
        <f>J880+K880</f>
        <v>5103</v>
      </c>
      <c r="J880" s="14"/>
      <c r="K880" s="14">
        <v>5103</v>
      </c>
    </row>
    <row r="881" spans="1:11" ht="332.25" customHeight="1" x14ac:dyDescent="0.2">
      <c r="A881" s="20" t="s">
        <v>555</v>
      </c>
      <c r="B881" s="8"/>
      <c r="C881" s="8" t="s">
        <v>443</v>
      </c>
      <c r="D881" s="8" t="s">
        <v>556</v>
      </c>
      <c r="E881" s="8"/>
      <c r="F881" s="11">
        <f t="shared" si="225"/>
        <v>69376.3</v>
      </c>
      <c r="G881" s="11">
        <f>G882</f>
        <v>0</v>
      </c>
      <c r="H881" s="11">
        <f>H882</f>
        <v>69376.3</v>
      </c>
      <c r="I881" s="11">
        <f t="shared" ref="I881:I923" si="226">J881+K881</f>
        <v>72178.3</v>
      </c>
      <c r="J881" s="11">
        <f>J882</f>
        <v>0</v>
      </c>
      <c r="K881" s="11">
        <f>K882</f>
        <v>72178.3</v>
      </c>
    </row>
    <row r="882" spans="1:11" ht="362.25" x14ac:dyDescent="0.2">
      <c r="A882" s="49" t="s">
        <v>1014</v>
      </c>
      <c r="B882" s="8"/>
      <c r="C882" s="9" t="s">
        <v>443</v>
      </c>
      <c r="D882" s="9" t="s">
        <v>986</v>
      </c>
      <c r="E882" s="9"/>
      <c r="F882" s="14">
        <f t="shared" si="225"/>
        <v>69376.3</v>
      </c>
      <c r="G882" s="14">
        <f>G883</f>
        <v>0</v>
      </c>
      <c r="H882" s="14">
        <f>H883</f>
        <v>69376.3</v>
      </c>
      <c r="I882" s="14">
        <f t="shared" si="226"/>
        <v>72178.3</v>
      </c>
      <c r="J882" s="14">
        <f>J883</f>
        <v>0</v>
      </c>
      <c r="K882" s="14">
        <f>K883</f>
        <v>72178.3</v>
      </c>
    </row>
    <row r="883" spans="1:11" ht="66.75" customHeight="1" x14ac:dyDescent="0.2">
      <c r="A883" s="17" t="s">
        <v>22</v>
      </c>
      <c r="B883" s="9"/>
      <c r="C883" s="9" t="s">
        <v>443</v>
      </c>
      <c r="D883" s="9" t="s">
        <v>986</v>
      </c>
      <c r="E883" s="9" t="s">
        <v>23</v>
      </c>
      <c r="F883" s="14">
        <f>G883+H883</f>
        <v>69376.3</v>
      </c>
      <c r="G883" s="14"/>
      <c r="H883" s="14">
        <v>69376.3</v>
      </c>
      <c r="I883" s="14">
        <f>J883+K883</f>
        <v>72178.3</v>
      </c>
      <c r="J883" s="14"/>
      <c r="K883" s="14">
        <v>72178.3</v>
      </c>
    </row>
    <row r="884" spans="1:11" ht="409.15" customHeight="1" x14ac:dyDescent="0.2">
      <c r="A884" s="55" t="s">
        <v>712</v>
      </c>
      <c r="B884" s="8"/>
      <c r="C884" s="8" t="s">
        <v>443</v>
      </c>
      <c r="D884" s="8" t="s">
        <v>557</v>
      </c>
      <c r="E884" s="8"/>
      <c r="F884" s="11">
        <f t="shared" si="225"/>
        <v>76</v>
      </c>
      <c r="G884" s="11">
        <f>G885</f>
        <v>0</v>
      </c>
      <c r="H884" s="11">
        <f>H885</f>
        <v>76</v>
      </c>
      <c r="I884" s="11">
        <f t="shared" si="226"/>
        <v>76</v>
      </c>
      <c r="J884" s="11">
        <f>J885</f>
        <v>0</v>
      </c>
      <c r="K884" s="11">
        <f>K885</f>
        <v>76</v>
      </c>
    </row>
    <row r="885" spans="1:11" ht="313.5" x14ac:dyDescent="0.2">
      <c r="A885" s="44" t="s">
        <v>788</v>
      </c>
      <c r="B885" s="8"/>
      <c r="C885" s="9" t="s">
        <v>443</v>
      </c>
      <c r="D885" s="9" t="s">
        <v>558</v>
      </c>
      <c r="E885" s="9"/>
      <c r="F885" s="14">
        <f t="shared" si="225"/>
        <v>76</v>
      </c>
      <c r="G885" s="14">
        <f>G886+G887</f>
        <v>0</v>
      </c>
      <c r="H885" s="14">
        <f>H886+H887</f>
        <v>76</v>
      </c>
      <c r="I885" s="14">
        <f t="shared" si="226"/>
        <v>76</v>
      </c>
      <c r="J885" s="14">
        <f>J886+J887</f>
        <v>0</v>
      </c>
      <c r="K885" s="14">
        <f>K886+K887</f>
        <v>76</v>
      </c>
    </row>
    <row r="886" spans="1:11" ht="95.25" customHeight="1" x14ac:dyDescent="0.2">
      <c r="A886" s="9" t="s">
        <v>18</v>
      </c>
      <c r="B886" s="9"/>
      <c r="C886" s="9" t="s">
        <v>443</v>
      </c>
      <c r="D886" s="9" t="s">
        <v>558</v>
      </c>
      <c r="E886" s="9" t="s">
        <v>12</v>
      </c>
      <c r="F886" s="14">
        <f t="shared" si="225"/>
        <v>5</v>
      </c>
      <c r="G886" s="14"/>
      <c r="H886" s="14">
        <v>5</v>
      </c>
      <c r="I886" s="14">
        <f t="shared" si="226"/>
        <v>5</v>
      </c>
      <c r="J886" s="14"/>
      <c r="K886" s="14">
        <v>5</v>
      </c>
    </row>
    <row r="887" spans="1:11" ht="66.75" customHeight="1" x14ac:dyDescent="0.2">
      <c r="A887" s="17" t="s">
        <v>22</v>
      </c>
      <c r="B887" s="9"/>
      <c r="C887" s="9" t="s">
        <v>443</v>
      </c>
      <c r="D887" s="9" t="s">
        <v>558</v>
      </c>
      <c r="E887" s="9" t="s">
        <v>23</v>
      </c>
      <c r="F887" s="14">
        <f t="shared" si="225"/>
        <v>71</v>
      </c>
      <c r="G887" s="14"/>
      <c r="H887" s="14">
        <v>71</v>
      </c>
      <c r="I887" s="14">
        <f t="shared" si="226"/>
        <v>71</v>
      </c>
      <c r="J887" s="14"/>
      <c r="K887" s="14">
        <v>71</v>
      </c>
    </row>
    <row r="888" spans="1:11" ht="305.25" customHeight="1" x14ac:dyDescent="0.2">
      <c r="A888" s="20" t="s">
        <v>559</v>
      </c>
      <c r="B888" s="8"/>
      <c r="C888" s="8" t="s">
        <v>443</v>
      </c>
      <c r="D888" s="8" t="s">
        <v>560</v>
      </c>
      <c r="E888" s="8"/>
      <c r="F888" s="11">
        <f t="shared" si="225"/>
        <v>1293</v>
      </c>
      <c r="G888" s="11">
        <f>G889</f>
        <v>0</v>
      </c>
      <c r="H888" s="11">
        <f>H889</f>
        <v>1293</v>
      </c>
      <c r="I888" s="11">
        <f t="shared" si="226"/>
        <v>1345</v>
      </c>
      <c r="J888" s="11">
        <f>J889</f>
        <v>0</v>
      </c>
      <c r="K888" s="11">
        <f>K889</f>
        <v>1345</v>
      </c>
    </row>
    <row r="889" spans="1:11" ht="82.5" x14ac:dyDescent="0.2">
      <c r="A889" s="17" t="s">
        <v>561</v>
      </c>
      <c r="B889" s="9"/>
      <c r="C889" s="9" t="s">
        <v>443</v>
      </c>
      <c r="D889" s="9" t="s">
        <v>562</v>
      </c>
      <c r="E889" s="9"/>
      <c r="F889" s="14">
        <f t="shared" si="225"/>
        <v>1293</v>
      </c>
      <c r="G889" s="14">
        <f>G890+G891</f>
        <v>0</v>
      </c>
      <c r="H889" s="14">
        <f>H890+H891</f>
        <v>1293</v>
      </c>
      <c r="I889" s="14">
        <f t="shared" si="226"/>
        <v>1345</v>
      </c>
      <c r="J889" s="14">
        <f>J890+J891</f>
        <v>0</v>
      </c>
      <c r="K889" s="14">
        <f>K890+K891</f>
        <v>1345</v>
      </c>
    </row>
    <row r="890" spans="1:11" ht="95.25" customHeight="1" x14ac:dyDescent="0.2">
      <c r="A890" s="9" t="s">
        <v>18</v>
      </c>
      <c r="B890" s="9"/>
      <c r="C890" s="9" t="s">
        <v>443</v>
      </c>
      <c r="D890" s="9" t="s">
        <v>562</v>
      </c>
      <c r="E890" s="9" t="s">
        <v>12</v>
      </c>
      <c r="F890" s="14">
        <f t="shared" si="225"/>
        <v>20</v>
      </c>
      <c r="G890" s="14"/>
      <c r="H890" s="14">
        <v>20</v>
      </c>
      <c r="I890" s="14">
        <f t="shared" si="226"/>
        <v>20</v>
      </c>
      <c r="J890" s="14"/>
      <c r="K890" s="14">
        <v>20</v>
      </c>
    </row>
    <row r="891" spans="1:11" ht="66.75" customHeight="1" x14ac:dyDescent="0.2">
      <c r="A891" s="17" t="s">
        <v>22</v>
      </c>
      <c r="B891" s="9"/>
      <c r="C891" s="9" t="s">
        <v>443</v>
      </c>
      <c r="D891" s="9" t="s">
        <v>562</v>
      </c>
      <c r="E891" s="9" t="s">
        <v>23</v>
      </c>
      <c r="F891" s="14">
        <f t="shared" si="225"/>
        <v>1273</v>
      </c>
      <c r="G891" s="14"/>
      <c r="H891" s="14">
        <v>1273</v>
      </c>
      <c r="I891" s="14">
        <f t="shared" si="226"/>
        <v>1325</v>
      </c>
      <c r="J891" s="14"/>
      <c r="K891" s="14">
        <v>1325</v>
      </c>
    </row>
    <row r="892" spans="1:11" ht="185.25" customHeight="1" x14ac:dyDescent="0.2">
      <c r="A892" s="20" t="s">
        <v>669</v>
      </c>
      <c r="B892" s="8"/>
      <c r="C892" s="8" t="s">
        <v>443</v>
      </c>
      <c r="D892" s="8" t="s">
        <v>563</v>
      </c>
      <c r="E892" s="8"/>
      <c r="F892" s="11">
        <f t="shared" si="225"/>
        <v>500</v>
      </c>
      <c r="G892" s="11">
        <f>G893</f>
        <v>0</v>
      </c>
      <c r="H892" s="11">
        <f>H893</f>
        <v>500</v>
      </c>
      <c r="I892" s="11">
        <f t="shared" si="226"/>
        <v>500</v>
      </c>
      <c r="J892" s="11">
        <f>J893</f>
        <v>0</v>
      </c>
      <c r="K892" s="11">
        <f>K893</f>
        <v>500</v>
      </c>
    </row>
    <row r="893" spans="1:11" ht="113.25" customHeight="1" x14ac:dyDescent="0.2">
      <c r="A893" s="17" t="s">
        <v>564</v>
      </c>
      <c r="B893" s="8"/>
      <c r="C893" s="9" t="s">
        <v>443</v>
      </c>
      <c r="D893" s="9" t="s">
        <v>565</v>
      </c>
      <c r="E893" s="9"/>
      <c r="F893" s="14">
        <f t="shared" si="225"/>
        <v>500</v>
      </c>
      <c r="G893" s="14">
        <f>G894+G895</f>
        <v>0</v>
      </c>
      <c r="H893" s="14">
        <f>H894+H895</f>
        <v>500</v>
      </c>
      <c r="I893" s="14">
        <f t="shared" si="226"/>
        <v>500</v>
      </c>
      <c r="J893" s="14">
        <f>J894+J895</f>
        <v>0</v>
      </c>
      <c r="K893" s="14">
        <f>K894+K895</f>
        <v>500</v>
      </c>
    </row>
    <row r="894" spans="1:11" ht="95.25" customHeight="1" x14ac:dyDescent="0.2">
      <c r="A894" s="9" t="s">
        <v>18</v>
      </c>
      <c r="B894" s="9"/>
      <c r="C894" s="9" t="s">
        <v>443</v>
      </c>
      <c r="D894" s="9" t="s">
        <v>565</v>
      </c>
      <c r="E894" s="9" t="s">
        <v>12</v>
      </c>
      <c r="F894" s="14">
        <f t="shared" si="225"/>
        <v>4</v>
      </c>
      <c r="G894" s="14"/>
      <c r="H894" s="14">
        <v>4</v>
      </c>
      <c r="I894" s="14">
        <f t="shared" si="226"/>
        <v>4</v>
      </c>
      <c r="J894" s="14"/>
      <c r="K894" s="14">
        <v>4</v>
      </c>
    </row>
    <row r="895" spans="1:11" ht="87.75" customHeight="1" x14ac:dyDescent="0.2">
      <c r="A895" s="17" t="s">
        <v>22</v>
      </c>
      <c r="B895" s="9"/>
      <c r="C895" s="9" t="s">
        <v>443</v>
      </c>
      <c r="D895" s="9" t="s">
        <v>565</v>
      </c>
      <c r="E895" s="9" t="s">
        <v>23</v>
      </c>
      <c r="F895" s="14">
        <f t="shared" si="225"/>
        <v>496</v>
      </c>
      <c r="G895" s="14"/>
      <c r="H895" s="14">
        <v>496</v>
      </c>
      <c r="I895" s="14">
        <f t="shared" si="226"/>
        <v>496</v>
      </c>
      <c r="J895" s="14"/>
      <c r="K895" s="14">
        <v>496</v>
      </c>
    </row>
    <row r="896" spans="1:11" ht="300" customHeight="1" x14ac:dyDescent="0.2">
      <c r="A896" s="20" t="s">
        <v>707</v>
      </c>
      <c r="B896" s="8"/>
      <c r="C896" s="8" t="s">
        <v>443</v>
      </c>
      <c r="D896" s="8" t="s">
        <v>566</v>
      </c>
      <c r="E896" s="8"/>
      <c r="F896" s="11">
        <f t="shared" si="225"/>
        <v>544</v>
      </c>
      <c r="G896" s="11">
        <f>G897</f>
        <v>0</v>
      </c>
      <c r="H896" s="11">
        <f>H897</f>
        <v>544</v>
      </c>
      <c r="I896" s="11">
        <f t="shared" si="226"/>
        <v>566</v>
      </c>
      <c r="J896" s="11">
        <f>J897</f>
        <v>0</v>
      </c>
      <c r="K896" s="11">
        <f>K897</f>
        <v>566</v>
      </c>
    </row>
    <row r="897" spans="1:11" ht="395.25" customHeight="1" x14ac:dyDescent="0.2">
      <c r="A897" s="17" t="s">
        <v>567</v>
      </c>
      <c r="B897" s="8"/>
      <c r="C897" s="9" t="s">
        <v>443</v>
      </c>
      <c r="D897" s="9" t="s">
        <v>568</v>
      </c>
      <c r="E897" s="9"/>
      <c r="F897" s="14">
        <f t="shared" si="225"/>
        <v>544</v>
      </c>
      <c r="G897" s="14">
        <f>G898+G899</f>
        <v>0</v>
      </c>
      <c r="H897" s="14">
        <f>H898+H899</f>
        <v>544</v>
      </c>
      <c r="I897" s="14">
        <f t="shared" si="226"/>
        <v>566</v>
      </c>
      <c r="J897" s="14">
        <f>J898+J899</f>
        <v>0</v>
      </c>
      <c r="K897" s="14">
        <f>K898+K899</f>
        <v>566</v>
      </c>
    </row>
    <row r="898" spans="1:11" ht="95.25" customHeight="1" x14ac:dyDescent="0.2">
      <c r="A898" s="9" t="s">
        <v>18</v>
      </c>
      <c r="B898" s="9"/>
      <c r="C898" s="9" t="s">
        <v>443</v>
      </c>
      <c r="D898" s="9" t="s">
        <v>568</v>
      </c>
      <c r="E898" s="9" t="s">
        <v>12</v>
      </c>
      <c r="F898" s="14">
        <f t="shared" si="225"/>
        <v>5</v>
      </c>
      <c r="G898" s="14"/>
      <c r="H898" s="14">
        <v>5</v>
      </c>
      <c r="I898" s="14">
        <f t="shared" si="226"/>
        <v>5</v>
      </c>
      <c r="J898" s="14"/>
      <c r="K898" s="14">
        <v>5</v>
      </c>
    </row>
    <row r="899" spans="1:11" ht="66.75" customHeight="1" x14ac:dyDescent="0.2">
      <c r="A899" s="17" t="s">
        <v>22</v>
      </c>
      <c r="B899" s="9"/>
      <c r="C899" s="9" t="s">
        <v>443</v>
      </c>
      <c r="D899" s="9" t="s">
        <v>568</v>
      </c>
      <c r="E899" s="9" t="s">
        <v>23</v>
      </c>
      <c r="F899" s="14">
        <f t="shared" si="225"/>
        <v>539</v>
      </c>
      <c r="G899" s="14"/>
      <c r="H899" s="14">
        <f>535+4</f>
        <v>539</v>
      </c>
      <c r="I899" s="14">
        <f t="shared" si="226"/>
        <v>561</v>
      </c>
      <c r="J899" s="14"/>
      <c r="K899" s="14">
        <v>561</v>
      </c>
    </row>
    <row r="900" spans="1:11" ht="265.5" customHeight="1" x14ac:dyDescent="0.2">
      <c r="A900" s="20" t="s">
        <v>569</v>
      </c>
      <c r="B900" s="8"/>
      <c r="C900" s="8" t="s">
        <v>443</v>
      </c>
      <c r="D900" s="8" t="s">
        <v>570</v>
      </c>
      <c r="E900" s="8"/>
      <c r="F900" s="11">
        <f t="shared" si="225"/>
        <v>8780</v>
      </c>
      <c r="G900" s="11">
        <f>G901</f>
        <v>0</v>
      </c>
      <c r="H900" s="11">
        <f>H901</f>
        <v>8780</v>
      </c>
      <c r="I900" s="11">
        <f t="shared" si="226"/>
        <v>9385</v>
      </c>
      <c r="J900" s="11">
        <f>J901</f>
        <v>0</v>
      </c>
      <c r="K900" s="11">
        <f>K901</f>
        <v>9385</v>
      </c>
    </row>
    <row r="901" spans="1:11" ht="115.5" x14ac:dyDescent="0.2">
      <c r="A901" s="17" t="s">
        <v>947</v>
      </c>
      <c r="B901" s="8"/>
      <c r="C901" s="9" t="s">
        <v>443</v>
      </c>
      <c r="D901" s="9" t="s">
        <v>571</v>
      </c>
      <c r="E901" s="9"/>
      <c r="F901" s="14">
        <f t="shared" si="225"/>
        <v>8780</v>
      </c>
      <c r="G901" s="14">
        <f>G902+G903</f>
        <v>0</v>
      </c>
      <c r="H901" s="14">
        <f>H902+H903</f>
        <v>8780</v>
      </c>
      <c r="I901" s="14">
        <f t="shared" si="226"/>
        <v>9385</v>
      </c>
      <c r="J901" s="14">
        <f>J902+J903</f>
        <v>0</v>
      </c>
      <c r="K901" s="14">
        <f>K902+K903</f>
        <v>9385</v>
      </c>
    </row>
    <row r="902" spans="1:11" ht="95.25" customHeight="1" x14ac:dyDescent="0.2">
      <c r="A902" s="9" t="s">
        <v>18</v>
      </c>
      <c r="B902" s="9"/>
      <c r="C902" s="9" t="s">
        <v>443</v>
      </c>
      <c r="D902" s="9" t="s">
        <v>571</v>
      </c>
      <c r="E902" s="9" t="s">
        <v>12</v>
      </c>
      <c r="F902" s="14">
        <f t="shared" si="225"/>
        <v>70</v>
      </c>
      <c r="G902" s="14"/>
      <c r="H902" s="14">
        <v>70</v>
      </c>
      <c r="I902" s="14">
        <f t="shared" si="226"/>
        <v>75</v>
      </c>
      <c r="J902" s="14"/>
      <c r="K902" s="14">
        <v>75</v>
      </c>
    </row>
    <row r="903" spans="1:11" ht="66.75" customHeight="1" x14ac:dyDescent="0.2">
      <c r="A903" s="17" t="s">
        <v>22</v>
      </c>
      <c r="B903" s="9"/>
      <c r="C903" s="9" t="s">
        <v>443</v>
      </c>
      <c r="D903" s="9" t="s">
        <v>571</v>
      </c>
      <c r="E903" s="9" t="s">
        <v>23</v>
      </c>
      <c r="F903" s="14">
        <f t="shared" si="225"/>
        <v>8710</v>
      </c>
      <c r="G903" s="14"/>
      <c r="H903" s="14">
        <v>8710</v>
      </c>
      <c r="I903" s="14">
        <f t="shared" si="226"/>
        <v>9310</v>
      </c>
      <c r="J903" s="14"/>
      <c r="K903" s="14">
        <v>9310</v>
      </c>
    </row>
    <row r="904" spans="1:11" ht="142.5" customHeight="1" x14ac:dyDescent="0.2">
      <c r="A904" s="20" t="s">
        <v>573</v>
      </c>
      <c r="B904" s="8"/>
      <c r="C904" s="8" t="s">
        <v>443</v>
      </c>
      <c r="D904" s="8" t="s">
        <v>574</v>
      </c>
      <c r="E904" s="8"/>
      <c r="F904" s="11">
        <f t="shared" si="225"/>
        <v>11573</v>
      </c>
      <c r="G904" s="11">
        <f>G905</f>
        <v>0</v>
      </c>
      <c r="H904" s="11">
        <f>H905</f>
        <v>11573</v>
      </c>
      <c r="I904" s="11">
        <f t="shared" si="226"/>
        <v>12036</v>
      </c>
      <c r="J904" s="11">
        <f>J905</f>
        <v>0</v>
      </c>
      <c r="K904" s="11">
        <f>K905</f>
        <v>12036</v>
      </c>
    </row>
    <row r="905" spans="1:11" ht="245.25" customHeight="1" x14ac:dyDescent="0.2">
      <c r="A905" s="17" t="s">
        <v>575</v>
      </c>
      <c r="B905" s="9"/>
      <c r="C905" s="9" t="s">
        <v>443</v>
      </c>
      <c r="D905" s="9" t="s">
        <v>576</v>
      </c>
      <c r="E905" s="9"/>
      <c r="F905" s="14">
        <f t="shared" si="225"/>
        <v>11573</v>
      </c>
      <c r="G905" s="14">
        <f>G906+G907</f>
        <v>0</v>
      </c>
      <c r="H905" s="14">
        <f>H906+H907</f>
        <v>11573</v>
      </c>
      <c r="I905" s="14">
        <f t="shared" si="226"/>
        <v>12036</v>
      </c>
      <c r="J905" s="14">
        <f>J906+J907</f>
        <v>0</v>
      </c>
      <c r="K905" s="14">
        <f>K906+K907</f>
        <v>12036</v>
      </c>
    </row>
    <row r="906" spans="1:11" ht="95.25" customHeight="1" x14ac:dyDescent="0.2">
      <c r="A906" s="9" t="s">
        <v>18</v>
      </c>
      <c r="B906" s="9"/>
      <c r="C906" s="9" t="s">
        <v>443</v>
      </c>
      <c r="D906" s="9" t="s">
        <v>576</v>
      </c>
      <c r="E906" s="9" t="s">
        <v>12</v>
      </c>
      <c r="F906" s="14">
        <f t="shared" si="225"/>
        <v>92</v>
      </c>
      <c r="G906" s="14"/>
      <c r="H906" s="14">
        <v>92</v>
      </c>
      <c r="I906" s="14">
        <f t="shared" si="226"/>
        <v>96</v>
      </c>
      <c r="J906" s="14"/>
      <c r="K906" s="14">
        <v>96</v>
      </c>
    </row>
    <row r="907" spans="1:11" ht="66.75" customHeight="1" x14ac:dyDescent="0.2">
      <c r="A907" s="17" t="s">
        <v>22</v>
      </c>
      <c r="B907" s="9"/>
      <c r="C907" s="9" t="s">
        <v>443</v>
      </c>
      <c r="D907" s="9" t="s">
        <v>576</v>
      </c>
      <c r="E907" s="9" t="s">
        <v>23</v>
      </c>
      <c r="F907" s="14">
        <f t="shared" si="225"/>
        <v>11481</v>
      </c>
      <c r="G907" s="14"/>
      <c r="H907" s="14">
        <v>11481</v>
      </c>
      <c r="I907" s="14">
        <f t="shared" si="226"/>
        <v>11940</v>
      </c>
      <c r="J907" s="14"/>
      <c r="K907" s="14">
        <v>11940</v>
      </c>
    </row>
    <row r="908" spans="1:11" ht="308.25" customHeight="1" x14ac:dyDescent="0.2">
      <c r="A908" s="8" t="s">
        <v>783</v>
      </c>
      <c r="B908" s="8"/>
      <c r="C908" s="8" t="s">
        <v>443</v>
      </c>
      <c r="D908" s="8" t="s">
        <v>729</v>
      </c>
      <c r="E908" s="9"/>
      <c r="F908" s="11">
        <f t="shared" ref="F908:F915" si="227">G908+H908</f>
        <v>8738</v>
      </c>
      <c r="G908" s="11">
        <f>G909</f>
        <v>0</v>
      </c>
      <c r="H908" s="11">
        <f>H909</f>
        <v>8738</v>
      </c>
      <c r="I908" s="11">
        <f t="shared" si="226"/>
        <v>9797</v>
      </c>
      <c r="J908" s="11">
        <f>J909</f>
        <v>0</v>
      </c>
      <c r="K908" s="11">
        <f>K909</f>
        <v>9797</v>
      </c>
    </row>
    <row r="909" spans="1:11" ht="155.25" customHeight="1" x14ac:dyDescent="0.2">
      <c r="A909" s="9" t="s">
        <v>785</v>
      </c>
      <c r="B909" s="9"/>
      <c r="C909" s="9" t="s">
        <v>443</v>
      </c>
      <c r="D909" s="9" t="s">
        <v>756</v>
      </c>
      <c r="E909" s="9"/>
      <c r="F909" s="14">
        <f t="shared" si="227"/>
        <v>8738</v>
      </c>
      <c r="G909" s="14">
        <f>G910+G911</f>
        <v>0</v>
      </c>
      <c r="H909" s="14">
        <f>H910+H911</f>
        <v>8738</v>
      </c>
      <c r="I909" s="14">
        <f t="shared" si="226"/>
        <v>9797</v>
      </c>
      <c r="J909" s="14">
        <f>J910+J911</f>
        <v>0</v>
      </c>
      <c r="K909" s="14">
        <f>K910+K911</f>
        <v>9797</v>
      </c>
    </row>
    <row r="910" spans="1:11" ht="95.25" customHeight="1" x14ac:dyDescent="0.2">
      <c r="A910" s="9" t="s">
        <v>18</v>
      </c>
      <c r="B910" s="9"/>
      <c r="C910" s="9" t="s">
        <v>443</v>
      </c>
      <c r="D910" s="9" t="s">
        <v>756</v>
      </c>
      <c r="E910" s="9" t="s">
        <v>12</v>
      </c>
      <c r="F910" s="14">
        <f t="shared" si="227"/>
        <v>145</v>
      </c>
      <c r="G910" s="14"/>
      <c r="H910" s="14">
        <v>145</v>
      </c>
      <c r="I910" s="14">
        <f t="shared" si="226"/>
        <v>165</v>
      </c>
      <c r="J910" s="14"/>
      <c r="K910" s="14">
        <v>165</v>
      </c>
    </row>
    <row r="911" spans="1:11" ht="66.75" customHeight="1" x14ac:dyDescent="0.2">
      <c r="A911" s="17" t="s">
        <v>22</v>
      </c>
      <c r="B911" s="9"/>
      <c r="C911" s="9" t="s">
        <v>443</v>
      </c>
      <c r="D911" s="9" t="s">
        <v>756</v>
      </c>
      <c r="E911" s="9" t="s">
        <v>23</v>
      </c>
      <c r="F911" s="14">
        <f t="shared" si="227"/>
        <v>8593</v>
      </c>
      <c r="G911" s="14"/>
      <c r="H911" s="14">
        <v>8593</v>
      </c>
      <c r="I911" s="14">
        <f t="shared" si="226"/>
        <v>9632</v>
      </c>
      <c r="J911" s="14"/>
      <c r="K911" s="14">
        <v>9632</v>
      </c>
    </row>
    <row r="912" spans="1:11" ht="315.60000000000002" customHeight="1" x14ac:dyDescent="0.2">
      <c r="A912" s="20" t="s">
        <v>750</v>
      </c>
      <c r="B912" s="8"/>
      <c r="C912" s="8" t="s">
        <v>443</v>
      </c>
      <c r="D912" s="8" t="s">
        <v>751</v>
      </c>
      <c r="E912" s="8"/>
      <c r="F912" s="11">
        <f t="shared" si="227"/>
        <v>9068</v>
      </c>
      <c r="G912" s="11">
        <f>G915+G913</f>
        <v>9068</v>
      </c>
      <c r="H912" s="11">
        <f>H915+H913</f>
        <v>0</v>
      </c>
      <c r="I912" s="11">
        <f t="shared" si="226"/>
        <v>8568</v>
      </c>
      <c r="J912" s="11">
        <f>J915+J913</f>
        <v>8568</v>
      </c>
      <c r="K912" s="11">
        <f>K915+K913</f>
        <v>0</v>
      </c>
    </row>
    <row r="913" spans="1:11" ht="49.5" x14ac:dyDescent="0.2">
      <c r="A913" s="17" t="s">
        <v>459</v>
      </c>
      <c r="B913" s="9"/>
      <c r="C913" s="9" t="s">
        <v>443</v>
      </c>
      <c r="D913" s="9" t="s">
        <v>1039</v>
      </c>
      <c r="E913" s="9"/>
      <c r="F913" s="14">
        <f t="shared" si="227"/>
        <v>68</v>
      </c>
      <c r="G913" s="14">
        <f>G914</f>
        <v>68</v>
      </c>
      <c r="H913" s="14">
        <f>H914</f>
        <v>0</v>
      </c>
      <c r="I913" s="14">
        <f t="shared" si="226"/>
        <v>68</v>
      </c>
      <c r="J913" s="14">
        <f>J914</f>
        <v>68</v>
      </c>
      <c r="K913" s="14">
        <f>K914</f>
        <v>0</v>
      </c>
    </row>
    <row r="914" spans="1:11" ht="95.25" customHeight="1" x14ac:dyDescent="0.2">
      <c r="A914" s="9" t="s">
        <v>18</v>
      </c>
      <c r="B914" s="9"/>
      <c r="C914" s="9" t="s">
        <v>443</v>
      </c>
      <c r="D914" s="9" t="s">
        <v>1039</v>
      </c>
      <c r="E914" s="9" t="s">
        <v>12</v>
      </c>
      <c r="F914" s="14">
        <f t="shared" si="227"/>
        <v>68</v>
      </c>
      <c r="G914" s="14">
        <v>68</v>
      </c>
      <c r="H914" s="14"/>
      <c r="I914" s="14">
        <f t="shared" si="226"/>
        <v>68</v>
      </c>
      <c r="J914" s="14">
        <v>68</v>
      </c>
      <c r="K914" s="14"/>
    </row>
    <row r="915" spans="1:11" ht="255.75" customHeight="1" x14ac:dyDescent="0.2">
      <c r="A915" s="17" t="s">
        <v>752</v>
      </c>
      <c r="B915" s="9"/>
      <c r="C915" s="9" t="s">
        <v>443</v>
      </c>
      <c r="D915" s="9" t="s">
        <v>753</v>
      </c>
      <c r="E915" s="9"/>
      <c r="F915" s="14">
        <f t="shared" si="227"/>
        <v>9000</v>
      </c>
      <c r="G915" s="14">
        <f>G916</f>
        <v>9000</v>
      </c>
      <c r="H915" s="14">
        <f>H916</f>
        <v>0</v>
      </c>
      <c r="I915" s="14">
        <f t="shared" si="226"/>
        <v>8500</v>
      </c>
      <c r="J915" s="14">
        <f>J916</f>
        <v>8500</v>
      </c>
      <c r="K915" s="14">
        <f>K916</f>
        <v>0</v>
      </c>
    </row>
    <row r="916" spans="1:11" ht="66.75" customHeight="1" x14ac:dyDescent="0.2">
      <c r="A916" s="17" t="s">
        <v>22</v>
      </c>
      <c r="B916" s="9"/>
      <c r="C916" s="9" t="s">
        <v>443</v>
      </c>
      <c r="D916" s="9" t="s">
        <v>753</v>
      </c>
      <c r="E916" s="9" t="s">
        <v>23</v>
      </c>
      <c r="F916" s="14">
        <f>G916+H916</f>
        <v>9000</v>
      </c>
      <c r="G916" s="14">
        <v>9000</v>
      </c>
      <c r="H916" s="14"/>
      <c r="I916" s="14">
        <f>J916+K916</f>
        <v>8500</v>
      </c>
      <c r="J916" s="14">
        <v>8500</v>
      </c>
      <c r="K916" s="14"/>
    </row>
    <row r="917" spans="1:11" ht="136.5" customHeight="1" x14ac:dyDescent="0.2">
      <c r="A917" s="7" t="s">
        <v>463</v>
      </c>
      <c r="B917" s="8"/>
      <c r="C917" s="8" t="s">
        <v>443</v>
      </c>
      <c r="D917" s="8" t="s">
        <v>464</v>
      </c>
      <c r="E917" s="8"/>
      <c r="F917" s="11">
        <f t="shared" ref="F917:F932" si="228">G917+H917</f>
        <v>2588</v>
      </c>
      <c r="G917" s="11">
        <f>G918+G928+G925</f>
        <v>2453</v>
      </c>
      <c r="H917" s="11">
        <f>H918+H928+H925</f>
        <v>135</v>
      </c>
      <c r="I917" s="11">
        <f t="shared" si="226"/>
        <v>2537</v>
      </c>
      <c r="J917" s="11">
        <f>J918+J928+J925</f>
        <v>2402</v>
      </c>
      <c r="K917" s="11">
        <f>K918+K928+K925</f>
        <v>135</v>
      </c>
    </row>
    <row r="918" spans="1:11" ht="219.6" customHeight="1" x14ac:dyDescent="0.2">
      <c r="A918" s="20" t="s">
        <v>465</v>
      </c>
      <c r="B918" s="8"/>
      <c r="C918" s="8" t="s">
        <v>443</v>
      </c>
      <c r="D918" s="8" t="s">
        <v>466</v>
      </c>
      <c r="E918" s="8"/>
      <c r="F918" s="11">
        <f t="shared" si="228"/>
        <v>2173</v>
      </c>
      <c r="G918" s="11">
        <f>G921+G919+G923</f>
        <v>2173</v>
      </c>
      <c r="H918" s="11">
        <f>H921+H919+H923</f>
        <v>0</v>
      </c>
      <c r="I918" s="11">
        <f t="shared" si="226"/>
        <v>2129</v>
      </c>
      <c r="J918" s="11">
        <f>J921+J919+J923</f>
        <v>2129</v>
      </c>
      <c r="K918" s="11">
        <f>K921+K919+K923</f>
        <v>0</v>
      </c>
    </row>
    <row r="919" spans="1:11" ht="109.5" customHeight="1" x14ac:dyDescent="0.2">
      <c r="A919" s="17" t="s">
        <v>577</v>
      </c>
      <c r="B919" s="8"/>
      <c r="C919" s="9" t="s">
        <v>443</v>
      </c>
      <c r="D919" s="9" t="s">
        <v>578</v>
      </c>
      <c r="E919" s="9"/>
      <c r="F919" s="14">
        <f t="shared" si="228"/>
        <v>13</v>
      </c>
      <c r="G919" s="14">
        <f>G920</f>
        <v>13</v>
      </c>
      <c r="H919" s="14">
        <f>H920</f>
        <v>0</v>
      </c>
      <c r="I919" s="14">
        <f t="shared" si="226"/>
        <v>13</v>
      </c>
      <c r="J919" s="14">
        <f>J920</f>
        <v>13</v>
      </c>
      <c r="K919" s="14">
        <f>K920</f>
        <v>0</v>
      </c>
    </row>
    <row r="920" spans="1:11" ht="95.25" customHeight="1" x14ac:dyDescent="0.2">
      <c r="A920" s="9" t="s">
        <v>18</v>
      </c>
      <c r="B920" s="9"/>
      <c r="C920" s="9" t="s">
        <v>443</v>
      </c>
      <c r="D920" s="9" t="s">
        <v>578</v>
      </c>
      <c r="E920" s="9" t="s">
        <v>12</v>
      </c>
      <c r="F920" s="14">
        <f>G920+H920</f>
        <v>13</v>
      </c>
      <c r="G920" s="14">
        <v>13</v>
      </c>
      <c r="H920" s="14"/>
      <c r="I920" s="14">
        <f>J920+K920</f>
        <v>13</v>
      </c>
      <c r="J920" s="14">
        <v>13</v>
      </c>
      <c r="K920" s="14"/>
    </row>
    <row r="921" spans="1:11" ht="201" customHeight="1" x14ac:dyDescent="0.2">
      <c r="A921" s="17" t="s">
        <v>732</v>
      </c>
      <c r="B921" s="8"/>
      <c r="C921" s="9" t="s">
        <v>443</v>
      </c>
      <c r="D921" s="9" t="s">
        <v>579</v>
      </c>
      <c r="E921" s="9"/>
      <c r="F921" s="14">
        <f t="shared" si="228"/>
        <v>1558</v>
      </c>
      <c r="G921" s="14">
        <f>G922</f>
        <v>1558</v>
      </c>
      <c r="H921" s="14">
        <f>H922</f>
        <v>0</v>
      </c>
      <c r="I921" s="14">
        <f t="shared" si="226"/>
        <v>1514</v>
      </c>
      <c r="J921" s="14">
        <f>J922</f>
        <v>1514</v>
      </c>
      <c r="K921" s="14">
        <f>K922</f>
        <v>0</v>
      </c>
    </row>
    <row r="922" spans="1:11" ht="76.150000000000006" customHeight="1" x14ac:dyDescent="0.2">
      <c r="A922" s="17" t="s">
        <v>22</v>
      </c>
      <c r="B922" s="9"/>
      <c r="C922" s="9" t="s">
        <v>443</v>
      </c>
      <c r="D922" s="9" t="s">
        <v>579</v>
      </c>
      <c r="E922" s="9" t="s">
        <v>23</v>
      </c>
      <c r="F922" s="14">
        <f>G922+H922</f>
        <v>1558</v>
      </c>
      <c r="G922" s="14">
        <v>1558</v>
      </c>
      <c r="H922" s="14"/>
      <c r="I922" s="14">
        <f>J922+K922</f>
        <v>1514</v>
      </c>
      <c r="J922" s="14">
        <v>1514</v>
      </c>
      <c r="K922" s="14"/>
    </row>
    <row r="923" spans="1:11" ht="104.25" customHeight="1" x14ac:dyDescent="0.2">
      <c r="A923" s="17" t="s">
        <v>502</v>
      </c>
      <c r="B923" s="8"/>
      <c r="C923" s="9" t="s">
        <v>443</v>
      </c>
      <c r="D923" s="9" t="s">
        <v>580</v>
      </c>
      <c r="E923" s="9"/>
      <c r="F923" s="14">
        <f t="shared" si="228"/>
        <v>602</v>
      </c>
      <c r="G923" s="50">
        <f>G924</f>
        <v>602</v>
      </c>
      <c r="H923" s="50"/>
      <c r="I923" s="14">
        <f t="shared" si="226"/>
        <v>602</v>
      </c>
      <c r="J923" s="50">
        <f>J924</f>
        <v>602</v>
      </c>
      <c r="K923" s="50"/>
    </row>
    <row r="924" spans="1:11" ht="95.25" customHeight="1" x14ac:dyDescent="0.2">
      <c r="A924" s="9" t="s">
        <v>18</v>
      </c>
      <c r="B924" s="9"/>
      <c r="C924" s="9" t="s">
        <v>443</v>
      </c>
      <c r="D924" s="9" t="s">
        <v>580</v>
      </c>
      <c r="E924" s="9" t="s">
        <v>12</v>
      </c>
      <c r="F924" s="14">
        <f>G924+H924</f>
        <v>602</v>
      </c>
      <c r="G924" s="14">
        <v>602</v>
      </c>
      <c r="H924" s="14"/>
      <c r="I924" s="14">
        <f>J924+K924</f>
        <v>602</v>
      </c>
      <c r="J924" s="14">
        <v>602</v>
      </c>
      <c r="K924" s="14"/>
    </row>
    <row r="925" spans="1:11" ht="111.75" customHeight="1" x14ac:dyDescent="0.2">
      <c r="A925" s="8" t="s">
        <v>467</v>
      </c>
      <c r="B925" s="9"/>
      <c r="C925" s="8" t="s">
        <v>443</v>
      </c>
      <c r="D925" s="8" t="s">
        <v>468</v>
      </c>
      <c r="E925" s="9"/>
      <c r="F925" s="11">
        <f>G925+H925</f>
        <v>135</v>
      </c>
      <c r="G925" s="11">
        <f>G926</f>
        <v>0</v>
      </c>
      <c r="H925" s="11">
        <f>H926</f>
        <v>135</v>
      </c>
      <c r="I925" s="11">
        <f>J925+K925</f>
        <v>135</v>
      </c>
      <c r="J925" s="11">
        <f>J926</f>
        <v>0</v>
      </c>
      <c r="K925" s="11">
        <f>K926</f>
        <v>135</v>
      </c>
    </row>
    <row r="926" spans="1:11" ht="218.25" customHeight="1" x14ac:dyDescent="0.2">
      <c r="A926" s="9" t="s">
        <v>1044</v>
      </c>
      <c r="B926" s="9"/>
      <c r="C926" s="9" t="s">
        <v>443</v>
      </c>
      <c r="D926" s="9" t="s">
        <v>779</v>
      </c>
      <c r="E926" s="9"/>
      <c r="F926" s="14">
        <f>G926+H926</f>
        <v>135</v>
      </c>
      <c r="G926" s="14">
        <f>G927</f>
        <v>0</v>
      </c>
      <c r="H926" s="14">
        <f>H927</f>
        <v>135</v>
      </c>
      <c r="I926" s="14">
        <f>J926+K926</f>
        <v>135</v>
      </c>
      <c r="J926" s="14">
        <f>J927</f>
        <v>0</v>
      </c>
      <c r="K926" s="14">
        <f>K927</f>
        <v>135</v>
      </c>
    </row>
    <row r="927" spans="1:11" ht="66.75" customHeight="1" x14ac:dyDescent="0.2">
      <c r="A927" s="17" t="s">
        <v>22</v>
      </c>
      <c r="B927" s="9"/>
      <c r="C927" s="9" t="s">
        <v>443</v>
      </c>
      <c r="D927" s="9" t="s">
        <v>779</v>
      </c>
      <c r="E927" s="9" t="s">
        <v>23</v>
      </c>
      <c r="F927" s="14">
        <f>G927+H927</f>
        <v>135</v>
      </c>
      <c r="G927" s="14"/>
      <c r="H927" s="14">
        <v>135</v>
      </c>
      <c r="I927" s="14">
        <f>J927+K927</f>
        <v>135</v>
      </c>
      <c r="J927" s="14"/>
      <c r="K927" s="14">
        <v>135</v>
      </c>
    </row>
    <row r="928" spans="1:11" ht="205.5" customHeight="1" x14ac:dyDescent="0.2">
      <c r="A928" s="8" t="s">
        <v>471</v>
      </c>
      <c r="B928" s="8"/>
      <c r="C928" s="8" t="s">
        <v>443</v>
      </c>
      <c r="D928" s="8" t="s">
        <v>472</v>
      </c>
      <c r="E928" s="8"/>
      <c r="F928" s="11">
        <f t="shared" si="228"/>
        <v>280</v>
      </c>
      <c r="G928" s="11">
        <f>G929</f>
        <v>280</v>
      </c>
      <c r="H928" s="11">
        <f>H929</f>
        <v>0</v>
      </c>
      <c r="I928" s="11">
        <f t="shared" ref="I928:I987" si="229">J928+K928</f>
        <v>273</v>
      </c>
      <c r="J928" s="11">
        <f>J929</f>
        <v>273</v>
      </c>
      <c r="K928" s="11">
        <f>K929</f>
        <v>0</v>
      </c>
    </row>
    <row r="929" spans="1:11" ht="23.45" customHeight="1" x14ac:dyDescent="0.2">
      <c r="A929" s="9" t="s">
        <v>42</v>
      </c>
      <c r="B929" s="8"/>
      <c r="C929" s="9" t="s">
        <v>443</v>
      </c>
      <c r="D929" s="9" t="s">
        <v>473</v>
      </c>
      <c r="E929" s="9"/>
      <c r="F929" s="14">
        <f t="shared" si="228"/>
        <v>280</v>
      </c>
      <c r="G929" s="14">
        <f>G930</f>
        <v>280</v>
      </c>
      <c r="H929" s="14">
        <f>H930</f>
        <v>0</v>
      </c>
      <c r="I929" s="14">
        <f t="shared" si="229"/>
        <v>273</v>
      </c>
      <c r="J929" s="14">
        <f>J930</f>
        <v>273</v>
      </c>
      <c r="K929" s="14">
        <f>K930</f>
        <v>0</v>
      </c>
    </row>
    <row r="930" spans="1:11" ht="95.25" customHeight="1" x14ac:dyDescent="0.2">
      <c r="A930" s="9" t="s">
        <v>18</v>
      </c>
      <c r="B930" s="9"/>
      <c r="C930" s="9" t="s">
        <v>443</v>
      </c>
      <c r="D930" s="9" t="s">
        <v>473</v>
      </c>
      <c r="E930" s="9" t="s">
        <v>12</v>
      </c>
      <c r="F930" s="14">
        <f>G930+H930</f>
        <v>280</v>
      </c>
      <c r="G930" s="14">
        <v>280</v>
      </c>
      <c r="H930" s="14"/>
      <c r="I930" s="14">
        <f>J930+K930</f>
        <v>273</v>
      </c>
      <c r="J930" s="14">
        <v>273</v>
      </c>
      <c r="K930" s="14"/>
    </row>
    <row r="931" spans="1:11" ht="95.25" customHeight="1" x14ac:dyDescent="0.2">
      <c r="A931" s="7" t="s">
        <v>581</v>
      </c>
      <c r="B931" s="8"/>
      <c r="C931" s="8" t="s">
        <v>443</v>
      </c>
      <c r="D931" s="8" t="s">
        <v>345</v>
      </c>
      <c r="E931" s="8"/>
      <c r="F931" s="11">
        <f t="shared" si="228"/>
        <v>7281</v>
      </c>
      <c r="G931" s="11">
        <f>G932+G937+G940+G945+G958+G962+G950+G954</f>
        <v>1211</v>
      </c>
      <c r="H931" s="11">
        <f>H932+H937+H940+H945+H958+H962+H950+H954</f>
        <v>6070</v>
      </c>
      <c r="I931" s="11">
        <f t="shared" si="229"/>
        <v>7500</v>
      </c>
      <c r="J931" s="11">
        <f>J932+J937+J940+J945+J958+J962+J950+J954</f>
        <v>1211</v>
      </c>
      <c r="K931" s="11">
        <f>K932+K937+K940+K945+K958+K962+K950+K954</f>
        <v>6289</v>
      </c>
    </row>
    <row r="932" spans="1:11" ht="199.5" customHeight="1" x14ac:dyDescent="0.2">
      <c r="A932" s="20" t="s">
        <v>1015</v>
      </c>
      <c r="B932" s="8"/>
      <c r="C932" s="8" t="s">
        <v>443</v>
      </c>
      <c r="D932" s="8" t="s">
        <v>582</v>
      </c>
      <c r="E932" s="8"/>
      <c r="F932" s="11">
        <f t="shared" si="228"/>
        <v>202</v>
      </c>
      <c r="G932" s="11">
        <f>G933+G935</f>
        <v>202</v>
      </c>
      <c r="H932" s="11">
        <f>H933+H935</f>
        <v>0</v>
      </c>
      <c r="I932" s="11">
        <f t="shared" si="229"/>
        <v>202</v>
      </c>
      <c r="J932" s="11">
        <f>J933+J935</f>
        <v>202</v>
      </c>
      <c r="K932" s="11">
        <f>K933+K935</f>
        <v>0</v>
      </c>
    </row>
    <row r="933" spans="1:11" ht="99" customHeight="1" x14ac:dyDescent="0.2">
      <c r="A933" s="17" t="s">
        <v>459</v>
      </c>
      <c r="B933" s="8"/>
      <c r="C933" s="9" t="s">
        <v>443</v>
      </c>
      <c r="D933" s="9" t="s">
        <v>583</v>
      </c>
      <c r="E933" s="9"/>
      <c r="F933" s="14">
        <f t="shared" ref="F933:F1000" si="230">G933+H933</f>
        <v>2</v>
      </c>
      <c r="G933" s="14">
        <f>G934</f>
        <v>2</v>
      </c>
      <c r="H933" s="14">
        <f>H934</f>
        <v>0</v>
      </c>
      <c r="I933" s="14">
        <f t="shared" si="229"/>
        <v>2</v>
      </c>
      <c r="J933" s="14">
        <f>J934</f>
        <v>2</v>
      </c>
      <c r="K933" s="14">
        <f>K934</f>
        <v>0</v>
      </c>
    </row>
    <row r="934" spans="1:11" ht="95.25" customHeight="1" x14ac:dyDescent="0.2">
      <c r="A934" s="9" t="s">
        <v>18</v>
      </c>
      <c r="B934" s="9"/>
      <c r="C934" s="9" t="s">
        <v>443</v>
      </c>
      <c r="D934" s="9" t="s">
        <v>583</v>
      </c>
      <c r="E934" s="9" t="s">
        <v>12</v>
      </c>
      <c r="F934" s="14">
        <f>G934+H934</f>
        <v>2</v>
      </c>
      <c r="G934" s="14">
        <v>2</v>
      </c>
      <c r="H934" s="14"/>
      <c r="I934" s="14">
        <f>J934+K934</f>
        <v>2</v>
      </c>
      <c r="J934" s="14">
        <v>2</v>
      </c>
      <c r="K934" s="14"/>
    </row>
    <row r="935" spans="1:11" ht="54.75" customHeight="1" x14ac:dyDescent="0.2">
      <c r="A935" s="17" t="s">
        <v>584</v>
      </c>
      <c r="B935" s="8"/>
      <c r="C935" s="9" t="s">
        <v>443</v>
      </c>
      <c r="D935" s="9" t="s">
        <v>585</v>
      </c>
      <c r="E935" s="9"/>
      <c r="F935" s="14">
        <f t="shared" si="230"/>
        <v>200</v>
      </c>
      <c r="G935" s="14">
        <f>G936</f>
        <v>200</v>
      </c>
      <c r="H935" s="14">
        <f>H936</f>
        <v>0</v>
      </c>
      <c r="I935" s="14">
        <f t="shared" si="229"/>
        <v>200</v>
      </c>
      <c r="J935" s="14">
        <f>J936</f>
        <v>200</v>
      </c>
      <c r="K935" s="14">
        <f>K936</f>
        <v>0</v>
      </c>
    </row>
    <row r="936" spans="1:11" ht="66.75" customHeight="1" x14ac:dyDescent="0.2">
      <c r="A936" s="17" t="s">
        <v>22</v>
      </c>
      <c r="B936" s="9"/>
      <c r="C936" s="9" t="s">
        <v>443</v>
      </c>
      <c r="D936" s="9" t="s">
        <v>585</v>
      </c>
      <c r="E936" s="9" t="s">
        <v>23</v>
      </c>
      <c r="F936" s="14">
        <f>G936+H936</f>
        <v>200</v>
      </c>
      <c r="G936" s="14">
        <v>200</v>
      </c>
      <c r="H936" s="14"/>
      <c r="I936" s="14">
        <f>J936+K936</f>
        <v>200</v>
      </c>
      <c r="J936" s="14">
        <v>200</v>
      </c>
      <c r="K936" s="14"/>
    </row>
    <row r="937" spans="1:11" ht="126" customHeight="1" x14ac:dyDescent="0.2">
      <c r="A937" s="20" t="s">
        <v>586</v>
      </c>
      <c r="B937" s="8"/>
      <c r="C937" s="8" t="s">
        <v>443</v>
      </c>
      <c r="D937" s="8" t="s">
        <v>587</v>
      </c>
      <c r="E937" s="8"/>
      <c r="F937" s="11">
        <f t="shared" si="230"/>
        <v>7</v>
      </c>
      <c r="G937" s="11">
        <f>G938</f>
        <v>7</v>
      </c>
      <c r="H937" s="11">
        <f>H938</f>
        <v>0</v>
      </c>
      <c r="I937" s="11">
        <f t="shared" si="229"/>
        <v>7</v>
      </c>
      <c r="J937" s="11">
        <f>J938</f>
        <v>7</v>
      </c>
      <c r="K937" s="11">
        <f>K938</f>
        <v>0</v>
      </c>
    </row>
    <row r="938" spans="1:11" ht="111" customHeight="1" x14ac:dyDescent="0.2">
      <c r="A938" s="17" t="s">
        <v>502</v>
      </c>
      <c r="B938" s="8"/>
      <c r="C938" s="9" t="s">
        <v>443</v>
      </c>
      <c r="D938" s="9" t="s">
        <v>588</v>
      </c>
      <c r="E938" s="9"/>
      <c r="F938" s="14">
        <f t="shared" si="230"/>
        <v>7</v>
      </c>
      <c r="G938" s="14">
        <f>G939</f>
        <v>7</v>
      </c>
      <c r="H938" s="14">
        <f>H939</f>
        <v>0</v>
      </c>
      <c r="I938" s="14">
        <f t="shared" si="229"/>
        <v>7</v>
      </c>
      <c r="J938" s="14">
        <f>J939</f>
        <v>7</v>
      </c>
      <c r="K938" s="14">
        <f>K939</f>
        <v>0</v>
      </c>
    </row>
    <row r="939" spans="1:11" ht="103.15" customHeight="1" x14ac:dyDescent="0.2">
      <c r="A939" s="9" t="s">
        <v>18</v>
      </c>
      <c r="B939" s="9"/>
      <c r="C939" s="9" t="s">
        <v>443</v>
      </c>
      <c r="D939" s="9" t="s">
        <v>588</v>
      </c>
      <c r="E939" s="9" t="s">
        <v>12</v>
      </c>
      <c r="F939" s="14">
        <f>G939+H939</f>
        <v>7</v>
      </c>
      <c r="G939" s="14">
        <v>7</v>
      </c>
      <c r="H939" s="14"/>
      <c r="I939" s="14">
        <f>J939+K939</f>
        <v>7</v>
      </c>
      <c r="J939" s="14">
        <v>7</v>
      </c>
      <c r="K939" s="14"/>
    </row>
    <row r="940" spans="1:11" ht="274.5" customHeight="1" x14ac:dyDescent="0.2">
      <c r="A940" s="37" t="s">
        <v>833</v>
      </c>
      <c r="B940" s="8"/>
      <c r="C940" s="8" t="s">
        <v>443</v>
      </c>
      <c r="D940" s="8" t="s">
        <v>589</v>
      </c>
      <c r="E940" s="8"/>
      <c r="F940" s="11">
        <f t="shared" si="230"/>
        <v>343</v>
      </c>
      <c r="G940" s="11">
        <f>G941+G943</f>
        <v>343</v>
      </c>
      <c r="H940" s="11">
        <f>H941+H943</f>
        <v>0</v>
      </c>
      <c r="I940" s="11">
        <f t="shared" si="229"/>
        <v>343</v>
      </c>
      <c r="J940" s="11">
        <f>J941+J943</f>
        <v>343</v>
      </c>
      <c r="K940" s="11">
        <f>K941+K943</f>
        <v>0</v>
      </c>
    </row>
    <row r="941" spans="1:11" ht="90" customHeight="1" x14ac:dyDescent="0.2">
      <c r="A941" s="17" t="s">
        <v>459</v>
      </c>
      <c r="B941" s="8"/>
      <c r="C941" s="9" t="s">
        <v>443</v>
      </c>
      <c r="D941" s="9" t="s">
        <v>590</v>
      </c>
      <c r="E941" s="9"/>
      <c r="F941" s="14">
        <f t="shared" si="230"/>
        <v>3</v>
      </c>
      <c r="G941" s="14">
        <f>G942</f>
        <v>3</v>
      </c>
      <c r="H941" s="14">
        <f>H942</f>
        <v>0</v>
      </c>
      <c r="I941" s="14">
        <f t="shared" si="229"/>
        <v>3</v>
      </c>
      <c r="J941" s="14">
        <f>J942</f>
        <v>3</v>
      </c>
      <c r="K941" s="14">
        <f>K942</f>
        <v>0</v>
      </c>
    </row>
    <row r="942" spans="1:11" ht="95.25" customHeight="1" x14ac:dyDescent="0.2">
      <c r="A942" s="9" t="s">
        <v>18</v>
      </c>
      <c r="B942" s="9"/>
      <c r="C942" s="9" t="s">
        <v>443</v>
      </c>
      <c r="D942" s="9" t="s">
        <v>590</v>
      </c>
      <c r="E942" s="9" t="s">
        <v>12</v>
      </c>
      <c r="F942" s="14">
        <f>G942+H942</f>
        <v>3</v>
      </c>
      <c r="G942" s="14">
        <v>3</v>
      </c>
      <c r="H942" s="14"/>
      <c r="I942" s="14">
        <f>J942+K942</f>
        <v>3</v>
      </c>
      <c r="J942" s="14">
        <v>3</v>
      </c>
      <c r="K942" s="14"/>
    </row>
    <row r="943" spans="1:11" ht="55.15" customHeight="1" x14ac:dyDescent="0.2">
      <c r="A943" s="17" t="s">
        <v>584</v>
      </c>
      <c r="B943" s="8"/>
      <c r="C943" s="9" t="s">
        <v>443</v>
      </c>
      <c r="D943" s="9" t="s">
        <v>591</v>
      </c>
      <c r="E943" s="9"/>
      <c r="F943" s="14">
        <f t="shared" si="230"/>
        <v>340</v>
      </c>
      <c r="G943" s="14">
        <f>G944</f>
        <v>340</v>
      </c>
      <c r="H943" s="14">
        <f>H944</f>
        <v>0</v>
      </c>
      <c r="I943" s="14">
        <f t="shared" si="229"/>
        <v>340</v>
      </c>
      <c r="J943" s="14">
        <f>J944</f>
        <v>340</v>
      </c>
      <c r="K943" s="14">
        <f>K944</f>
        <v>0</v>
      </c>
    </row>
    <row r="944" spans="1:11" ht="78.599999999999994" customHeight="1" x14ac:dyDescent="0.2">
      <c r="A944" s="17" t="s">
        <v>22</v>
      </c>
      <c r="B944" s="9"/>
      <c r="C944" s="9" t="s">
        <v>443</v>
      </c>
      <c r="D944" s="9" t="s">
        <v>591</v>
      </c>
      <c r="E944" s="9" t="s">
        <v>23</v>
      </c>
      <c r="F944" s="14">
        <f>G944+H944</f>
        <v>340</v>
      </c>
      <c r="G944" s="14">
        <v>340</v>
      </c>
      <c r="H944" s="14"/>
      <c r="I944" s="14">
        <f>J944+K944</f>
        <v>340</v>
      </c>
      <c r="J944" s="14">
        <v>340</v>
      </c>
      <c r="K944" s="14"/>
    </row>
    <row r="945" spans="1:11" ht="246.75" customHeight="1" x14ac:dyDescent="0.2">
      <c r="A945" s="20" t="s">
        <v>811</v>
      </c>
      <c r="B945" s="8"/>
      <c r="C945" s="8" t="s">
        <v>443</v>
      </c>
      <c r="D945" s="8" t="s">
        <v>592</v>
      </c>
      <c r="E945" s="8"/>
      <c r="F945" s="11">
        <f t="shared" si="230"/>
        <v>252</v>
      </c>
      <c r="G945" s="11">
        <f>G946+G948</f>
        <v>252</v>
      </c>
      <c r="H945" s="11">
        <f>H946+H948</f>
        <v>0</v>
      </c>
      <c r="I945" s="11">
        <f t="shared" si="229"/>
        <v>252</v>
      </c>
      <c r="J945" s="11">
        <f>J946+J948</f>
        <v>252</v>
      </c>
      <c r="K945" s="11">
        <f>K946+K948</f>
        <v>0</v>
      </c>
    </row>
    <row r="946" spans="1:11" ht="84" customHeight="1" x14ac:dyDescent="0.2">
      <c r="A946" s="17" t="s">
        <v>459</v>
      </c>
      <c r="B946" s="8"/>
      <c r="C946" s="9" t="s">
        <v>443</v>
      </c>
      <c r="D946" s="9" t="s">
        <v>593</v>
      </c>
      <c r="E946" s="9"/>
      <c r="F946" s="14">
        <f t="shared" si="230"/>
        <v>2</v>
      </c>
      <c r="G946" s="14">
        <f>G947</f>
        <v>2</v>
      </c>
      <c r="H946" s="14">
        <f>H947</f>
        <v>0</v>
      </c>
      <c r="I946" s="14">
        <f t="shared" si="229"/>
        <v>2</v>
      </c>
      <c r="J946" s="14">
        <f>J947</f>
        <v>2</v>
      </c>
      <c r="K946" s="14">
        <f>K947</f>
        <v>0</v>
      </c>
    </row>
    <row r="947" spans="1:11" ht="95.25" customHeight="1" x14ac:dyDescent="0.2">
      <c r="A947" s="9" t="s">
        <v>18</v>
      </c>
      <c r="B947" s="9"/>
      <c r="C947" s="9" t="s">
        <v>443</v>
      </c>
      <c r="D947" s="9" t="s">
        <v>593</v>
      </c>
      <c r="E947" s="9" t="s">
        <v>12</v>
      </c>
      <c r="F947" s="14">
        <f>G947+H947</f>
        <v>2</v>
      </c>
      <c r="G947" s="14">
        <v>2</v>
      </c>
      <c r="H947" s="14"/>
      <c r="I947" s="14">
        <f>J947+K947</f>
        <v>2</v>
      </c>
      <c r="J947" s="14">
        <v>2</v>
      </c>
      <c r="K947" s="14"/>
    </row>
    <row r="948" spans="1:11" ht="51" customHeight="1" x14ac:dyDescent="0.2">
      <c r="A948" s="17" t="s">
        <v>584</v>
      </c>
      <c r="B948" s="8"/>
      <c r="C948" s="9" t="s">
        <v>443</v>
      </c>
      <c r="D948" s="9" t="s">
        <v>594</v>
      </c>
      <c r="E948" s="9"/>
      <c r="F948" s="14">
        <f t="shared" si="230"/>
        <v>250</v>
      </c>
      <c r="G948" s="14">
        <f>G949</f>
        <v>250</v>
      </c>
      <c r="H948" s="14">
        <f>H949</f>
        <v>0</v>
      </c>
      <c r="I948" s="14">
        <f t="shared" si="229"/>
        <v>250</v>
      </c>
      <c r="J948" s="14">
        <f>J949</f>
        <v>250</v>
      </c>
      <c r="K948" s="14">
        <f>K949</f>
        <v>0</v>
      </c>
    </row>
    <row r="949" spans="1:11" ht="76.900000000000006" customHeight="1" x14ac:dyDescent="0.2">
      <c r="A949" s="17" t="s">
        <v>22</v>
      </c>
      <c r="B949" s="9"/>
      <c r="C949" s="9" t="s">
        <v>443</v>
      </c>
      <c r="D949" s="9" t="s">
        <v>594</v>
      </c>
      <c r="E949" s="9" t="s">
        <v>23</v>
      </c>
      <c r="F949" s="14">
        <f>G949+H949</f>
        <v>250</v>
      </c>
      <c r="G949" s="14">
        <v>250</v>
      </c>
      <c r="H949" s="14"/>
      <c r="I949" s="14">
        <f>J949+K949</f>
        <v>250</v>
      </c>
      <c r="J949" s="14">
        <v>250</v>
      </c>
      <c r="K949" s="14"/>
    </row>
    <row r="950" spans="1:11" ht="226.5" customHeight="1" x14ac:dyDescent="0.2">
      <c r="A950" s="55" t="s">
        <v>980</v>
      </c>
      <c r="B950" s="8"/>
      <c r="C950" s="8" t="s">
        <v>443</v>
      </c>
      <c r="D950" s="8" t="s">
        <v>981</v>
      </c>
      <c r="E950" s="8"/>
      <c r="F950" s="11">
        <f t="shared" si="230"/>
        <v>4818</v>
      </c>
      <c r="G950" s="11">
        <f>G951</f>
        <v>0</v>
      </c>
      <c r="H950" s="11">
        <f>H951</f>
        <v>4818</v>
      </c>
      <c r="I950" s="11">
        <f t="shared" si="229"/>
        <v>4949</v>
      </c>
      <c r="J950" s="11">
        <f>J951</f>
        <v>0</v>
      </c>
      <c r="K950" s="11">
        <f>K951</f>
        <v>4949</v>
      </c>
    </row>
    <row r="951" spans="1:11" ht="156" customHeight="1" x14ac:dyDescent="0.2">
      <c r="A951" s="17" t="s">
        <v>1045</v>
      </c>
      <c r="B951" s="9"/>
      <c r="C951" s="9" t="s">
        <v>443</v>
      </c>
      <c r="D951" s="9" t="s">
        <v>982</v>
      </c>
      <c r="E951" s="9"/>
      <c r="F951" s="14">
        <f t="shared" si="230"/>
        <v>4818</v>
      </c>
      <c r="G951" s="14">
        <f>G952+G953</f>
        <v>0</v>
      </c>
      <c r="H951" s="14">
        <f>H952+H953</f>
        <v>4818</v>
      </c>
      <c r="I951" s="14">
        <f t="shared" si="229"/>
        <v>4949</v>
      </c>
      <c r="J951" s="14">
        <f>J952+J953</f>
        <v>0</v>
      </c>
      <c r="K951" s="14">
        <f>K952+K953</f>
        <v>4949</v>
      </c>
    </row>
    <row r="952" spans="1:11" ht="95.25" customHeight="1" x14ac:dyDescent="0.2">
      <c r="A952" s="9" t="s">
        <v>18</v>
      </c>
      <c r="B952" s="9"/>
      <c r="C952" s="9" t="s">
        <v>443</v>
      </c>
      <c r="D952" s="9" t="s">
        <v>982</v>
      </c>
      <c r="E952" s="9" t="s">
        <v>12</v>
      </c>
      <c r="F952" s="14">
        <f t="shared" si="230"/>
        <v>38</v>
      </c>
      <c r="G952" s="14"/>
      <c r="H952" s="14">
        <v>38</v>
      </c>
      <c r="I952" s="14">
        <f t="shared" si="229"/>
        <v>4910</v>
      </c>
      <c r="J952" s="14"/>
      <c r="K952" s="14">
        <v>4910</v>
      </c>
    </row>
    <row r="953" spans="1:11" ht="84" customHeight="1" x14ac:dyDescent="0.2">
      <c r="A953" s="17" t="s">
        <v>22</v>
      </c>
      <c r="B953" s="9"/>
      <c r="C953" s="9" t="s">
        <v>443</v>
      </c>
      <c r="D953" s="9" t="s">
        <v>982</v>
      </c>
      <c r="E953" s="9" t="s">
        <v>23</v>
      </c>
      <c r="F953" s="14">
        <f t="shared" si="230"/>
        <v>4780</v>
      </c>
      <c r="G953" s="14"/>
      <c r="H953" s="14">
        <v>4780</v>
      </c>
      <c r="I953" s="14">
        <f t="shared" si="229"/>
        <v>39</v>
      </c>
      <c r="J953" s="14"/>
      <c r="K953" s="14">
        <v>39</v>
      </c>
    </row>
    <row r="954" spans="1:11" ht="250.15" customHeight="1" x14ac:dyDescent="0.2">
      <c r="A954" s="20" t="s">
        <v>1002</v>
      </c>
      <c r="B954" s="8"/>
      <c r="C954" s="8" t="s">
        <v>443</v>
      </c>
      <c r="D954" s="8" t="s">
        <v>983</v>
      </c>
      <c r="E954" s="8"/>
      <c r="F954" s="11">
        <f t="shared" si="230"/>
        <v>987</v>
      </c>
      <c r="G954" s="11">
        <f>G955</f>
        <v>0</v>
      </c>
      <c r="H954" s="11">
        <f>H955</f>
        <v>987</v>
      </c>
      <c r="I954" s="11">
        <f t="shared" si="229"/>
        <v>1065</v>
      </c>
      <c r="J954" s="11">
        <f>J955</f>
        <v>0</v>
      </c>
      <c r="K954" s="11">
        <f>K955</f>
        <v>1065</v>
      </c>
    </row>
    <row r="955" spans="1:11" ht="168" customHeight="1" x14ac:dyDescent="0.2">
      <c r="A955" s="17" t="s">
        <v>1045</v>
      </c>
      <c r="B955" s="9"/>
      <c r="C955" s="9" t="s">
        <v>443</v>
      </c>
      <c r="D955" s="9" t="s">
        <v>984</v>
      </c>
      <c r="E955" s="9"/>
      <c r="F955" s="14">
        <f t="shared" si="230"/>
        <v>987</v>
      </c>
      <c r="G955" s="14">
        <f>G956+G957</f>
        <v>0</v>
      </c>
      <c r="H955" s="14">
        <f>H956+H957</f>
        <v>987</v>
      </c>
      <c r="I955" s="14">
        <f t="shared" si="229"/>
        <v>1065</v>
      </c>
      <c r="J955" s="14">
        <f>J956+J957</f>
        <v>0</v>
      </c>
      <c r="K955" s="14">
        <f>K956+K957</f>
        <v>1065</v>
      </c>
    </row>
    <row r="956" spans="1:11" ht="110.45" customHeight="1" x14ac:dyDescent="0.2">
      <c r="A956" s="9" t="s">
        <v>18</v>
      </c>
      <c r="B956" s="9"/>
      <c r="C956" s="9" t="s">
        <v>443</v>
      </c>
      <c r="D956" s="9" t="s">
        <v>984</v>
      </c>
      <c r="E956" s="9" t="s">
        <v>12</v>
      </c>
      <c r="F956" s="14">
        <f t="shared" si="230"/>
        <v>8</v>
      </c>
      <c r="G956" s="14"/>
      <c r="H956" s="14">
        <v>8</v>
      </c>
      <c r="I956" s="14">
        <f t="shared" si="229"/>
        <v>9</v>
      </c>
      <c r="J956" s="14"/>
      <c r="K956" s="14">
        <v>9</v>
      </c>
    </row>
    <row r="957" spans="1:11" ht="90" customHeight="1" x14ac:dyDescent="0.2">
      <c r="A957" s="17" t="s">
        <v>22</v>
      </c>
      <c r="B957" s="9"/>
      <c r="C957" s="9" t="s">
        <v>443</v>
      </c>
      <c r="D957" s="9" t="s">
        <v>984</v>
      </c>
      <c r="E957" s="9" t="s">
        <v>23</v>
      </c>
      <c r="F957" s="14">
        <f t="shared" si="230"/>
        <v>979</v>
      </c>
      <c r="G957" s="14"/>
      <c r="H957" s="14">
        <v>979</v>
      </c>
      <c r="I957" s="14">
        <f t="shared" si="229"/>
        <v>1056</v>
      </c>
      <c r="J957" s="14"/>
      <c r="K957" s="14">
        <v>1056</v>
      </c>
    </row>
    <row r="958" spans="1:11" ht="288.60000000000002" customHeight="1" x14ac:dyDescent="0.2">
      <c r="A958" s="20" t="s">
        <v>595</v>
      </c>
      <c r="B958" s="8"/>
      <c r="C958" s="8" t="s">
        <v>443</v>
      </c>
      <c r="D958" s="8" t="s">
        <v>596</v>
      </c>
      <c r="E958" s="8"/>
      <c r="F958" s="11">
        <f t="shared" si="230"/>
        <v>265</v>
      </c>
      <c r="G958" s="11">
        <f>G959</f>
        <v>0</v>
      </c>
      <c r="H958" s="11">
        <f>H959</f>
        <v>265</v>
      </c>
      <c r="I958" s="11">
        <f t="shared" si="229"/>
        <v>275</v>
      </c>
      <c r="J958" s="11">
        <f>J959</f>
        <v>0</v>
      </c>
      <c r="K958" s="11">
        <f>K959</f>
        <v>275</v>
      </c>
    </row>
    <row r="959" spans="1:11" ht="166.5" customHeight="1" x14ac:dyDescent="0.2">
      <c r="A959" s="17" t="s">
        <v>1045</v>
      </c>
      <c r="B959" s="9"/>
      <c r="C959" s="9" t="s">
        <v>443</v>
      </c>
      <c r="D959" s="9" t="s">
        <v>597</v>
      </c>
      <c r="E959" s="9"/>
      <c r="F959" s="14">
        <f t="shared" si="230"/>
        <v>265</v>
      </c>
      <c r="G959" s="14">
        <f>G960+G961</f>
        <v>0</v>
      </c>
      <c r="H959" s="14">
        <f>H960+H961</f>
        <v>265</v>
      </c>
      <c r="I959" s="14">
        <f t="shared" si="229"/>
        <v>275</v>
      </c>
      <c r="J959" s="14">
        <f>J960+J961</f>
        <v>0</v>
      </c>
      <c r="K959" s="14">
        <f>K960+K961</f>
        <v>275</v>
      </c>
    </row>
    <row r="960" spans="1:11" ht="95.25" customHeight="1" x14ac:dyDescent="0.2">
      <c r="A960" s="9" t="s">
        <v>18</v>
      </c>
      <c r="B960" s="9"/>
      <c r="C960" s="9" t="s">
        <v>443</v>
      </c>
      <c r="D960" s="9" t="s">
        <v>597</v>
      </c>
      <c r="E960" s="9" t="s">
        <v>12</v>
      </c>
      <c r="F960" s="14">
        <f t="shared" si="230"/>
        <v>3</v>
      </c>
      <c r="G960" s="14"/>
      <c r="H960" s="14">
        <v>3</v>
      </c>
      <c r="I960" s="14">
        <f t="shared" si="229"/>
        <v>3</v>
      </c>
      <c r="J960" s="14"/>
      <c r="K960" s="14">
        <v>3</v>
      </c>
    </row>
    <row r="961" spans="1:11" ht="66.75" customHeight="1" x14ac:dyDescent="0.2">
      <c r="A961" s="17" t="s">
        <v>22</v>
      </c>
      <c r="B961" s="9"/>
      <c r="C961" s="9" t="s">
        <v>443</v>
      </c>
      <c r="D961" s="9" t="s">
        <v>597</v>
      </c>
      <c r="E961" s="9" t="s">
        <v>23</v>
      </c>
      <c r="F961" s="14">
        <f t="shared" si="230"/>
        <v>262</v>
      </c>
      <c r="G961" s="14"/>
      <c r="H961" s="14">
        <v>262</v>
      </c>
      <c r="I961" s="14">
        <f t="shared" si="229"/>
        <v>272</v>
      </c>
      <c r="J961" s="14"/>
      <c r="K961" s="14">
        <v>272</v>
      </c>
    </row>
    <row r="962" spans="1:11" ht="146.25" customHeight="1" x14ac:dyDescent="0.2">
      <c r="A962" s="20" t="s">
        <v>598</v>
      </c>
      <c r="B962" s="8"/>
      <c r="C962" s="8" t="s">
        <v>443</v>
      </c>
      <c r="D962" s="8" t="s">
        <v>599</v>
      </c>
      <c r="E962" s="8"/>
      <c r="F962" s="11">
        <f t="shared" si="230"/>
        <v>407</v>
      </c>
      <c r="G962" s="11">
        <f>G963</f>
        <v>407</v>
      </c>
      <c r="H962" s="11">
        <f>H963</f>
        <v>0</v>
      </c>
      <c r="I962" s="11">
        <f t="shared" si="229"/>
        <v>407</v>
      </c>
      <c r="J962" s="11">
        <f>J963</f>
        <v>407</v>
      </c>
      <c r="K962" s="11">
        <f>K963</f>
        <v>0</v>
      </c>
    </row>
    <row r="963" spans="1:11" ht="25.15" customHeight="1" x14ac:dyDescent="0.2">
      <c r="A963" s="51" t="s">
        <v>42</v>
      </c>
      <c r="B963" s="8"/>
      <c r="C963" s="9" t="s">
        <v>443</v>
      </c>
      <c r="D963" s="9" t="s">
        <v>600</v>
      </c>
      <c r="E963" s="9"/>
      <c r="F963" s="14">
        <f t="shared" si="230"/>
        <v>407</v>
      </c>
      <c r="G963" s="14">
        <f>G964</f>
        <v>407</v>
      </c>
      <c r="H963" s="14">
        <f>H964</f>
        <v>0</v>
      </c>
      <c r="I963" s="14">
        <f t="shared" si="229"/>
        <v>407</v>
      </c>
      <c r="J963" s="14">
        <f>J964</f>
        <v>407</v>
      </c>
      <c r="K963" s="14">
        <f>K964</f>
        <v>0</v>
      </c>
    </row>
    <row r="964" spans="1:11" ht="95.25" customHeight="1" x14ac:dyDescent="0.2">
      <c r="A964" s="9" t="s">
        <v>18</v>
      </c>
      <c r="B964" s="9"/>
      <c r="C964" s="9" t="s">
        <v>443</v>
      </c>
      <c r="D964" s="9" t="s">
        <v>600</v>
      </c>
      <c r="E964" s="9" t="s">
        <v>12</v>
      </c>
      <c r="F964" s="14">
        <f>G964+H964</f>
        <v>407</v>
      </c>
      <c r="G964" s="14">
        <v>407</v>
      </c>
      <c r="H964" s="14"/>
      <c r="I964" s="14">
        <f>J964+K964</f>
        <v>407</v>
      </c>
      <c r="J964" s="14">
        <v>407</v>
      </c>
      <c r="K964" s="14"/>
    </row>
    <row r="965" spans="1:11" ht="84" customHeight="1" x14ac:dyDescent="0.2">
      <c r="A965" s="7" t="s">
        <v>601</v>
      </c>
      <c r="B965" s="8"/>
      <c r="C965" s="8" t="s">
        <v>443</v>
      </c>
      <c r="D965" s="8" t="s">
        <v>475</v>
      </c>
      <c r="E965" s="8"/>
      <c r="F965" s="11">
        <f t="shared" si="230"/>
        <v>470</v>
      </c>
      <c r="G965" s="11">
        <f>G966+G971</f>
        <v>470</v>
      </c>
      <c r="H965" s="11">
        <f>H966+H971</f>
        <v>0</v>
      </c>
      <c r="I965" s="11">
        <f t="shared" si="229"/>
        <v>470</v>
      </c>
      <c r="J965" s="11">
        <f>J966+J971</f>
        <v>470</v>
      </c>
      <c r="K965" s="11">
        <f>K966+K971</f>
        <v>0</v>
      </c>
    </row>
    <row r="966" spans="1:11" ht="301.5" customHeight="1" x14ac:dyDescent="0.2">
      <c r="A966" s="20" t="s">
        <v>602</v>
      </c>
      <c r="B966" s="8"/>
      <c r="C966" s="8" t="s">
        <v>443</v>
      </c>
      <c r="D966" s="8" t="s">
        <v>603</v>
      </c>
      <c r="E966" s="8"/>
      <c r="F966" s="11">
        <f t="shared" si="230"/>
        <v>118</v>
      </c>
      <c r="G966" s="11">
        <f>G969+G967</f>
        <v>118</v>
      </c>
      <c r="H966" s="11">
        <f>H969+H967</f>
        <v>0</v>
      </c>
      <c r="I966" s="11">
        <f t="shared" si="229"/>
        <v>118</v>
      </c>
      <c r="J966" s="11">
        <f>J969+J967</f>
        <v>118</v>
      </c>
      <c r="K966" s="11">
        <f>K969+K967</f>
        <v>0</v>
      </c>
    </row>
    <row r="967" spans="1:11" ht="106.5" customHeight="1" x14ac:dyDescent="0.2">
      <c r="A967" s="17" t="s">
        <v>459</v>
      </c>
      <c r="B967" s="9"/>
      <c r="C967" s="9" t="s">
        <v>443</v>
      </c>
      <c r="D967" s="9" t="s">
        <v>835</v>
      </c>
      <c r="E967" s="9"/>
      <c r="F967" s="14">
        <f t="shared" si="230"/>
        <v>1</v>
      </c>
      <c r="G967" s="14">
        <f>G968</f>
        <v>1</v>
      </c>
      <c r="H967" s="14">
        <f>H968</f>
        <v>0</v>
      </c>
      <c r="I967" s="14">
        <f t="shared" si="229"/>
        <v>1</v>
      </c>
      <c r="J967" s="14">
        <f>J968</f>
        <v>1</v>
      </c>
      <c r="K967" s="14">
        <f>K968</f>
        <v>0</v>
      </c>
    </row>
    <row r="968" spans="1:11" ht="95.25" customHeight="1" x14ac:dyDescent="0.2">
      <c r="A968" s="9" t="s">
        <v>18</v>
      </c>
      <c r="B968" s="9"/>
      <c r="C968" s="9" t="s">
        <v>443</v>
      </c>
      <c r="D968" s="9" t="s">
        <v>835</v>
      </c>
      <c r="E968" s="9" t="s">
        <v>12</v>
      </c>
      <c r="F968" s="14">
        <f>G968+H968</f>
        <v>1</v>
      </c>
      <c r="G968" s="14">
        <v>1</v>
      </c>
      <c r="H968" s="14"/>
      <c r="I968" s="14">
        <f>J968+K968</f>
        <v>1</v>
      </c>
      <c r="J968" s="14">
        <v>1</v>
      </c>
      <c r="K968" s="14"/>
    </row>
    <row r="969" spans="1:11" ht="145.5" customHeight="1" x14ac:dyDescent="0.2">
      <c r="A969" s="17" t="s">
        <v>797</v>
      </c>
      <c r="B969" s="8"/>
      <c r="C969" s="9" t="s">
        <v>443</v>
      </c>
      <c r="D969" s="9" t="s">
        <v>798</v>
      </c>
      <c r="E969" s="9"/>
      <c r="F969" s="14">
        <f t="shared" si="230"/>
        <v>117</v>
      </c>
      <c r="G969" s="14">
        <f>G970</f>
        <v>117</v>
      </c>
      <c r="H969" s="14">
        <f>H970</f>
        <v>0</v>
      </c>
      <c r="I969" s="14">
        <f t="shared" si="229"/>
        <v>117</v>
      </c>
      <c r="J969" s="14">
        <f>J970</f>
        <v>117</v>
      </c>
      <c r="K969" s="14">
        <f>K970</f>
        <v>0</v>
      </c>
    </row>
    <row r="970" spans="1:11" ht="66.75" customHeight="1" x14ac:dyDescent="0.2">
      <c r="A970" s="17" t="s">
        <v>22</v>
      </c>
      <c r="B970" s="9"/>
      <c r="C970" s="9" t="s">
        <v>443</v>
      </c>
      <c r="D970" s="9" t="s">
        <v>798</v>
      </c>
      <c r="E970" s="9" t="s">
        <v>23</v>
      </c>
      <c r="F970" s="14">
        <f>G970+H970</f>
        <v>117</v>
      </c>
      <c r="G970" s="14">
        <v>117</v>
      </c>
      <c r="H970" s="14"/>
      <c r="I970" s="14">
        <f>J970+K970</f>
        <v>117</v>
      </c>
      <c r="J970" s="14">
        <v>117</v>
      </c>
      <c r="K970" s="14"/>
    </row>
    <row r="971" spans="1:11" ht="168.75" customHeight="1" x14ac:dyDescent="0.2">
      <c r="A971" s="20" t="s">
        <v>604</v>
      </c>
      <c r="B971" s="8"/>
      <c r="C971" s="8" t="s">
        <v>443</v>
      </c>
      <c r="D971" s="8" t="s">
        <v>605</v>
      </c>
      <c r="E971" s="8"/>
      <c r="F971" s="11">
        <f t="shared" si="230"/>
        <v>352</v>
      </c>
      <c r="G971" s="11">
        <f>G972</f>
        <v>352</v>
      </c>
      <c r="H971" s="11">
        <f>H972</f>
        <v>0</v>
      </c>
      <c r="I971" s="11">
        <f t="shared" si="229"/>
        <v>352</v>
      </c>
      <c r="J971" s="11">
        <f>J972</f>
        <v>352</v>
      </c>
      <c r="K971" s="11">
        <f>K972</f>
        <v>0</v>
      </c>
    </row>
    <row r="972" spans="1:11" ht="20.45" customHeight="1" x14ac:dyDescent="0.2">
      <c r="A972" s="51" t="s">
        <v>57</v>
      </c>
      <c r="B972" s="8"/>
      <c r="C972" s="9" t="s">
        <v>443</v>
      </c>
      <c r="D972" s="9" t="s">
        <v>606</v>
      </c>
      <c r="E972" s="9"/>
      <c r="F972" s="14">
        <f t="shared" si="230"/>
        <v>352</v>
      </c>
      <c r="G972" s="14">
        <f>G973</f>
        <v>352</v>
      </c>
      <c r="H972" s="14">
        <f>H973</f>
        <v>0</v>
      </c>
      <c r="I972" s="14">
        <f t="shared" si="229"/>
        <v>352</v>
      </c>
      <c r="J972" s="14">
        <f>J973</f>
        <v>352</v>
      </c>
      <c r="K972" s="14">
        <f>K973</f>
        <v>0</v>
      </c>
    </row>
    <row r="973" spans="1:11" ht="89.45" customHeight="1" x14ac:dyDescent="0.2">
      <c r="A973" s="9" t="s">
        <v>18</v>
      </c>
      <c r="B973" s="9"/>
      <c r="C973" s="9" t="s">
        <v>443</v>
      </c>
      <c r="D973" s="9" t="s">
        <v>606</v>
      </c>
      <c r="E973" s="9" t="s">
        <v>12</v>
      </c>
      <c r="F973" s="14">
        <f>G973+H973</f>
        <v>352</v>
      </c>
      <c r="G973" s="14">
        <v>352</v>
      </c>
      <c r="H973" s="14"/>
      <c r="I973" s="14">
        <f>J973+K973</f>
        <v>352</v>
      </c>
      <c r="J973" s="14">
        <v>352</v>
      </c>
      <c r="K973" s="14"/>
    </row>
    <row r="974" spans="1:11" ht="180.75" customHeight="1" x14ac:dyDescent="0.2">
      <c r="A974" s="8" t="s">
        <v>924</v>
      </c>
      <c r="B974" s="8"/>
      <c r="C974" s="8" t="s">
        <v>443</v>
      </c>
      <c r="D974" s="8" t="s">
        <v>925</v>
      </c>
      <c r="E974" s="8"/>
      <c r="F974" s="11">
        <f t="shared" si="230"/>
        <v>6250</v>
      </c>
      <c r="G974" s="11">
        <f>G975</f>
        <v>6250</v>
      </c>
      <c r="H974" s="11">
        <f>H975</f>
        <v>0</v>
      </c>
      <c r="I974" s="11">
        <f t="shared" si="229"/>
        <v>6250</v>
      </c>
      <c r="J974" s="11">
        <f>J975</f>
        <v>6250</v>
      </c>
      <c r="K974" s="11">
        <f>K975</f>
        <v>0</v>
      </c>
    </row>
    <row r="975" spans="1:11" ht="125.25" customHeight="1" x14ac:dyDescent="0.2">
      <c r="A975" s="8" t="s">
        <v>941</v>
      </c>
      <c r="B975" s="8"/>
      <c r="C975" s="8" t="s">
        <v>443</v>
      </c>
      <c r="D975" s="8" t="s">
        <v>943</v>
      </c>
      <c r="E975" s="8"/>
      <c r="F975" s="11">
        <f t="shared" si="230"/>
        <v>6250</v>
      </c>
      <c r="G975" s="11">
        <f>G976</f>
        <v>6250</v>
      </c>
      <c r="H975" s="11">
        <f>H976</f>
        <v>0</v>
      </c>
      <c r="I975" s="11">
        <f t="shared" si="229"/>
        <v>6250</v>
      </c>
      <c r="J975" s="11">
        <f>J976</f>
        <v>6250</v>
      </c>
      <c r="K975" s="11">
        <f>K976</f>
        <v>0</v>
      </c>
    </row>
    <row r="976" spans="1:11" ht="283.14999999999998" customHeight="1" x14ac:dyDescent="0.2">
      <c r="A976" s="8" t="s">
        <v>942</v>
      </c>
      <c r="B976" s="8"/>
      <c r="C976" s="8" t="s">
        <v>443</v>
      </c>
      <c r="D976" s="8" t="s">
        <v>944</v>
      </c>
      <c r="E976" s="8"/>
      <c r="F976" s="11">
        <f t="shared" si="230"/>
        <v>6250</v>
      </c>
      <c r="G976" s="11">
        <f>G977+G979</f>
        <v>6250</v>
      </c>
      <c r="H976" s="11">
        <f>H977+H979</f>
        <v>0</v>
      </c>
      <c r="I976" s="11">
        <f t="shared" si="229"/>
        <v>6250</v>
      </c>
      <c r="J976" s="11">
        <f>J977+J979</f>
        <v>6250</v>
      </c>
      <c r="K976" s="11">
        <f>K977+K979</f>
        <v>0</v>
      </c>
    </row>
    <row r="977" spans="1:11" ht="93" customHeight="1" x14ac:dyDescent="0.2">
      <c r="A977" s="17" t="s">
        <v>459</v>
      </c>
      <c r="B977" s="9"/>
      <c r="C977" s="9" t="s">
        <v>443</v>
      </c>
      <c r="D977" s="9" t="s">
        <v>945</v>
      </c>
      <c r="E977" s="9"/>
      <c r="F977" s="14">
        <f t="shared" si="230"/>
        <v>50</v>
      </c>
      <c r="G977" s="14">
        <f>G978</f>
        <v>50</v>
      </c>
      <c r="H977" s="14">
        <f>H978</f>
        <v>0</v>
      </c>
      <c r="I977" s="14">
        <f t="shared" si="229"/>
        <v>50</v>
      </c>
      <c r="J977" s="14">
        <f>J978</f>
        <v>50</v>
      </c>
      <c r="K977" s="14">
        <f>K978</f>
        <v>0</v>
      </c>
    </row>
    <row r="978" spans="1:11" ht="100.9" customHeight="1" x14ac:dyDescent="0.2">
      <c r="A978" s="9" t="s">
        <v>18</v>
      </c>
      <c r="B978" s="9"/>
      <c r="C978" s="9" t="s">
        <v>443</v>
      </c>
      <c r="D978" s="9" t="s">
        <v>945</v>
      </c>
      <c r="E978" s="9" t="s">
        <v>12</v>
      </c>
      <c r="F978" s="14">
        <f>G978+H978</f>
        <v>50</v>
      </c>
      <c r="G978" s="14">
        <v>50</v>
      </c>
      <c r="H978" s="14"/>
      <c r="I978" s="14">
        <f>J978+K978</f>
        <v>50</v>
      </c>
      <c r="J978" s="14">
        <v>50</v>
      </c>
      <c r="K978" s="14"/>
    </row>
    <row r="979" spans="1:11" ht="299.25" customHeight="1" x14ac:dyDescent="0.2">
      <c r="A979" s="17" t="s">
        <v>495</v>
      </c>
      <c r="B979" s="9"/>
      <c r="C979" s="9" t="s">
        <v>443</v>
      </c>
      <c r="D979" s="9" t="s">
        <v>946</v>
      </c>
      <c r="E979" s="9"/>
      <c r="F979" s="14">
        <f t="shared" si="230"/>
        <v>6200</v>
      </c>
      <c r="G979" s="14">
        <f>G980</f>
        <v>6200</v>
      </c>
      <c r="H979" s="14">
        <f>H980</f>
        <v>0</v>
      </c>
      <c r="I979" s="14">
        <f t="shared" si="229"/>
        <v>6200</v>
      </c>
      <c r="J979" s="14">
        <f>J980</f>
        <v>6200</v>
      </c>
      <c r="K979" s="14">
        <f>K980</f>
        <v>0</v>
      </c>
    </row>
    <row r="980" spans="1:11" ht="66.75" customHeight="1" x14ac:dyDescent="0.2">
      <c r="A980" s="17" t="s">
        <v>22</v>
      </c>
      <c r="B980" s="9"/>
      <c r="C980" s="9" t="s">
        <v>443</v>
      </c>
      <c r="D980" s="9" t="s">
        <v>946</v>
      </c>
      <c r="E980" s="9" t="s">
        <v>23</v>
      </c>
      <c r="F980" s="14">
        <f>G980+H980</f>
        <v>6200</v>
      </c>
      <c r="G980" s="14">
        <v>6200</v>
      </c>
      <c r="H980" s="14"/>
      <c r="I980" s="14">
        <f>J980+K980</f>
        <v>6200</v>
      </c>
      <c r="J980" s="14">
        <v>6200</v>
      </c>
      <c r="K980" s="14"/>
    </row>
    <row r="981" spans="1:11" ht="57.6" customHeight="1" x14ac:dyDescent="0.2">
      <c r="A981" s="8" t="s">
        <v>159</v>
      </c>
      <c r="B981" s="8"/>
      <c r="C981" s="8" t="s">
        <v>160</v>
      </c>
      <c r="D981" s="9"/>
      <c r="E981" s="9"/>
      <c r="F981" s="11">
        <f t="shared" si="230"/>
        <v>186415.9</v>
      </c>
      <c r="G981" s="11">
        <f>G982</f>
        <v>0</v>
      </c>
      <c r="H981" s="11">
        <f>H982</f>
        <v>186415.9</v>
      </c>
      <c r="I981" s="11">
        <f t="shared" si="229"/>
        <v>195012.3</v>
      </c>
      <c r="J981" s="11">
        <f>J982</f>
        <v>0</v>
      </c>
      <c r="K981" s="11">
        <f>K982</f>
        <v>195012.3</v>
      </c>
    </row>
    <row r="982" spans="1:11" ht="132.6" customHeight="1" x14ac:dyDescent="0.2">
      <c r="A982" s="7" t="s">
        <v>857</v>
      </c>
      <c r="B982" s="8"/>
      <c r="C982" s="8" t="s">
        <v>160</v>
      </c>
      <c r="D982" s="8" t="s">
        <v>343</v>
      </c>
      <c r="E982" s="8"/>
      <c r="F982" s="11">
        <f t="shared" si="230"/>
        <v>186415.9</v>
      </c>
      <c r="G982" s="11">
        <f>G983+G992</f>
        <v>0</v>
      </c>
      <c r="H982" s="11">
        <f>H983+H992</f>
        <v>186415.9</v>
      </c>
      <c r="I982" s="11">
        <f t="shared" si="229"/>
        <v>195012.3</v>
      </c>
      <c r="J982" s="11">
        <f>J983+J992</f>
        <v>0</v>
      </c>
      <c r="K982" s="11">
        <f>K983+K992</f>
        <v>195012.3</v>
      </c>
    </row>
    <row r="983" spans="1:11" ht="140.25" customHeight="1" x14ac:dyDescent="0.2">
      <c r="A983" s="7" t="s">
        <v>454</v>
      </c>
      <c r="B983" s="8"/>
      <c r="C983" s="8" t="s">
        <v>160</v>
      </c>
      <c r="D983" s="8" t="s">
        <v>455</v>
      </c>
      <c r="E983" s="8"/>
      <c r="F983" s="11">
        <f t="shared" si="230"/>
        <v>129379</v>
      </c>
      <c r="G983" s="11">
        <f>G984+G988</f>
        <v>0</v>
      </c>
      <c r="H983" s="11">
        <f>H984+H988</f>
        <v>129379</v>
      </c>
      <c r="I983" s="11">
        <f t="shared" si="229"/>
        <v>135329</v>
      </c>
      <c r="J983" s="11">
        <f>J984+J988</f>
        <v>0</v>
      </c>
      <c r="K983" s="11">
        <f>K984+K988</f>
        <v>135329</v>
      </c>
    </row>
    <row r="984" spans="1:11" ht="209.25" customHeight="1" x14ac:dyDescent="0.2">
      <c r="A984" s="20" t="s">
        <v>607</v>
      </c>
      <c r="B984" s="8"/>
      <c r="C984" s="8" t="s">
        <v>160</v>
      </c>
      <c r="D984" s="8" t="s">
        <v>608</v>
      </c>
      <c r="E984" s="8"/>
      <c r="F984" s="11">
        <f t="shared" si="230"/>
        <v>15055</v>
      </c>
      <c r="G984" s="11">
        <f>G985</f>
        <v>0</v>
      </c>
      <c r="H984" s="11">
        <f>H985</f>
        <v>15055</v>
      </c>
      <c r="I984" s="11">
        <f t="shared" si="229"/>
        <v>15658</v>
      </c>
      <c r="J984" s="11">
        <f>J985</f>
        <v>0</v>
      </c>
      <c r="K984" s="11">
        <f>K985</f>
        <v>15658</v>
      </c>
    </row>
    <row r="985" spans="1:11" ht="208.5" customHeight="1" x14ac:dyDescent="0.2">
      <c r="A985" s="17" t="s">
        <v>609</v>
      </c>
      <c r="B985" s="9"/>
      <c r="C985" s="9" t="s">
        <v>160</v>
      </c>
      <c r="D985" s="9" t="s">
        <v>610</v>
      </c>
      <c r="E985" s="9"/>
      <c r="F985" s="14">
        <f t="shared" si="230"/>
        <v>15055</v>
      </c>
      <c r="G985" s="14">
        <f>G986+G987</f>
        <v>0</v>
      </c>
      <c r="H985" s="14">
        <f>H986+H987</f>
        <v>15055</v>
      </c>
      <c r="I985" s="14">
        <f t="shared" si="229"/>
        <v>15658</v>
      </c>
      <c r="J985" s="14">
        <f>J986+J987</f>
        <v>0</v>
      </c>
      <c r="K985" s="14">
        <f>K986+K987</f>
        <v>15658</v>
      </c>
    </row>
    <row r="986" spans="1:11" ht="95.25" customHeight="1" x14ac:dyDescent="0.2">
      <c r="A986" s="9" t="s">
        <v>18</v>
      </c>
      <c r="B986" s="9"/>
      <c r="C986" s="9" t="s">
        <v>160</v>
      </c>
      <c r="D986" s="9" t="s">
        <v>610</v>
      </c>
      <c r="E986" s="9" t="s">
        <v>12</v>
      </c>
      <c r="F986" s="14">
        <f t="shared" si="230"/>
        <v>120</v>
      </c>
      <c r="G986" s="14"/>
      <c r="H986" s="14">
        <v>120</v>
      </c>
      <c r="I986" s="14">
        <f t="shared" si="229"/>
        <v>125</v>
      </c>
      <c r="J986" s="14"/>
      <c r="K986" s="14">
        <v>125</v>
      </c>
    </row>
    <row r="987" spans="1:11" ht="66.75" customHeight="1" x14ac:dyDescent="0.2">
      <c r="A987" s="17" t="s">
        <v>22</v>
      </c>
      <c r="B987" s="9"/>
      <c r="C987" s="9" t="s">
        <v>160</v>
      </c>
      <c r="D987" s="9" t="s">
        <v>610</v>
      </c>
      <c r="E987" s="9" t="s">
        <v>23</v>
      </c>
      <c r="F987" s="14">
        <f t="shared" si="230"/>
        <v>14935</v>
      </c>
      <c r="G987" s="14"/>
      <c r="H987" s="14">
        <v>14935</v>
      </c>
      <c r="I987" s="14">
        <f t="shared" si="229"/>
        <v>15533</v>
      </c>
      <c r="J987" s="14"/>
      <c r="K987" s="14">
        <v>15533</v>
      </c>
    </row>
    <row r="988" spans="1:11" ht="165" customHeight="1" x14ac:dyDescent="0.2">
      <c r="A988" s="20" t="s">
        <v>963</v>
      </c>
      <c r="B988" s="9"/>
      <c r="C988" s="8" t="s">
        <v>160</v>
      </c>
      <c r="D988" s="8" t="s">
        <v>965</v>
      </c>
      <c r="E988" s="8"/>
      <c r="F988" s="11">
        <f>G988+H988</f>
        <v>114324</v>
      </c>
      <c r="G988" s="11">
        <f>G989</f>
        <v>0</v>
      </c>
      <c r="H988" s="11">
        <f>H989</f>
        <v>114324</v>
      </c>
      <c r="I988" s="11">
        <f>J988+K988</f>
        <v>119671</v>
      </c>
      <c r="J988" s="11">
        <f>J989</f>
        <v>0</v>
      </c>
      <c r="K988" s="11">
        <f>K989</f>
        <v>119671</v>
      </c>
    </row>
    <row r="989" spans="1:11" ht="190.5" customHeight="1" x14ac:dyDescent="0.2">
      <c r="A989" s="15" t="s">
        <v>964</v>
      </c>
      <c r="B989" s="9"/>
      <c r="C989" s="9" t="s">
        <v>160</v>
      </c>
      <c r="D989" s="9" t="s">
        <v>966</v>
      </c>
      <c r="E989" s="9"/>
      <c r="F989" s="14">
        <f>G989+H989</f>
        <v>114324</v>
      </c>
      <c r="G989" s="14">
        <f>G991+G990</f>
        <v>0</v>
      </c>
      <c r="H989" s="14">
        <f>H991+H990</f>
        <v>114324</v>
      </c>
      <c r="I989" s="14">
        <f>J989+K989</f>
        <v>119671</v>
      </c>
      <c r="J989" s="14">
        <f>J991+J990</f>
        <v>0</v>
      </c>
      <c r="K989" s="14">
        <f>K991+K990</f>
        <v>119671</v>
      </c>
    </row>
    <row r="990" spans="1:11" ht="95.25" customHeight="1" x14ac:dyDescent="0.2">
      <c r="A990" s="9" t="s">
        <v>18</v>
      </c>
      <c r="B990" s="9"/>
      <c r="C990" s="9" t="s">
        <v>160</v>
      </c>
      <c r="D990" s="9" t="s">
        <v>966</v>
      </c>
      <c r="E990" s="9" t="s">
        <v>12</v>
      </c>
      <c r="F990" s="14">
        <f t="shared" ref="F990:F991" si="231">G990+H990</f>
        <v>850</v>
      </c>
      <c r="G990" s="14"/>
      <c r="H990" s="14">
        <v>850</v>
      </c>
      <c r="I990" s="14">
        <f t="shared" ref="I990:I991" si="232">J990+K990</f>
        <v>850</v>
      </c>
      <c r="J990" s="14"/>
      <c r="K990" s="14">
        <v>850</v>
      </c>
    </row>
    <row r="991" spans="1:11" ht="66.75" customHeight="1" x14ac:dyDescent="0.2">
      <c r="A991" s="17" t="s">
        <v>22</v>
      </c>
      <c r="B991" s="9"/>
      <c r="C991" s="9" t="s">
        <v>160</v>
      </c>
      <c r="D991" s="9" t="s">
        <v>966</v>
      </c>
      <c r="E991" s="9" t="s">
        <v>23</v>
      </c>
      <c r="F991" s="14">
        <f t="shared" si="231"/>
        <v>113474</v>
      </c>
      <c r="G991" s="14"/>
      <c r="H991" s="14">
        <f>28001+85473</f>
        <v>113474</v>
      </c>
      <c r="I991" s="14">
        <f t="shared" si="232"/>
        <v>118821</v>
      </c>
      <c r="J991" s="14"/>
      <c r="K991" s="14">
        <f>28001+90820</f>
        <v>118821</v>
      </c>
    </row>
    <row r="992" spans="1:11" ht="110.25" customHeight="1" x14ac:dyDescent="0.2">
      <c r="A992" s="7" t="s">
        <v>581</v>
      </c>
      <c r="B992" s="8"/>
      <c r="C992" s="8" t="s">
        <v>160</v>
      </c>
      <c r="D992" s="8" t="s">
        <v>345</v>
      </c>
      <c r="E992" s="8"/>
      <c r="F992" s="11">
        <f t="shared" si="230"/>
        <v>57036.9</v>
      </c>
      <c r="G992" s="11">
        <f>G993+G996+G999+G1002+G1005</f>
        <v>0</v>
      </c>
      <c r="H992" s="11">
        <f>H993+H996+H999+H1002+H1005</f>
        <v>57036.9</v>
      </c>
      <c r="I992" s="11">
        <f t="shared" ref="I992:I1058" si="233">J992+K992</f>
        <v>59683.3</v>
      </c>
      <c r="J992" s="11">
        <f>J993+J996+J999+J1002+J1005</f>
        <v>0</v>
      </c>
      <c r="K992" s="11">
        <f>K993+K996+K999+K1002+K1005</f>
        <v>59683.3</v>
      </c>
    </row>
    <row r="993" spans="1:11" ht="187.5" customHeight="1" x14ac:dyDescent="0.2">
      <c r="A993" s="20" t="s">
        <v>611</v>
      </c>
      <c r="B993" s="8"/>
      <c r="C993" s="8" t="s">
        <v>160</v>
      </c>
      <c r="D993" s="8" t="s">
        <v>612</v>
      </c>
      <c r="E993" s="8"/>
      <c r="F993" s="11">
        <f t="shared" si="230"/>
        <v>1184.9000000000001</v>
      </c>
      <c r="G993" s="11">
        <f>G994</f>
        <v>0</v>
      </c>
      <c r="H993" s="11">
        <f>H994</f>
        <v>1184.9000000000001</v>
      </c>
      <c r="I993" s="11">
        <f t="shared" si="233"/>
        <v>1232.3</v>
      </c>
      <c r="J993" s="11">
        <f>J994</f>
        <v>0</v>
      </c>
      <c r="K993" s="11">
        <f>K994</f>
        <v>1232.3</v>
      </c>
    </row>
    <row r="994" spans="1:11" ht="180.75" customHeight="1" x14ac:dyDescent="0.2">
      <c r="A994" s="17" t="s">
        <v>613</v>
      </c>
      <c r="B994" s="8"/>
      <c r="C994" s="9" t="s">
        <v>160</v>
      </c>
      <c r="D994" s="9" t="s">
        <v>614</v>
      </c>
      <c r="E994" s="9"/>
      <c r="F994" s="14">
        <f t="shared" si="230"/>
        <v>1184.9000000000001</v>
      </c>
      <c r="G994" s="14">
        <f>G995</f>
        <v>0</v>
      </c>
      <c r="H994" s="14">
        <f>H995</f>
        <v>1184.9000000000001</v>
      </c>
      <c r="I994" s="14">
        <f t="shared" si="233"/>
        <v>1232.3</v>
      </c>
      <c r="J994" s="14">
        <f>J995</f>
        <v>0</v>
      </c>
      <c r="K994" s="14">
        <f>K995</f>
        <v>1232.3</v>
      </c>
    </row>
    <row r="995" spans="1:11" ht="66.75" customHeight="1" x14ac:dyDescent="0.2">
      <c r="A995" s="17" t="s">
        <v>22</v>
      </c>
      <c r="B995" s="9"/>
      <c r="C995" s="9" t="s">
        <v>160</v>
      </c>
      <c r="D995" s="9" t="s">
        <v>614</v>
      </c>
      <c r="E995" s="9" t="s">
        <v>23</v>
      </c>
      <c r="F995" s="14">
        <f>G995+H995</f>
        <v>1184.9000000000001</v>
      </c>
      <c r="G995" s="14"/>
      <c r="H995" s="14">
        <v>1184.9000000000001</v>
      </c>
      <c r="I995" s="14">
        <f>J995+K995</f>
        <v>1232.3</v>
      </c>
      <c r="J995" s="14"/>
      <c r="K995" s="14">
        <v>1232.3</v>
      </c>
    </row>
    <row r="996" spans="1:11" ht="318.75" customHeight="1" x14ac:dyDescent="0.2">
      <c r="A996" s="20" t="s">
        <v>662</v>
      </c>
      <c r="B996" s="8"/>
      <c r="C996" s="8" t="s">
        <v>160</v>
      </c>
      <c r="D996" s="8" t="s">
        <v>615</v>
      </c>
      <c r="E996" s="8"/>
      <c r="F996" s="11">
        <f t="shared" si="230"/>
        <v>31643</v>
      </c>
      <c r="G996" s="11">
        <f>G997</f>
        <v>0</v>
      </c>
      <c r="H996" s="11">
        <f>H997</f>
        <v>31643</v>
      </c>
      <c r="I996" s="11">
        <f t="shared" si="233"/>
        <v>32909</v>
      </c>
      <c r="J996" s="11">
        <f>J997</f>
        <v>0</v>
      </c>
      <c r="K996" s="11">
        <f>K997</f>
        <v>32909</v>
      </c>
    </row>
    <row r="997" spans="1:11" ht="105" customHeight="1" x14ac:dyDescent="0.2">
      <c r="A997" s="15" t="s">
        <v>948</v>
      </c>
      <c r="B997" s="8"/>
      <c r="C997" s="9" t="s">
        <v>160</v>
      </c>
      <c r="D997" s="9" t="s">
        <v>616</v>
      </c>
      <c r="E997" s="9"/>
      <c r="F997" s="14">
        <f t="shared" si="230"/>
        <v>31643</v>
      </c>
      <c r="G997" s="14">
        <f>G998</f>
        <v>0</v>
      </c>
      <c r="H997" s="14">
        <f>H998</f>
        <v>31643</v>
      </c>
      <c r="I997" s="14">
        <f t="shared" si="233"/>
        <v>32909</v>
      </c>
      <c r="J997" s="14">
        <f>J998</f>
        <v>0</v>
      </c>
      <c r="K997" s="14">
        <f>K998</f>
        <v>32909</v>
      </c>
    </row>
    <row r="998" spans="1:11" ht="91.5" customHeight="1" x14ac:dyDescent="0.2">
      <c r="A998" s="17" t="s">
        <v>22</v>
      </c>
      <c r="B998" s="9"/>
      <c r="C998" s="9" t="s">
        <v>160</v>
      </c>
      <c r="D998" s="9" t="s">
        <v>616</v>
      </c>
      <c r="E998" s="9" t="s">
        <v>23</v>
      </c>
      <c r="F998" s="14">
        <f>G998+H998</f>
        <v>31643</v>
      </c>
      <c r="G998" s="14"/>
      <c r="H998" s="14">
        <v>31643</v>
      </c>
      <c r="I998" s="14">
        <f>J998+K998</f>
        <v>32909</v>
      </c>
      <c r="J998" s="14"/>
      <c r="K998" s="14">
        <v>32909</v>
      </c>
    </row>
    <row r="999" spans="1:11" ht="216.75" customHeight="1" x14ac:dyDescent="0.2">
      <c r="A999" s="20" t="s">
        <v>617</v>
      </c>
      <c r="B999" s="8"/>
      <c r="C999" s="8" t="s">
        <v>160</v>
      </c>
      <c r="D999" s="8" t="s">
        <v>618</v>
      </c>
      <c r="E999" s="8"/>
      <c r="F999" s="11">
        <f t="shared" si="230"/>
        <v>5291</v>
      </c>
      <c r="G999" s="11">
        <f>G1000</f>
        <v>0</v>
      </c>
      <c r="H999" s="11">
        <f>H1000</f>
        <v>5291</v>
      </c>
      <c r="I999" s="11">
        <f t="shared" si="233"/>
        <v>5504</v>
      </c>
      <c r="J999" s="11">
        <f>J1000</f>
        <v>0</v>
      </c>
      <c r="K999" s="11">
        <f>K1000</f>
        <v>5504</v>
      </c>
    </row>
    <row r="1000" spans="1:11" ht="84" customHeight="1" x14ac:dyDescent="0.2">
      <c r="A1000" s="15" t="s">
        <v>949</v>
      </c>
      <c r="B1000" s="8"/>
      <c r="C1000" s="9" t="s">
        <v>160</v>
      </c>
      <c r="D1000" s="9" t="s">
        <v>799</v>
      </c>
      <c r="E1000" s="9"/>
      <c r="F1000" s="14">
        <f t="shared" si="230"/>
        <v>5291</v>
      </c>
      <c r="G1000" s="14">
        <f>G1001</f>
        <v>0</v>
      </c>
      <c r="H1000" s="14">
        <f>H1001</f>
        <v>5291</v>
      </c>
      <c r="I1000" s="14">
        <f t="shared" si="233"/>
        <v>5504</v>
      </c>
      <c r="J1000" s="14">
        <f>J1001</f>
        <v>0</v>
      </c>
      <c r="K1000" s="14">
        <f>K1001</f>
        <v>5504</v>
      </c>
    </row>
    <row r="1001" spans="1:11" ht="66.75" customHeight="1" x14ac:dyDescent="0.2">
      <c r="A1001" s="17" t="s">
        <v>22</v>
      </c>
      <c r="B1001" s="9"/>
      <c r="C1001" s="9" t="s">
        <v>160</v>
      </c>
      <c r="D1001" s="9" t="s">
        <v>799</v>
      </c>
      <c r="E1001" s="9" t="s">
        <v>23</v>
      </c>
      <c r="F1001" s="14">
        <f>G1001+H1001</f>
        <v>5291</v>
      </c>
      <c r="G1001" s="14"/>
      <c r="H1001" s="14">
        <v>5291</v>
      </c>
      <c r="I1001" s="14">
        <f>J1001+K1001</f>
        <v>5504</v>
      </c>
      <c r="J1001" s="14"/>
      <c r="K1001" s="14">
        <v>5504</v>
      </c>
    </row>
    <row r="1002" spans="1:11" ht="174" customHeight="1" x14ac:dyDescent="0.2">
      <c r="A1002" s="20" t="s">
        <v>619</v>
      </c>
      <c r="B1002" s="8"/>
      <c r="C1002" s="8" t="s">
        <v>160</v>
      </c>
      <c r="D1002" s="8" t="s">
        <v>620</v>
      </c>
      <c r="E1002" s="8"/>
      <c r="F1002" s="11">
        <f t="shared" ref="F1002:F1020" si="234">G1002+H1002</f>
        <v>18380</v>
      </c>
      <c r="G1002" s="11">
        <f>G1003</f>
        <v>0</v>
      </c>
      <c r="H1002" s="11">
        <f>H1003</f>
        <v>18380</v>
      </c>
      <c r="I1002" s="11">
        <f t="shared" si="233"/>
        <v>19500</v>
      </c>
      <c r="J1002" s="11">
        <f>J1003</f>
        <v>0</v>
      </c>
      <c r="K1002" s="11">
        <f>K1003</f>
        <v>19500</v>
      </c>
    </row>
    <row r="1003" spans="1:11" ht="168.75" customHeight="1" x14ac:dyDescent="0.2">
      <c r="A1003" s="17" t="s">
        <v>1047</v>
      </c>
      <c r="B1003" s="8"/>
      <c r="C1003" s="9" t="s">
        <v>160</v>
      </c>
      <c r="D1003" s="9" t="s">
        <v>621</v>
      </c>
      <c r="E1003" s="9"/>
      <c r="F1003" s="14">
        <f t="shared" si="234"/>
        <v>18380</v>
      </c>
      <c r="G1003" s="14">
        <f>G1004</f>
        <v>0</v>
      </c>
      <c r="H1003" s="14">
        <f>H1004</f>
        <v>18380</v>
      </c>
      <c r="I1003" s="14">
        <f t="shared" si="233"/>
        <v>19500</v>
      </c>
      <c r="J1003" s="14">
        <f>J1004</f>
        <v>0</v>
      </c>
      <c r="K1003" s="14">
        <f>K1004</f>
        <v>19500</v>
      </c>
    </row>
    <row r="1004" spans="1:11" ht="96" customHeight="1" x14ac:dyDescent="0.2">
      <c r="A1004" s="17" t="s">
        <v>22</v>
      </c>
      <c r="B1004" s="9"/>
      <c r="C1004" s="9" t="s">
        <v>160</v>
      </c>
      <c r="D1004" s="9" t="s">
        <v>621</v>
      </c>
      <c r="E1004" s="9" t="s">
        <v>23</v>
      </c>
      <c r="F1004" s="14">
        <f>G1004+H1004</f>
        <v>18380</v>
      </c>
      <c r="G1004" s="14"/>
      <c r="H1004" s="14">
        <v>18380</v>
      </c>
      <c r="I1004" s="14">
        <f>J1004+K1004</f>
        <v>19500</v>
      </c>
      <c r="J1004" s="14"/>
      <c r="K1004" s="14">
        <v>19500</v>
      </c>
    </row>
    <row r="1005" spans="1:11" ht="260.25" customHeight="1" x14ac:dyDescent="0.2">
      <c r="A1005" s="20" t="s">
        <v>622</v>
      </c>
      <c r="B1005" s="8"/>
      <c r="C1005" s="8" t="s">
        <v>160</v>
      </c>
      <c r="D1005" s="8" t="s">
        <v>347</v>
      </c>
      <c r="E1005" s="8"/>
      <c r="F1005" s="11">
        <f t="shared" si="234"/>
        <v>538</v>
      </c>
      <c r="G1005" s="11">
        <f>G1006</f>
        <v>0</v>
      </c>
      <c r="H1005" s="11">
        <f>H1006</f>
        <v>538</v>
      </c>
      <c r="I1005" s="11">
        <f t="shared" si="233"/>
        <v>538</v>
      </c>
      <c r="J1005" s="11">
        <f>J1006</f>
        <v>0</v>
      </c>
      <c r="K1005" s="11">
        <f>K1006</f>
        <v>538</v>
      </c>
    </row>
    <row r="1006" spans="1:11" ht="359.25" customHeight="1" x14ac:dyDescent="0.2">
      <c r="A1006" s="17" t="s">
        <v>1073</v>
      </c>
      <c r="B1006" s="8"/>
      <c r="C1006" s="9" t="s">
        <v>160</v>
      </c>
      <c r="D1006" s="9" t="s">
        <v>1042</v>
      </c>
      <c r="E1006" s="9"/>
      <c r="F1006" s="14">
        <f t="shared" si="234"/>
        <v>538</v>
      </c>
      <c r="G1006" s="14">
        <f>G1007</f>
        <v>0</v>
      </c>
      <c r="H1006" s="14">
        <f>H1007</f>
        <v>538</v>
      </c>
      <c r="I1006" s="14">
        <f t="shared" si="233"/>
        <v>538</v>
      </c>
      <c r="J1006" s="14">
        <f>J1007</f>
        <v>0</v>
      </c>
      <c r="K1006" s="14">
        <f>K1007</f>
        <v>538</v>
      </c>
    </row>
    <row r="1007" spans="1:11" ht="66.75" customHeight="1" x14ac:dyDescent="0.2">
      <c r="A1007" s="17" t="s">
        <v>22</v>
      </c>
      <c r="B1007" s="9"/>
      <c r="C1007" s="9" t="s">
        <v>160</v>
      </c>
      <c r="D1007" s="9" t="s">
        <v>1042</v>
      </c>
      <c r="E1007" s="9" t="s">
        <v>23</v>
      </c>
      <c r="F1007" s="14">
        <f>G1007+H1007</f>
        <v>538</v>
      </c>
      <c r="G1007" s="14"/>
      <c r="H1007" s="14">
        <v>538</v>
      </c>
      <c r="I1007" s="14">
        <f>J1007+K1007</f>
        <v>538</v>
      </c>
      <c r="J1007" s="14"/>
      <c r="K1007" s="14">
        <v>538</v>
      </c>
    </row>
    <row r="1008" spans="1:11" ht="71.45" customHeight="1" x14ac:dyDescent="0.2">
      <c r="A1008" s="8" t="s">
        <v>623</v>
      </c>
      <c r="B1008" s="8"/>
      <c r="C1008" s="8" t="s">
        <v>624</v>
      </c>
      <c r="D1008" s="9"/>
      <c r="E1008" s="9"/>
      <c r="F1008" s="11">
        <f t="shared" si="234"/>
        <v>46373.8</v>
      </c>
      <c r="G1008" s="11">
        <f>G1009</f>
        <v>7973</v>
      </c>
      <c r="H1008" s="11">
        <f>H1009</f>
        <v>38400.800000000003</v>
      </c>
      <c r="I1008" s="11">
        <f t="shared" si="233"/>
        <v>47754.8</v>
      </c>
      <c r="J1008" s="11">
        <f>J1009</f>
        <v>7973</v>
      </c>
      <c r="K1008" s="11">
        <f>K1009</f>
        <v>39781.800000000003</v>
      </c>
    </row>
    <row r="1009" spans="1:11" ht="146.44999999999999" customHeight="1" x14ac:dyDescent="0.2">
      <c r="A1009" s="7" t="s">
        <v>857</v>
      </c>
      <c r="B1009" s="8"/>
      <c r="C1009" s="8" t="s">
        <v>624</v>
      </c>
      <c r="D1009" s="8" t="s">
        <v>343</v>
      </c>
      <c r="E1009" s="8"/>
      <c r="F1009" s="11">
        <f t="shared" si="234"/>
        <v>46373.8</v>
      </c>
      <c r="G1009" s="11">
        <f>G1010+G1014+G1018</f>
        <v>7973</v>
      </c>
      <c r="H1009" s="11">
        <f>H1010+H1014+H1018</f>
        <v>38400.800000000003</v>
      </c>
      <c r="I1009" s="11">
        <f t="shared" si="233"/>
        <v>47754.8</v>
      </c>
      <c r="J1009" s="11">
        <f>J1010+J1014+J1018</f>
        <v>7973</v>
      </c>
      <c r="K1009" s="11">
        <f>K1010+K1014+K1018</f>
        <v>39781.800000000003</v>
      </c>
    </row>
    <row r="1010" spans="1:11" ht="145.15" customHeight="1" x14ac:dyDescent="0.2">
      <c r="A1010" s="7" t="s">
        <v>483</v>
      </c>
      <c r="B1010" s="8"/>
      <c r="C1010" s="8" t="s">
        <v>624</v>
      </c>
      <c r="D1010" s="8" t="s">
        <v>455</v>
      </c>
      <c r="E1010" s="8"/>
      <c r="F1010" s="11">
        <f t="shared" si="234"/>
        <v>2.8</v>
      </c>
      <c r="G1010" s="11">
        <f t="shared" ref="G1010:K1012" si="235">G1011</f>
        <v>0</v>
      </c>
      <c r="H1010" s="11">
        <f t="shared" si="235"/>
        <v>2.8</v>
      </c>
      <c r="I1010" s="11">
        <f t="shared" si="233"/>
        <v>2.8</v>
      </c>
      <c r="J1010" s="11">
        <f t="shared" si="235"/>
        <v>0</v>
      </c>
      <c r="K1010" s="11">
        <f t="shared" si="235"/>
        <v>2.8</v>
      </c>
    </row>
    <row r="1011" spans="1:11" ht="318.60000000000002" customHeight="1" x14ac:dyDescent="0.2">
      <c r="A1011" s="20" t="s">
        <v>559</v>
      </c>
      <c r="B1011" s="8"/>
      <c r="C1011" s="8" t="s">
        <v>624</v>
      </c>
      <c r="D1011" s="8" t="s">
        <v>560</v>
      </c>
      <c r="E1011" s="8"/>
      <c r="F1011" s="11">
        <f t="shared" si="234"/>
        <v>2.8</v>
      </c>
      <c r="G1011" s="11">
        <f t="shared" si="235"/>
        <v>0</v>
      </c>
      <c r="H1011" s="11">
        <f t="shared" si="235"/>
        <v>2.8</v>
      </c>
      <c r="I1011" s="11">
        <f t="shared" si="233"/>
        <v>2.8</v>
      </c>
      <c r="J1011" s="11">
        <f t="shared" si="235"/>
        <v>0</v>
      </c>
      <c r="K1011" s="11">
        <f t="shared" si="235"/>
        <v>2.8</v>
      </c>
    </row>
    <row r="1012" spans="1:11" ht="95.25" customHeight="1" x14ac:dyDescent="0.2">
      <c r="A1012" s="17" t="s">
        <v>625</v>
      </c>
      <c r="B1012" s="8"/>
      <c r="C1012" s="9" t="s">
        <v>624</v>
      </c>
      <c r="D1012" s="9" t="s">
        <v>626</v>
      </c>
      <c r="E1012" s="9"/>
      <c r="F1012" s="14">
        <f t="shared" si="234"/>
        <v>2.8</v>
      </c>
      <c r="G1012" s="14">
        <f t="shared" si="235"/>
        <v>0</v>
      </c>
      <c r="H1012" s="14">
        <f t="shared" si="235"/>
        <v>2.8</v>
      </c>
      <c r="I1012" s="14">
        <f t="shared" si="233"/>
        <v>2.8</v>
      </c>
      <c r="J1012" s="14">
        <f t="shared" si="235"/>
        <v>0</v>
      </c>
      <c r="K1012" s="14">
        <f t="shared" si="235"/>
        <v>2.8</v>
      </c>
    </row>
    <row r="1013" spans="1:11" ht="95.25" customHeight="1" x14ac:dyDescent="0.2">
      <c r="A1013" s="9" t="s">
        <v>18</v>
      </c>
      <c r="B1013" s="9"/>
      <c r="C1013" s="9" t="s">
        <v>624</v>
      </c>
      <c r="D1013" s="9" t="s">
        <v>626</v>
      </c>
      <c r="E1013" s="9" t="s">
        <v>12</v>
      </c>
      <c r="F1013" s="14">
        <f>G1013+H1013</f>
        <v>2.8</v>
      </c>
      <c r="G1013" s="25"/>
      <c r="H1013" s="14">
        <v>2.8</v>
      </c>
      <c r="I1013" s="14">
        <f>J1013+K1013</f>
        <v>2.8</v>
      </c>
      <c r="J1013" s="25"/>
      <c r="K1013" s="14">
        <v>2.8</v>
      </c>
    </row>
    <row r="1014" spans="1:11" ht="130.15" customHeight="1" x14ac:dyDescent="0.2">
      <c r="A1014" s="7" t="s">
        <v>627</v>
      </c>
      <c r="B1014" s="8"/>
      <c r="C1014" s="8" t="s">
        <v>624</v>
      </c>
      <c r="D1014" s="8" t="s">
        <v>628</v>
      </c>
      <c r="E1014" s="8"/>
      <c r="F1014" s="11">
        <f t="shared" si="234"/>
        <v>3900</v>
      </c>
      <c r="G1014" s="11">
        <f t="shared" ref="G1014:K1016" si="236">G1015</f>
        <v>3900</v>
      </c>
      <c r="H1014" s="11">
        <f t="shared" si="236"/>
        <v>0</v>
      </c>
      <c r="I1014" s="11">
        <f t="shared" si="233"/>
        <v>3900</v>
      </c>
      <c r="J1014" s="11">
        <f t="shared" si="236"/>
        <v>3900</v>
      </c>
      <c r="K1014" s="11">
        <f t="shared" si="236"/>
        <v>0</v>
      </c>
    </row>
    <row r="1015" spans="1:11" ht="243" customHeight="1" x14ac:dyDescent="0.2">
      <c r="A1015" s="20" t="s">
        <v>629</v>
      </c>
      <c r="B1015" s="8"/>
      <c r="C1015" s="8" t="s">
        <v>624</v>
      </c>
      <c r="D1015" s="8" t="s">
        <v>630</v>
      </c>
      <c r="E1015" s="8"/>
      <c r="F1015" s="11">
        <f t="shared" si="234"/>
        <v>3900</v>
      </c>
      <c r="G1015" s="11">
        <f t="shared" si="236"/>
        <v>3900</v>
      </c>
      <c r="H1015" s="11">
        <f t="shared" si="236"/>
        <v>0</v>
      </c>
      <c r="I1015" s="11">
        <f t="shared" si="233"/>
        <v>3900</v>
      </c>
      <c r="J1015" s="11">
        <f t="shared" si="236"/>
        <v>3900</v>
      </c>
      <c r="K1015" s="11">
        <f t="shared" si="236"/>
        <v>0</v>
      </c>
    </row>
    <row r="1016" spans="1:11" ht="201" customHeight="1" x14ac:dyDescent="0.2">
      <c r="A1016" s="15" t="s">
        <v>990</v>
      </c>
      <c r="B1016" s="8"/>
      <c r="C1016" s="9" t="s">
        <v>624</v>
      </c>
      <c r="D1016" s="9" t="s">
        <v>631</v>
      </c>
      <c r="E1016" s="9"/>
      <c r="F1016" s="14">
        <f t="shared" si="234"/>
        <v>3900</v>
      </c>
      <c r="G1016" s="14">
        <f t="shared" si="236"/>
        <v>3900</v>
      </c>
      <c r="H1016" s="14">
        <f t="shared" si="236"/>
        <v>0</v>
      </c>
      <c r="I1016" s="14">
        <f t="shared" si="233"/>
        <v>3900</v>
      </c>
      <c r="J1016" s="14">
        <f t="shared" si="236"/>
        <v>3900</v>
      </c>
      <c r="K1016" s="14">
        <f t="shared" si="236"/>
        <v>0</v>
      </c>
    </row>
    <row r="1017" spans="1:11" ht="165" customHeight="1" x14ac:dyDescent="0.2">
      <c r="A1017" s="9" t="s">
        <v>16</v>
      </c>
      <c r="B1017" s="9"/>
      <c r="C1017" s="9" t="s">
        <v>624</v>
      </c>
      <c r="D1017" s="9" t="s">
        <v>631</v>
      </c>
      <c r="E1017" s="9" t="s">
        <v>13</v>
      </c>
      <c r="F1017" s="14">
        <f>G1017+H1017</f>
        <v>3900</v>
      </c>
      <c r="G1017" s="14">
        <v>3900</v>
      </c>
      <c r="H1017" s="14"/>
      <c r="I1017" s="14">
        <f>J1017+K1017</f>
        <v>3900</v>
      </c>
      <c r="J1017" s="14">
        <v>3900</v>
      </c>
      <c r="K1017" s="14"/>
    </row>
    <row r="1018" spans="1:11" ht="185.45" customHeight="1" x14ac:dyDescent="0.2">
      <c r="A1018" s="7" t="s">
        <v>888</v>
      </c>
      <c r="B1018" s="8"/>
      <c r="C1018" s="8" t="s">
        <v>624</v>
      </c>
      <c r="D1018" s="8" t="s">
        <v>632</v>
      </c>
      <c r="E1018" s="8"/>
      <c r="F1018" s="11">
        <f t="shared" si="234"/>
        <v>42471</v>
      </c>
      <c r="G1018" s="11">
        <f>G1019+G1022+G1026+G1031+G1034+G1038</f>
        <v>4073</v>
      </c>
      <c r="H1018" s="11">
        <f>H1019+H1022+H1026+H1031+H1034+H1038</f>
        <v>38398</v>
      </c>
      <c r="I1018" s="11">
        <f t="shared" si="233"/>
        <v>43852</v>
      </c>
      <c r="J1018" s="11">
        <f>J1019+J1022+J1026+J1031+J1034+J1038</f>
        <v>4073</v>
      </c>
      <c r="K1018" s="11">
        <f>K1019+K1022+K1026+K1031+K1034+K1038</f>
        <v>39779</v>
      </c>
    </row>
    <row r="1019" spans="1:11" ht="340.5" customHeight="1" x14ac:dyDescent="0.2">
      <c r="A1019" s="20" t="s">
        <v>633</v>
      </c>
      <c r="B1019" s="8"/>
      <c r="C1019" s="8" t="s">
        <v>624</v>
      </c>
      <c r="D1019" s="8" t="s">
        <v>634</v>
      </c>
      <c r="E1019" s="8"/>
      <c r="F1019" s="11">
        <f t="shared" si="234"/>
        <v>2716</v>
      </c>
      <c r="G1019" s="11">
        <f>G1020</f>
        <v>2716</v>
      </c>
      <c r="H1019" s="11">
        <f>H1020</f>
        <v>0</v>
      </c>
      <c r="I1019" s="11">
        <f t="shared" si="233"/>
        <v>2716</v>
      </c>
      <c r="J1019" s="11">
        <f>J1020</f>
        <v>2716</v>
      </c>
      <c r="K1019" s="11">
        <f>K1020</f>
        <v>0</v>
      </c>
    </row>
    <row r="1020" spans="1:11" ht="94.5" customHeight="1" x14ac:dyDescent="0.2">
      <c r="A1020" s="17" t="s">
        <v>69</v>
      </c>
      <c r="B1020" s="8"/>
      <c r="C1020" s="9" t="s">
        <v>624</v>
      </c>
      <c r="D1020" s="9" t="s">
        <v>661</v>
      </c>
      <c r="E1020" s="9"/>
      <c r="F1020" s="14">
        <f t="shared" si="234"/>
        <v>2716</v>
      </c>
      <c r="G1020" s="14">
        <f>G1021</f>
        <v>2716</v>
      </c>
      <c r="H1020" s="14">
        <f>H1021</f>
        <v>0</v>
      </c>
      <c r="I1020" s="14">
        <f t="shared" si="233"/>
        <v>2716</v>
      </c>
      <c r="J1020" s="14">
        <f>J1021</f>
        <v>2716</v>
      </c>
      <c r="K1020" s="14">
        <f>K1021</f>
        <v>0</v>
      </c>
    </row>
    <row r="1021" spans="1:11" ht="237" customHeight="1" x14ac:dyDescent="0.2">
      <c r="A1021" s="15" t="s">
        <v>17</v>
      </c>
      <c r="B1021" s="9"/>
      <c r="C1021" s="9" t="s">
        <v>624</v>
      </c>
      <c r="D1021" s="9" t="s">
        <v>661</v>
      </c>
      <c r="E1021" s="9" t="s">
        <v>11</v>
      </c>
      <c r="F1021" s="14">
        <f>G1021+H1021</f>
        <v>2716</v>
      </c>
      <c r="G1021" s="14">
        <v>2716</v>
      </c>
      <c r="H1021" s="14"/>
      <c r="I1021" s="14">
        <f>J1021+K1021</f>
        <v>2716</v>
      </c>
      <c r="J1021" s="14">
        <v>2716</v>
      </c>
      <c r="K1021" s="14"/>
    </row>
    <row r="1022" spans="1:11" ht="307.5" customHeight="1" x14ac:dyDescent="0.2">
      <c r="A1022" s="20" t="s">
        <v>635</v>
      </c>
      <c r="B1022" s="8"/>
      <c r="C1022" s="8" t="s">
        <v>624</v>
      </c>
      <c r="D1022" s="8" t="s">
        <v>636</v>
      </c>
      <c r="E1022" s="8"/>
      <c r="F1022" s="11">
        <f t="shared" ref="F1022:F1043" si="237">G1022+H1022</f>
        <v>1357</v>
      </c>
      <c r="G1022" s="11">
        <f>G1023</f>
        <v>1357</v>
      </c>
      <c r="H1022" s="11">
        <f>H1023</f>
        <v>0</v>
      </c>
      <c r="I1022" s="11">
        <f t="shared" si="233"/>
        <v>1357</v>
      </c>
      <c r="J1022" s="11">
        <f>J1023</f>
        <v>1357</v>
      </c>
      <c r="K1022" s="11">
        <f>K1023</f>
        <v>0</v>
      </c>
    </row>
    <row r="1023" spans="1:11" ht="135" customHeight="1" x14ac:dyDescent="0.2">
      <c r="A1023" s="17" t="s">
        <v>48</v>
      </c>
      <c r="B1023" s="8"/>
      <c r="C1023" s="9" t="s">
        <v>624</v>
      </c>
      <c r="D1023" s="9" t="s">
        <v>637</v>
      </c>
      <c r="E1023" s="9"/>
      <c r="F1023" s="14">
        <f t="shared" si="237"/>
        <v>1357</v>
      </c>
      <c r="G1023" s="14">
        <f>G1024+G1025</f>
        <v>1357</v>
      </c>
      <c r="H1023" s="14">
        <f>H1024+H1025</f>
        <v>0</v>
      </c>
      <c r="I1023" s="14">
        <f t="shared" si="233"/>
        <v>1357</v>
      </c>
      <c r="J1023" s="14">
        <f>J1024+J1025</f>
        <v>1357</v>
      </c>
      <c r="K1023" s="14">
        <f>K1024+K1025</f>
        <v>0</v>
      </c>
    </row>
    <row r="1024" spans="1:11" ht="228.75" customHeight="1" x14ac:dyDescent="0.2">
      <c r="A1024" s="15" t="s">
        <v>17</v>
      </c>
      <c r="B1024" s="9"/>
      <c r="C1024" s="9" t="s">
        <v>624</v>
      </c>
      <c r="D1024" s="9" t="s">
        <v>637</v>
      </c>
      <c r="E1024" s="9" t="s">
        <v>11</v>
      </c>
      <c r="F1024" s="14">
        <f t="shared" si="237"/>
        <v>1312</v>
      </c>
      <c r="G1024" s="14">
        <v>1312</v>
      </c>
      <c r="H1024" s="14"/>
      <c r="I1024" s="14">
        <f t="shared" si="233"/>
        <v>1312</v>
      </c>
      <c r="J1024" s="14">
        <v>1312</v>
      </c>
      <c r="K1024" s="14"/>
    </row>
    <row r="1025" spans="1:11" ht="95.25" customHeight="1" x14ac:dyDescent="0.2">
      <c r="A1025" s="9" t="s">
        <v>18</v>
      </c>
      <c r="B1025" s="9"/>
      <c r="C1025" s="9" t="s">
        <v>624</v>
      </c>
      <c r="D1025" s="9" t="s">
        <v>637</v>
      </c>
      <c r="E1025" s="9" t="s">
        <v>12</v>
      </c>
      <c r="F1025" s="14">
        <f t="shared" si="237"/>
        <v>45</v>
      </c>
      <c r="G1025" s="14">
        <v>45</v>
      </c>
      <c r="H1025" s="14"/>
      <c r="I1025" s="14">
        <f t="shared" si="233"/>
        <v>45</v>
      </c>
      <c r="J1025" s="14">
        <v>45</v>
      </c>
      <c r="K1025" s="14"/>
    </row>
    <row r="1026" spans="1:11" ht="153" customHeight="1" x14ac:dyDescent="0.2">
      <c r="A1026" s="20" t="s">
        <v>638</v>
      </c>
      <c r="B1026" s="8"/>
      <c r="C1026" s="8" t="s">
        <v>624</v>
      </c>
      <c r="D1026" s="8" t="s">
        <v>639</v>
      </c>
      <c r="E1026" s="8"/>
      <c r="F1026" s="11">
        <f t="shared" si="237"/>
        <v>26503</v>
      </c>
      <c r="G1026" s="11">
        <f>G1027</f>
        <v>0</v>
      </c>
      <c r="H1026" s="11">
        <f>H1027</f>
        <v>26503</v>
      </c>
      <c r="I1026" s="11">
        <f t="shared" si="233"/>
        <v>27548</v>
      </c>
      <c r="J1026" s="11">
        <f>J1027</f>
        <v>0</v>
      </c>
      <c r="K1026" s="11">
        <f>K1027</f>
        <v>27548</v>
      </c>
    </row>
    <row r="1027" spans="1:11" ht="106.15" customHeight="1" x14ac:dyDescent="0.2">
      <c r="A1027" s="17" t="s">
        <v>640</v>
      </c>
      <c r="B1027" s="8"/>
      <c r="C1027" s="9" t="s">
        <v>624</v>
      </c>
      <c r="D1027" s="9" t="s">
        <v>641</v>
      </c>
      <c r="E1027" s="9"/>
      <c r="F1027" s="14">
        <f t="shared" si="237"/>
        <v>26503</v>
      </c>
      <c r="G1027" s="14">
        <f>G1028+G1030+G1029</f>
        <v>0</v>
      </c>
      <c r="H1027" s="14">
        <f>H1028+H1030+H1029</f>
        <v>26503</v>
      </c>
      <c r="I1027" s="14">
        <f t="shared" si="233"/>
        <v>27548</v>
      </c>
      <c r="J1027" s="14">
        <f>J1028+J1030+J1029</f>
        <v>0</v>
      </c>
      <c r="K1027" s="14">
        <f>K1028+K1030+K1029</f>
        <v>27548</v>
      </c>
    </row>
    <row r="1028" spans="1:11" ht="228.75" customHeight="1" x14ac:dyDescent="0.2">
      <c r="A1028" s="15" t="s">
        <v>17</v>
      </c>
      <c r="B1028" s="9"/>
      <c r="C1028" s="9" t="s">
        <v>624</v>
      </c>
      <c r="D1028" s="9" t="s">
        <v>641</v>
      </c>
      <c r="E1028" s="9" t="s">
        <v>11</v>
      </c>
      <c r="F1028" s="14">
        <f t="shared" si="237"/>
        <v>25358</v>
      </c>
      <c r="G1028" s="14"/>
      <c r="H1028" s="14">
        <v>25358</v>
      </c>
      <c r="I1028" s="14">
        <f t="shared" si="233"/>
        <v>26453</v>
      </c>
      <c r="J1028" s="14"/>
      <c r="K1028" s="14">
        <v>26453</v>
      </c>
    </row>
    <row r="1029" spans="1:11" ht="95.25" customHeight="1" x14ac:dyDescent="0.2">
      <c r="A1029" s="9" t="s">
        <v>18</v>
      </c>
      <c r="B1029" s="9"/>
      <c r="C1029" s="9" t="s">
        <v>624</v>
      </c>
      <c r="D1029" s="9" t="s">
        <v>641</v>
      </c>
      <c r="E1029" s="9" t="s">
        <v>12</v>
      </c>
      <c r="F1029" s="14">
        <f t="shared" si="237"/>
        <v>1076</v>
      </c>
      <c r="G1029" s="14"/>
      <c r="H1029" s="14">
        <v>1076</v>
      </c>
      <c r="I1029" s="14">
        <f t="shared" si="233"/>
        <v>1026</v>
      </c>
      <c r="J1029" s="14"/>
      <c r="K1029" s="14">
        <v>1026</v>
      </c>
    </row>
    <row r="1030" spans="1:11" ht="63" customHeight="1" x14ac:dyDescent="0.2">
      <c r="A1030" s="9" t="s">
        <v>15</v>
      </c>
      <c r="B1030" s="9"/>
      <c r="C1030" s="9" t="s">
        <v>624</v>
      </c>
      <c r="D1030" s="9" t="s">
        <v>641</v>
      </c>
      <c r="E1030" s="9" t="s">
        <v>14</v>
      </c>
      <c r="F1030" s="14">
        <f t="shared" si="237"/>
        <v>69</v>
      </c>
      <c r="G1030" s="14"/>
      <c r="H1030" s="14">
        <v>69</v>
      </c>
      <c r="I1030" s="14">
        <f t="shared" si="233"/>
        <v>69</v>
      </c>
      <c r="J1030" s="14"/>
      <c r="K1030" s="14">
        <v>69</v>
      </c>
    </row>
    <row r="1031" spans="1:11" ht="252" customHeight="1" x14ac:dyDescent="0.2">
      <c r="A1031" s="20" t="s">
        <v>642</v>
      </c>
      <c r="B1031" s="8"/>
      <c r="C1031" s="8" t="s">
        <v>624</v>
      </c>
      <c r="D1031" s="8" t="s">
        <v>643</v>
      </c>
      <c r="E1031" s="8"/>
      <c r="F1031" s="11">
        <f t="shared" si="237"/>
        <v>5536</v>
      </c>
      <c r="G1031" s="11">
        <f>G1032</f>
        <v>0</v>
      </c>
      <c r="H1031" s="11">
        <f>H1032</f>
        <v>5536</v>
      </c>
      <c r="I1031" s="11">
        <f t="shared" si="233"/>
        <v>5702</v>
      </c>
      <c r="J1031" s="11">
        <f>J1032</f>
        <v>0</v>
      </c>
      <c r="K1031" s="11">
        <f>K1032</f>
        <v>5702</v>
      </c>
    </row>
    <row r="1032" spans="1:11" ht="225" customHeight="1" x14ac:dyDescent="0.2">
      <c r="A1032" s="17" t="s">
        <v>644</v>
      </c>
      <c r="B1032" s="8"/>
      <c r="C1032" s="9" t="s">
        <v>624</v>
      </c>
      <c r="D1032" s="9" t="s">
        <v>645</v>
      </c>
      <c r="E1032" s="9"/>
      <c r="F1032" s="14">
        <f t="shared" si="237"/>
        <v>5536</v>
      </c>
      <c r="G1032" s="14">
        <f>G1033</f>
        <v>0</v>
      </c>
      <c r="H1032" s="14">
        <f>H1033</f>
        <v>5536</v>
      </c>
      <c r="I1032" s="14">
        <f t="shared" si="233"/>
        <v>5702</v>
      </c>
      <c r="J1032" s="14">
        <f>J1033</f>
        <v>0</v>
      </c>
      <c r="K1032" s="14">
        <f>K1033</f>
        <v>5702</v>
      </c>
    </row>
    <row r="1033" spans="1:11" ht="228.75" customHeight="1" x14ac:dyDescent="0.2">
      <c r="A1033" s="15" t="s">
        <v>17</v>
      </c>
      <c r="B1033" s="9"/>
      <c r="C1033" s="9" t="s">
        <v>624</v>
      </c>
      <c r="D1033" s="9" t="s">
        <v>645</v>
      </c>
      <c r="E1033" s="9" t="s">
        <v>11</v>
      </c>
      <c r="F1033" s="14">
        <f t="shared" si="237"/>
        <v>5536</v>
      </c>
      <c r="G1033" s="14"/>
      <c r="H1033" s="14">
        <v>5536</v>
      </c>
      <c r="I1033" s="14">
        <f t="shared" si="233"/>
        <v>5702</v>
      </c>
      <c r="J1033" s="14"/>
      <c r="K1033" s="14">
        <v>5702</v>
      </c>
    </row>
    <row r="1034" spans="1:11" ht="176.45" customHeight="1" x14ac:dyDescent="0.2">
      <c r="A1034" s="20" t="s">
        <v>666</v>
      </c>
      <c r="B1034" s="8"/>
      <c r="C1034" s="8" t="s">
        <v>624</v>
      </c>
      <c r="D1034" s="8" t="s">
        <v>646</v>
      </c>
      <c r="E1034" s="8"/>
      <c r="F1034" s="11">
        <f t="shared" si="237"/>
        <v>1419</v>
      </c>
      <c r="G1034" s="11">
        <f>G1035</f>
        <v>0</v>
      </c>
      <c r="H1034" s="11">
        <f>H1035</f>
        <v>1419</v>
      </c>
      <c r="I1034" s="11">
        <f t="shared" si="233"/>
        <v>1456</v>
      </c>
      <c r="J1034" s="11">
        <f>J1035</f>
        <v>0</v>
      </c>
      <c r="K1034" s="11">
        <f>K1035</f>
        <v>1456</v>
      </c>
    </row>
    <row r="1035" spans="1:11" ht="141" customHeight="1" x14ac:dyDescent="0.2">
      <c r="A1035" s="17" t="s">
        <v>647</v>
      </c>
      <c r="B1035" s="8"/>
      <c r="C1035" s="9" t="s">
        <v>624</v>
      </c>
      <c r="D1035" s="9" t="s">
        <v>648</v>
      </c>
      <c r="E1035" s="9"/>
      <c r="F1035" s="14">
        <f t="shared" si="237"/>
        <v>1419</v>
      </c>
      <c r="G1035" s="14">
        <f>G1036+G1037</f>
        <v>0</v>
      </c>
      <c r="H1035" s="14">
        <f>H1036+H1037</f>
        <v>1419</v>
      </c>
      <c r="I1035" s="14">
        <f t="shared" si="233"/>
        <v>1456</v>
      </c>
      <c r="J1035" s="14">
        <f>J1036+J1037</f>
        <v>0</v>
      </c>
      <c r="K1035" s="14">
        <f>K1036+K1037</f>
        <v>1456</v>
      </c>
    </row>
    <row r="1036" spans="1:11" ht="228.75" customHeight="1" x14ac:dyDescent="0.2">
      <c r="A1036" s="15" t="s">
        <v>17</v>
      </c>
      <c r="B1036" s="9"/>
      <c r="C1036" s="9" t="s">
        <v>624</v>
      </c>
      <c r="D1036" s="9" t="s">
        <v>648</v>
      </c>
      <c r="E1036" s="9" t="s">
        <v>11</v>
      </c>
      <c r="F1036" s="14">
        <f t="shared" si="237"/>
        <v>1207</v>
      </c>
      <c r="G1036" s="14"/>
      <c r="H1036" s="14">
        <v>1207</v>
      </c>
      <c r="I1036" s="14">
        <f t="shared" si="233"/>
        <v>1255</v>
      </c>
      <c r="J1036" s="14"/>
      <c r="K1036" s="14">
        <v>1255</v>
      </c>
    </row>
    <row r="1037" spans="1:11" ht="95.25" customHeight="1" x14ac:dyDescent="0.2">
      <c r="A1037" s="9" t="s">
        <v>18</v>
      </c>
      <c r="B1037" s="9"/>
      <c r="C1037" s="9" t="s">
        <v>624</v>
      </c>
      <c r="D1037" s="9" t="s">
        <v>648</v>
      </c>
      <c r="E1037" s="9" t="s">
        <v>12</v>
      </c>
      <c r="F1037" s="14">
        <f t="shared" si="237"/>
        <v>212</v>
      </c>
      <c r="G1037" s="14"/>
      <c r="H1037" s="14">
        <v>212</v>
      </c>
      <c r="I1037" s="14">
        <f t="shared" si="233"/>
        <v>201</v>
      </c>
      <c r="J1037" s="14"/>
      <c r="K1037" s="14">
        <v>201</v>
      </c>
    </row>
    <row r="1038" spans="1:11" ht="226.9" customHeight="1" x14ac:dyDescent="0.2">
      <c r="A1038" s="20" t="s">
        <v>649</v>
      </c>
      <c r="B1038" s="8"/>
      <c r="C1038" s="8" t="s">
        <v>624</v>
      </c>
      <c r="D1038" s="8" t="s">
        <v>650</v>
      </c>
      <c r="E1038" s="8"/>
      <c r="F1038" s="11">
        <f t="shared" si="237"/>
        <v>4940</v>
      </c>
      <c r="G1038" s="11">
        <f>G1039</f>
        <v>0</v>
      </c>
      <c r="H1038" s="11">
        <f>H1039</f>
        <v>4940</v>
      </c>
      <c r="I1038" s="11">
        <f t="shared" si="233"/>
        <v>5073</v>
      </c>
      <c r="J1038" s="11">
        <f>J1039</f>
        <v>0</v>
      </c>
      <c r="K1038" s="11">
        <f>K1039</f>
        <v>5073</v>
      </c>
    </row>
    <row r="1039" spans="1:11" ht="172.5" customHeight="1" x14ac:dyDescent="0.2">
      <c r="A1039" s="15" t="s">
        <v>651</v>
      </c>
      <c r="B1039" s="9"/>
      <c r="C1039" s="9" t="s">
        <v>624</v>
      </c>
      <c r="D1039" s="9" t="s">
        <v>652</v>
      </c>
      <c r="E1039" s="9"/>
      <c r="F1039" s="14">
        <f t="shared" si="237"/>
        <v>4940</v>
      </c>
      <c r="G1039" s="14">
        <f>G1040+G1041</f>
        <v>0</v>
      </c>
      <c r="H1039" s="14">
        <f>H1040+H1041</f>
        <v>4940</v>
      </c>
      <c r="I1039" s="14">
        <f t="shared" si="233"/>
        <v>5073</v>
      </c>
      <c r="J1039" s="14">
        <f>J1040+J1041</f>
        <v>0</v>
      </c>
      <c r="K1039" s="14">
        <f>K1040+K1041</f>
        <v>5073</v>
      </c>
    </row>
    <row r="1040" spans="1:11" ht="228.75" customHeight="1" x14ac:dyDescent="0.2">
      <c r="A1040" s="15" t="s">
        <v>17</v>
      </c>
      <c r="B1040" s="9"/>
      <c r="C1040" s="9" t="s">
        <v>624</v>
      </c>
      <c r="D1040" s="9" t="s">
        <v>652</v>
      </c>
      <c r="E1040" s="9" t="s">
        <v>11</v>
      </c>
      <c r="F1040" s="14">
        <f t="shared" si="237"/>
        <v>4440</v>
      </c>
      <c r="G1040" s="14"/>
      <c r="H1040" s="14">
        <v>4440</v>
      </c>
      <c r="I1040" s="14">
        <f t="shared" si="233"/>
        <v>4618</v>
      </c>
      <c r="J1040" s="14"/>
      <c r="K1040" s="14">
        <v>4618</v>
      </c>
    </row>
    <row r="1041" spans="1:12" ht="95.25" customHeight="1" x14ac:dyDescent="0.2">
      <c r="A1041" s="9" t="s">
        <v>18</v>
      </c>
      <c r="B1041" s="9"/>
      <c r="C1041" s="9" t="s">
        <v>624</v>
      </c>
      <c r="D1041" s="9" t="s">
        <v>652</v>
      </c>
      <c r="E1041" s="9" t="s">
        <v>12</v>
      </c>
      <c r="F1041" s="14">
        <f t="shared" si="237"/>
        <v>500</v>
      </c>
      <c r="G1041" s="14"/>
      <c r="H1041" s="14">
        <v>500</v>
      </c>
      <c r="I1041" s="14">
        <f t="shared" si="233"/>
        <v>455</v>
      </c>
      <c r="J1041" s="14"/>
      <c r="K1041" s="14">
        <v>455</v>
      </c>
    </row>
    <row r="1042" spans="1:12" ht="124.5" customHeight="1" x14ac:dyDescent="0.2">
      <c r="A1042" s="8" t="s">
        <v>28</v>
      </c>
      <c r="B1042" s="8" t="s">
        <v>6</v>
      </c>
      <c r="C1042" s="8"/>
      <c r="D1042" s="8"/>
      <c r="E1042" s="8"/>
      <c r="F1042" s="11">
        <f t="shared" si="237"/>
        <v>206632</v>
      </c>
      <c r="G1042" s="11">
        <f>G1050+G1043</f>
        <v>206632</v>
      </c>
      <c r="H1042" s="11">
        <f>H1050+H1043</f>
        <v>0</v>
      </c>
      <c r="I1042" s="11">
        <f t="shared" si="233"/>
        <v>206237</v>
      </c>
      <c r="J1042" s="11">
        <f>J1050+J1043</f>
        <v>206237</v>
      </c>
      <c r="K1042" s="11">
        <f>K1050+K1043</f>
        <v>0</v>
      </c>
      <c r="L1042" s="10">
        <v>206632</v>
      </c>
    </row>
    <row r="1043" spans="1:12" ht="61.9" customHeight="1" x14ac:dyDescent="0.2">
      <c r="A1043" s="8" t="s">
        <v>157</v>
      </c>
      <c r="B1043" s="8"/>
      <c r="C1043" s="8" t="s">
        <v>158</v>
      </c>
      <c r="D1043" s="8"/>
      <c r="E1043" s="8"/>
      <c r="F1043" s="11">
        <f t="shared" si="237"/>
        <v>286</v>
      </c>
      <c r="G1043" s="11">
        <f t="shared" ref="G1043:K1048" si="238">G1044</f>
        <v>286</v>
      </c>
      <c r="H1043" s="11">
        <f t="shared" si="238"/>
        <v>0</v>
      </c>
      <c r="I1043" s="11">
        <f t="shared" si="233"/>
        <v>286</v>
      </c>
      <c r="J1043" s="11">
        <f t="shared" si="238"/>
        <v>286</v>
      </c>
      <c r="K1043" s="11">
        <f t="shared" si="238"/>
        <v>0</v>
      </c>
    </row>
    <row r="1044" spans="1:12" ht="69.599999999999994" customHeight="1" x14ac:dyDescent="0.2">
      <c r="A1044" s="8" t="s">
        <v>442</v>
      </c>
      <c r="B1044" s="8"/>
      <c r="C1044" s="8" t="s">
        <v>443</v>
      </c>
      <c r="D1044" s="8"/>
      <c r="E1044" s="8"/>
      <c r="F1044" s="11">
        <f t="shared" ref="F1044:F1048" si="239">G1044+H1044</f>
        <v>286</v>
      </c>
      <c r="G1044" s="11">
        <f t="shared" si="238"/>
        <v>286</v>
      </c>
      <c r="H1044" s="11">
        <f t="shared" si="238"/>
        <v>0</v>
      </c>
      <c r="I1044" s="11">
        <f t="shared" si="233"/>
        <v>286</v>
      </c>
      <c r="J1044" s="11">
        <f t="shared" si="238"/>
        <v>286</v>
      </c>
      <c r="K1044" s="11">
        <f t="shared" si="238"/>
        <v>0</v>
      </c>
    </row>
    <row r="1045" spans="1:12" ht="156.75" customHeight="1" x14ac:dyDescent="0.2">
      <c r="A1045" s="7" t="s">
        <v>845</v>
      </c>
      <c r="B1045" s="8"/>
      <c r="C1045" s="8" t="s">
        <v>443</v>
      </c>
      <c r="D1045" s="8" t="s">
        <v>95</v>
      </c>
      <c r="E1045" s="8"/>
      <c r="F1045" s="11">
        <f t="shared" si="239"/>
        <v>286</v>
      </c>
      <c r="G1045" s="11">
        <f t="shared" si="238"/>
        <v>286</v>
      </c>
      <c r="H1045" s="11">
        <f t="shared" si="238"/>
        <v>0</v>
      </c>
      <c r="I1045" s="11">
        <f t="shared" si="233"/>
        <v>286</v>
      </c>
      <c r="J1045" s="11">
        <f t="shared" si="238"/>
        <v>286</v>
      </c>
      <c r="K1045" s="11">
        <f t="shared" si="238"/>
        <v>0</v>
      </c>
    </row>
    <row r="1046" spans="1:12" ht="116.25" customHeight="1" x14ac:dyDescent="0.2">
      <c r="A1046" s="7" t="s">
        <v>84</v>
      </c>
      <c r="B1046" s="8"/>
      <c r="C1046" s="8" t="s">
        <v>443</v>
      </c>
      <c r="D1046" s="8" t="s">
        <v>85</v>
      </c>
      <c r="E1046" s="8"/>
      <c r="F1046" s="11">
        <f t="shared" si="239"/>
        <v>286</v>
      </c>
      <c r="G1046" s="11">
        <f t="shared" si="238"/>
        <v>286</v>
      </c>
      <c r="H1046" s="11">
        <f t="shared" si="238"/>
        <v>0</v>
      </c>
      <c r="I1046" s="11">
        <f t="shared" si="233"/>
        <v>286</v>
      </c>
      <c r="J1046" s="11">
        <f t="shared" si="238"/>
        <v>286</v>
      </c>
      <c r="K1046" s="11">
        <f t="shared" si="238"/>
        <v>0</v>
      </c>
    </row>
    <row r="1047" spans="1:12" ht="158.44999999999999" customHeight="1" x14ac:dyDescent="0.2">
      <c r="A1047" s="34" t="s">
        <v>86</v>
      </c>
      <c r="B1047" s="8"/>
      <c r="C1047" s="8" t="s">
        <v>443</v>
      </c>
      <c r="D1047" s="8" t="s">
        <v>90</v>
      </c>
      <c r="E1047" s="8"/>
      <c r="F1047" s="11">
        <f t="shared" si="239"/>
        <v>286</v>
      </c>
      <c r="G1047" s="11">
        <f t="shared" si="238"/>
        <v>286</v>
      </c>
      <c r="H1047" s="11">
        <f t="shared" si="238"/>
        <v>0</v>
      </c>
      <c r="I1047" s="11">
        <f t="shared" si="233"/>
        <v>286</v>
      </c>
      <c r="J1047" s="11">
        <f t="shared" si="238"/>
        <v>286</v>
      </c>
      <c r="K1047" s="11">
        <f t="shared" si="238"/>
        <v>0</v>
      </c>
    </row>
    <row r="1048" spans="1:12" ht="102.75" customHeight="1" x14ac:dyDescent="0.2">
      <c r="A1048" s="19" t="s">
        <v>685</v>
      </c>
      <c r="B1048" s="8"/>
      <c r="C1048" s="9" t="s">
        <v>443</v>
      </c>
      <c r="D1048" s="9" t="s">
        <v>91</v>
      </c>
      <c r="E1048" s="9"/>
      <c r="F1048" s="14">
        <f t="shared" si="239"/>
        <v>286</v>
      </c>
      <c r="G1048" s="14">
        <f t="shared" si="238"/>
        <v>286</v>
      </c>
      <c r="H1048" s="14">
        <f t="shared" si="238"/>
        <v>0</v>
      </c>
      <c r="I1048" s="14">
        <f t="shared" si="233"/>
        <v>286</v>
      </c>
      <c r="J1048" s="14">
        <f t="shared" si="238"/>
        <v>286</v>
      </c>
      <c r="K1048" s="14">
        <f t="shared" si="238"/>
        <v>0</v>
      </c>
    </row>
    <row r="1049" spans="1:12" ht="72.599999999999994" customHeight="1" x14ac:dyDescent="0.2">
      <c r="A1049" s="17" t="s">
        <v>22</v>
      </c>
      <c r="B1049" s="8"/>
      <c r="C1049" s="9" t="s">
        <v>443</v>
      </c>
      <c r="D1049" s="9" t="s">
        <v>91</v>
      </c>
      <c r="E1049" s="9" t="s">
        <v>23</v>
      </c>
      <c r="F1049" s="14">
        <f>G1049+H1049</f>
        <v>286</v>
      </c>
      <c r="G1049" s="14">
        <v>286</v>
      </c>
      <c r="H1049" s="11"/>
      <c r="I1049" s="14">
        <f>J1049+K1049</f>
        <v>286</v>
      </c>
      <c r="J1049" s="14">
        <v>286</v>
      </c>
      <c r="K1049" s="11"/>
    </row>
    <row r="1050" spans="1:12" ht="63.6" customHeight="1" x14ac:dyDescent="0.2">
      <c r="A1050" s="8" t="s">
        <v>29</v>
      </c>
      <c r="B1050" s="8"/>
      <c r="C1050" s="8" t="s">
        <v>30</v>
      </c>
      <c r="D1050" s="8"/>
      <c r="E1050" s="8"/>
      <c r="F1050" s="11">
        <f t="shared" ref="F1050:F1070" si="240">G1050+H1050</f>
        <v>206346</v>
      </c>
      <c r="G1050" s="11">
        <f>G1051+G1077</f>
        <v>206346</v>
      </c>
      <c r="H1050" s="11">
        <f>H1051+H1077</f>
        <v>0</v>
      </c>
      <c r="I1050" s="11">
        <f t="shared" si="233"/>
        <v>205951</v>
      </c>
      <c r="J1050" s="11">
        <f>J1051+J1077</f>
        <v>205951</v>
      </c>
      <c r="K1050" s="11">
        <f>K1051+K1077</f>
        <v>0</v>
      </c>
    </row>
    <row r="1051" spans="1:12" ht="51.75" customHeight="1" x14ac:dyDescent="0.2">
      <c r="A1051" s="8" t="s">
        <v>708</v>
      </c>
      <c r="B1051" s="8"/>
      <c r="C1051" s="8" t="s">
        <v>709</v>
      </c>
      <c r="D1051" s="8"/>
      <c r="E1051" s="8"/>
      <c r="F1051" s="11">
        <f t="shared" si="240"/>
        <v>190751.1</v>
      </c>
      <c r="G1051" s="11">
        <f>G1052+G1063</f>
        <v>190751.1</v>
      </c>
      <c r="H1051" s="11">
        <f>H1058</f>
        <v>0</v>
      </c>
      <c r="I1051" s="11">
        <f t="shared" si="233"/>
        <v>190218.1</v>
      </c>
      <c r="J1051" s="11">
        <f>J1052+J1063</f>
        <v>190218.1</v>
      </c>
      <c r="K1051" s="11">
        <f>K1058</f>
        <v>0</v>
      </c>
    </row>
    <row r="1052" spans="1:12" ht="154.5" customHeight="1" x14ac:dyDescent="0.2">
      <c r="A1052" s="7" t="s">
        <v>847</v>
      </c>
      <c r="B1052" s="8"/>
      <c r="C1052" s="8" t="s">
        <v>709</v>
      </c>
      <c r="D1052" s="8" t="s">
        <v>76</v>
      </c>
      <c r="E1052" s="8"/>
      <c r="F1052" s="11">
        <f t="shared" si="240"/>
        <v>36</v>
      </c>
      <c r="G1052" s="11">
        <f>G1053</f>
        <v>36</v>
      </c>
      <c r="H1052" s="11">
        <f>H1053</f>
        <v>0</v>
      </c>
      <c r="I1052" s="11">
        <f t="shared" si="233"/>
        <v>36</v>
      </c>
      <c r="J1052" s="11">
        <f>J1053</f>
        <v>36</v>
      </c>
      <c r="K1052" s="11">
        <f>K1053</f>
        <v>0</v>
      </c>
    </row>
    <row r="1053" spans="1:12" ht="236.45" customHeight="1" x14ac:dyDescent="0.2">
      <c r="A1053" s="7" t="s">
        <v>887</v>
      </c>
      <c r="B1053" s="8"/>
      <c r="C1053" s="8" t="s">
        <v>709</v>
      </c>
      <c r="D1053" s="8" t="s">
        <v>77</v>
      </c>
      <c r="E1053" s="8"/>
      <c r="F1053" s="11">
        <f t="shared" si="240"/>
        <v>36</v>
      </c>
      <c r="G1053" s="11">
        <f>G1054+G1057+G1060</f>
        <v>36</v>
      </c>
      <c r="H1053" s="11">
        <f>H1054+H1057+H1060</f>
        <v>0</v>
      </c>
      <c r="I1053" s="11">
        <f t="shared" si="233"/>
        <v>36</v>
      </c>
      <c r="J1053" s="11">
        <f>J1054+J1057+J1060</f>
        <v>36</v>
      </c>
      <c r="K1053" s="11">
        <f>K1054+K1057+K1060</f>
        <v>0</v>
      </c>
    </row>
    <row r="1054" spans="1:12" ht="115.5" x14ac:dyDescent="0.2">
      <c r="A1054" s="8" t="s">
        <v>658</v>
      </c>
      <c r="B1054" s="8"/>
      <c r="C1054" s="8" t="s">
        <v>709</v>
      </c>
      <c r="D1054" s="8" t="s">
        <v>78</v>
      </c>
      <c r="E1054" s="8"/>
      <c r="F1054" s="11">
        <f t="shared" si="240"/>
        <v>30</v>
      </c>
      <c r="G1054" s="11">
        <f>G1055</f>
        <v>30</v>
      </c>
      <c r="H1054" s="11">
        <f>H1055</f>
        <v>0</v>
      </c>
      <c r="I1054" s="11">
        <f t="shared" si="233"/>
        <v>30</v>
      </c>
      <c r="J1054" s="11">
        <f>J1055</f>
        <v>30</v>
      </c>
      <c r="K1054" s="11">
        <f>K1055</f>
        <v>0</v>
      </c>
    </row>
    <row r="1055" spans="1:12" s="13" customFormat="1" ht="26.45" customHeight="1" x14ac:dyDescent="0.2">
      <c r="A1055" s="9" t="s">
        <v>57</v>
      </c>
      <c r="B1055" s="8"/>
      <c r="C1055" s="9" t="s">
        <v>709</v>
      </c>
      <c r="D1055" s="9" t="s">
        <v>79</v>
      </c>
      <c r="E1055" s="8"/>
      <c r="F1055" s="14">
        <f t="shared" si="240"/>
        <v>30</v>
      </c>
      <c r="G1055" s="14">
        <f>G1056</f>
        <v>30</v>
      </c>
      <c r="H1055" s="14">
        <f>H1056</f>
        <v>0</v>
      </c>
      <c r="I1055" s="14">
        <f t="shared" si="233"/>
        <v>30</v>
      </c>
      <c r="J1055" s="14">
        <f>J1056</f>
        <v>30</v>
      </c>
      <c r="K1055" s="14">
        <f>K1056</f>
        <v>0</v>
      </c>
    </row>
    <row r="1056" spans="1:12" ht="110.45" customHeight="1" x14ac:dyDescent="0.2">
      <c r="A1056" s="9" t="s">
        <v>18</v>
      </c>
      <c r="B1056" s="8"/>
      <c r="C1056" s="9" t="s">
        <v>709</v>
      </c>
      <c r="D1056" s="9" t="s">
        <v>79</v>
      </c>
      <c r="E1056" s="9" t="s">
        <v>12</v>
      </c>
      <c r="F1056" s="14">
        <f>G1056+H1056</f>
        <v>30</v>
      </c>
      <c r="G1056" s="14">
        <v>30</v>
      </c>
      <c r="H1056" s="14"/>
      <c r="I1056" s="14">
        <f>J1056+K1056</f>
        <v>30</v>
      </c>
      <c r="J1056" s="14">
        <v>30</v>
      </c>
      <c r="K1056" s="14"/>
    </row>
    <row r="1057" spans="1:11" ht="201.75" customHeight="1" x14ac:dyDescent="0.2">
      <c r="A1057" s="8" t="s">
        <v>203</v>
      </c>
      <c r="B1057" s="8"/>
      <c r="C1057" s="8" t="s">
        <v>709</v>
      </c>
      <c r="D1057" s="8" t="s">
        <v>80</v>
      </c>
      <c r="E1057" s="8"/>
      <c r="F1057" s="11">
        <f t="shared" si="240"/>
        <v>3</v>
      </c>
      <c r="G1057" s="11">
        <f>G1058</f>
        <v>3</v>
      </c>
      <c r="H1057" s="11">
        <f>H1058</f>
        <v>0</v>
      </c>
      <c r="I1057" s="11">
        <f t="shared" si="233"/>
        <v>3</v>
      </c>
      <c r="J1057" s="11">
        <f>J1058</f>
        <v>3</v>
      </c>
      <c r="K1057" s="11">
        <f>K1058</f>
        <v>0</v>
      </c>
    </row>
    <row r="1058" spans="1:11" ht="28.9" customHeight="1" x14ac:dyDescent="0.2">
      <c r="A1058" s="9" t="s">
        <v>57</v>
      </c>
      <c r="B1058" s="8"/>
      <c r="C1058" s="9" t="s">
        <v>709</v>
      </c>
      <c r="D1058" s="9" t="s">
        <v>81</v>
      </c>
      <c r="E1058" s="9"/>
      <c r="F1058" s="14">
        <f t="shared" si="240"/>
        <v>3</v>
      </c>
      <c r="G1058" s="14">
        <f>G1059</f>
        <v>3</v>
      </c>
      <c r="H1058" s="14">
        <f>H1059</f>
        <v>0</v>
      </c>
      <c r="I1058" s="14">
        <f t="shared" si="233"/>
        <v>3</v>
      </c>
      <c r="J1058" s="14">
        <f>J1059</f>
        <v>3</v>
      </c>
      <c r="K1058" s="14">
        <f>K1059</f>
        <v>0</v>
      </c>
    </row>
    <row r="1059" spans="1:11" ht="228.75" customHeight="1" x14ac:dyDescent="0.2">
      <c r="A1059" s="15" t="s">
        <v>17</v>
      </c>
      <c r="B1059" s="8"/>
      <c r="C1059" s="9" t="s">
        <v>709</v>
      </c>
      <c r="D1059" s="9" t="s">
        <v>81</v>
      </c>
      <c r="E1059" s="9" t="s">
        <v>11</v>
      </c>
      <c r="F1059" s="14">
        <f>G1059+H1059</f>
        <v>3</v>
      </c>
      <c r="G1059" s="14">
        <v>3</v>
      </c>
      <c r="H1059" s="14"/>
      <c r="I1059" s="14">
        <f>J1059+K1059</f>
        <v>3</v>
      </c>
      <c r="J1059" s="14">
        <v>3</v>
      </c>
      <c r="K1059" s="14"/>
    </row>
    <row r="1060" spans="1:11" ht="220.5" customHeight="1" x14ac:dyDescent="0.2">
      <c r="A1060" s="8" t="s">
        <v>202</v>
      </c>
      <c r="B1060" s="8"/>
      <c r="C1060" s="8" t="s">
        <v>709</v>
      </c>
      <c r="D1060" s="8" t="s">
        <v>82</v>
      </c>
      <c r="E1060" s="8"/>
      <c r="F1060" s="11">
        <f t="shared" si="240"/>
        <v>3</v>
      </c>
      <c r="G1060" s="11">
        <f>G1061</f>
        <v>3</v>
      </c>
      <c r="H1060" s="11">
        <f>H1061</f>
        <v>0</v>
      </c>
      <c r="I1060" s="11">
        <f t="shared" ref="I1060:I1124" si="241">J1060+K1060</f>
        <v>3</v>
      </c>
      <c r="J1060" s="11">
        <f>J1061</f>
        <v>3</v>
      </c>
      <c r="K1060" s="11">
        <f>K1061</f>
        <v>0</v>
      </c>
    </row>
    <row r="1061" spans="1:11" ht="33" x14ac:dyDescent="0.2">
      <c r="A1061" s="9" t="s">
        <v>57</v>
      </c>
      <c r="B1061" s="8"/>
      <c r="C1061" s="9" t="s">
        <v>709</v>
      </c>
      <c r="D1061" s="9" t="s">
        <v>83</v>
      </c>
      <c r="E1061" s="9"/>
      <c r="F1061" s="14">
        <f t="shared" si="240"/>
        <v>3</v>
      </c>
      <c r="G1061" s="14">
        <f>G1062</f>
        <v>3</v>
      </c>
      <c r="H1061" s="14">
        <f>H1062</f>
        <v>0</v>
      </c>
      <c r="I1061" s="14">
        <f t="shared" si="241"/>
        <v>3</v>
      </c>
      <c r="J1061" s="14">
        <f>J1062</f>
        <v>3</v>
      </c>
      <c r="K1061" s="14">
        <f>K1062</f>
        <v>0</v>
      </c>
    </row>
    <row r="1062" spans="1:11" ht="244.9" customHeight="1" x14ac:dyDescent="0.2">
      <c r="A1062" s="15" t="s">
        <v>17</v>
      </c>
      <c r="B1062" s="8"/>
      <c r="C1062" s="9" t="s">
        <v>709</v>
      </c>
      <c r="D1062" s="9" t="s">
        <v>83</v>
      </c>
      <c r="E1062" s="9" t="s">
        <v>11</v>
      </c>
      <c r="F1062" s="14">
        <f>G1062+H1062</f>
        <v>3</v>
      </c>
      <c r="G1062" s="14">
        <v>3</v>
      </c>
      <c r="H1062" s="14"/>
      <c r="I1062" s="14">
        <f>J1062+K1062</f>
        <v>3</v>
      </c>
      <c r="J1062" s="14">
        <v>3</v>
      </c>
      <c r="K1062" s="14"/>
    </row>
    <row r="1063" spans="1:11" ht="160.15" customHeight="1" x14ac:dyDescent="0.2">
      <c r="A1063" s="7" t="s">
        <v>845</v>
      </c>
      <c r="B1063" s="8"/>
      <c r="C1063" s="8" t="s">
        <v>709</v>
      </c>
      <c r="D1063" s="8" t="s">
        <v>95</v>
      </c>
      <c r="E1063" s="8"/>
      <c r="F1063" s="11">
        <f t="shared" si="240"/>
        <v>190715.1</v>
      </c>
      <c r="G1063" s="11">
        <f>G1064</f>
        <v>190715.1</v>
      </c>
      <c r="H1063" s="11">
        <f>H1064</f>
        <v>0</v>
      </c>
      <c r="I1063" s="11">
        <f t="shared" si="241"/>
        <v>190182.1</v>
      </c>
      <c r="J1063" s="11">
        <f>J1064</f>
        <v>190182.1</v>
      </c>
      <c r="K1063" s="11">
        <f>K1064</f>
        <v>0</v>
      </c>
    </row>
    <row r="1064" spans="1:11" ht="126" customHeight="1" x14ac:dyDescent="0.2">
      <c r="A1064" s="7" t="s">
        <v>84</v>
      </c>
      <c r="B1064" s="8"/>
      <c r="C1064" s="8" t="s">
        <v>709</v>
      </c>
      <c r="D1064" s="8" t="s">
        <v>85</v>
      </c>
      <c r="E1064" s="8"/>
      <c r="F1064" s="11">
        <f t="shared" si="240"/>
        <v>190715.1</v>
      </c>
      <c r="G1064" s="11">
        <f>G1065+G1071+G1074</f>
        <v>190715.1</v>
      </c>
      <c r="H1064" s="11">
        <f>H1065+H1071+H1074</f>
        <v>0</v>
      </c>
      <c r="I1064" s="11">
        <f t="shared" si="241"/>
        <v>190182.1</v>
      </c>
      <c r="J1064" s="11">
        <f>J1065+J1071+J1074</f>
        <v>190182.1</v>
      </c>
      <c r="K1064" s="11">
        <f>K1065+K1071+K1074</f>
        <v>0</v>
      </c>
    </row>
    <row r="1065" spans="1:11" ht="256.14999999999998" customHeight="1" x14ac:dyDescent="0.2">
      <c r="A1065" s="34" t="s">
        <v>201</v>
      </c>
      <c r="B1065" s="8"/>
      <c r="C1065" s="8" t="s">
        <v>709</v>
      </c>
      <c r="D1065" s="8" t="s">
        <v>88</v>
      </c>
      <c r="E1065" s="8"/>
      <c r="F1065" s="11">
        <f t="shared" si="240"/>
        <v>11610</v>
      </c>
      <c r="G1065" s="11">
        <f>G1066</f>
        <v>11610</v>
      </c>
      <c r="H1065" s="11">
        <f>H1066</f>
        <v>0</v>
      </c>
      <c r="I1065" s="11">
        <f t="shared" si="241"/>
        <v>11640</v>
      </c>
      <c r="J1065" s="11">
        <f>J1066</f>
        <v>11640</v>
      </c>
      <c r="K1065" s="11">
        <f>K1066</f>
        <v>0</v>
      </c>
    </row>
    <row r="1066" spans="1:11" ht="31.15" customHeight="1" x14ac:dyDescent="0.2">
      <c r="A1066" s="19" t="s">
        <v>57</v>
      </c>
      <c r="B1066" s="8"/>
      <c r="C1066" s="9" t="s">
        <v>709</v>
      </c>
      <c r="D1066" s="9" t="s">
        <v>89</v>
      </c>
      <c r="E1066" s="9"/>
      <c r="F1066" s="14">
        <f t="shared" si="240"/>
        <v>11610</v>
      </c>
      <c r="G1066" s="14">
        <f>G1068+G1070+G1067+G1069</f>
        <v>11610</v>
      </c>
      <c r="H1066" s="14">
        <f>H1068+H1070</f>
        <v>0</v>
      </c>
      <c r="I1066" s="14">
        <f t="shared" si="241"/>
        <v>11640</v>
      </c>
      <c r="J1066" s="14">
        <f>J1068+J1070+J1067+J1069</f>
        <v>11640</v>
      </c>
      <c r="K1066" s="14">
        <f>K1068+K1070</f>
        <v>0</v>
      </c>
    </row>
    <row r="1067" spans="1:11" ht="240" customHeight="1" x14ac:dyDescent="0.2">
      <c r="A1067" s="15" t="s">
        <v>17</v>
      </c>
      <c r="B1067" s="8"/>
      <c r="C1067" s="9" t="s">
        <v>709</v>
      </c>
      <c r="D1067" s="9" t="s">
        <v>89</v>
      </c>
      <c r="E1067" s="9" t="s">
        <v>11</v>
      </c>
      <c r="F1067" s="14">
        <f t="shared" si="240"/>
        <v>803</v>
      </c>
      <c r="G1067" s="14">
        <v>803</v>
      </c>
      <c r="H1067" s="14"/>
      <c r="I1067" s="14">
        <f t="shared" si="241"/>
        <v>833</v>
      </c>
      <c r="J1067" s="14">
        <v>833</v>
      </c>
      <c r="K1067" s="14"/>
    </row>
    <row r="1068" spans="1:11" ht="100.9" customHeight="1" x14ac:dyDescent="0.2">
      <c r="A1068" s="9" t="s">
        <v>18</v>
      </c>
      <c r="B1068" s="8"/>
      <c r="C1068" s="9" t="s">
        <v>709</v>
      </c>
      <c r="D1068" s="9" t="s">
        <v>89</v>
      </c>
      <c r="E1068" s="9" t="s">
        <v>12</v>
      </c>
      <c r="F1068" s="14">
        <f t="shared" si="240"/>
        <v>431</v>
      </c>
      <c r="G1068" s="14">
        <v>431</v>
      </c>
      <c r="H1068" s="14"/>
      <c r="I1068" s="14">
        <f t="shared" si="241"/>
        <v>431</v>
      </c>
      <c r="J1068" s="14">
        <v>431</v>
      </c>
      <c r="K1068" s="14"/>
    </row>
    <row r="1069" spans="1:11" ht="81" customHeight="1" x14ac:dyDescent="0.2">
      <c r="A1069" s="17" t="s">
        <v>22</v>
      </c>
      <c r="B1069" s="8"/>
      <c r="C1069" s="9" t="s">
        <v>709</v>
      </c>
      <c r="D1069" s="9" t="s">
        <v>89</v>
      </c>
      <c r="E1069" s="9" t="s">
        <v>23</v>
      </c>
      <c r="F1069" s="14">
        <f t="shared" si="240"/>
        <v>900</v>
      </c>
      <c r="G1069" s="14">
        <v>900</v>
      </c>
      <c r="H1069" s="14"/>
      <c r="I1069" s="14">
        <f t="shared" si="241"/>
        <v>900</v>
      </c>
      <c r="J1069" s="14">
        <v>900</v>
      </c>
      <c r="K1069" s="14"/>
    </row>
    <row r="1070" spans="1:11" ht="135" customHeight="1" x14ac:dyDescent="0.2">
      <c r="A1070" s="9" t="s">
        <v>16</v>
      </c>
      <c r="B1070" s="8"/>
      <c r="C1070" s="9" t="s">
        <v>709</v>
      </c>
      <c r="D1070" s="9" t="s">
        <v>89</v>
      </c>
      <c r="E1070" s="9" t="s">
        <v>13</v>
      </c>
      <c r="F1070" s="14">
        <f t="shared" si="240"/>
        <v>9476</v>
      </c>
      <c r="G1070" s="14">
        <v>9476</v>
      </c>
      <c r="H1070" s="14"/>
      <c r="I1070" s="14">
        <f t="shared" si="241"/>
        <v>9476</v>
      </c>
      <c r="J1070" s="14">
        <v>9476</v>
      </c>
      <c r="K1070" s="14"/>
    </row>
    <row r="1071" spans="1:11" ht="181.15" customHeight="1" x14ac:dyDescent="0.2">
      <c r="A1071" s="34" t="s">
        <v>86</v>
      </c>
      <c r="B1071" s="8"/>
      <c r="C1071" s="8" t="s">
        <v>709</v>
      </c>
      <c r="D1071" s="8" t="s">
        <v>90</v>
      </c>
      <c r="E1071" s="8"/>
      <c r="F1071" s="11">
        <f t="shared" ref="F1071:F1093" si="242">G1071+H1071</f>
        <v>480</v>
      </c>
      <c r="G1071" s="11">
        <f>G1072</f>
        <v>480</v>
      </c>
      <c r="H1071" s="11">
        <f>H1072</f>
        <v>0</v>
      </c>
      <c r="I1071" s="11">
        <f t="shared" si="241"/>
        <v>480</v>
      </c>
      <c r="J1071" s="11">
        <f>J1072</f>
        <v>480</v>
      </c>
      <c r="K1071" s="11">
        <f>K1072</f>
        <v>0</v>
      </c>
    </row>
    <row r="1072" spans="1:11" ht="155.25" customHeight="1" x14ac:dyDescent="0.2">
      <c r="A1072" s="19" t="s">
        <v>87</v>
      </c>
      <c r="B1072" s="8"/>
      <c r="C1072" s="9" t="s">
        <v>709</v>
      </c>
      <c r="D1072" s="9" t="s">
        <v>92</v>
      </c>
      <c r="E1072" s="9"/>
      <c r="F1072" s="14">
        <f t="shared" si="242"/>
        <v>480</v>
      </c>
      <c r="G1072" s="14">
        <f>G1073</f>
        <v>480</v>
      </c>
      <c r="H1072" s="14">
        <f>H1073</f>
        <v>0</v>
      </c>
      <c r="I1072" s="14">
        <f t="shared" si="241"/>
        <v>480</v>
      </c>
      <c r="J1072" s="14">
        <f>J1073</f>
        <v>480</v>
      </c>
      <c r="K1072" s="14">
        <f>K1073</f>
        <v>0</v>
      </c>
    </row>
    <row r="1073" spans="1:11" ht="76.900000000000006" customHeight="1" x14ac:dyDescent="0.2">
      <c r="A1073" s="17" t="s">
        <v>22</v>
      </c>
      <c r="B1073" s="8"/>
      <c r="C1073" s="9" t="s">
        <v>709</v>
      </c>
      <c r="D1073" s="9" t="s">
        <v>92</v>
      </c>
      <c r="E1073" s="9" t="s">
        <v>23</v>
      </c>
      <c r="F1073" s="14">
        <f>G1073+H1073</f>
        <v>480</v>
      </c>
      <c r="G1073" s="14">
        <v>480</v>
      </c>
      <c r="H1073" s="14"/>
      <c r="I1073" s="14">
        <f>J1073+K1073</f>
        <v>480</v>
      </c>
      <c r="J1073" s="14">
        <v>480</v>
      </c>
      <c r="K1073" s="14"/>
    </row>
    <row r="1074" spans="1:11" ht="187.5" customHeight="1" x14ac:dyDescent="0.2">
      <c r="A1074" s="34" t="s">
        <v>699</v>
      </c>
      <c r="B1074" s="8"/>
      <c r="C1074" s="8" t="s">
        <v>709</v>
      </c>
      <c r="D1074" s="8" t="s">
        <v>93</v>
      </c>
      <c r="E1074" s="8"/>
      <c r="F1074" s="11">
        <f t="shared" si="242"/>
        <v>178625.1</v>
      </c>
      <c r="G1074" s="11">
        <f>G1075</f>
        <v>178625.1</v>
      </c>
      <c r="H1074" s="11">
        <f>H1075</f>
        <v>0</v>
      </c>
      <c r="I1074" s="11">
        <f t="shared" si="241"/>
        <v>178062.1</v>
      </c>
      <c r="J1074" s="11">
        <f>J1075</f>
        <v>178062.1</v>
      </c>
      <c r="K1074" s="11">
        <f>K1075</f>
        <v>0</v>
      </c>
    </row>
    <row r="1075" spans="1:11" ht="157.15" customHeight="1" x14ac:dyDescent="0.2">
      <c r="A1075" s="19" t="s">
        <v>34</v>
      </c>
      <c r="B1075" s="8"/>
      <c r="C1075" s="9" t="s">
        <v>709</v>
      </c>
      <c r="D1075" s="9" t="s">
        <v>94</v>
      </c>
      <c r="E1075" s="9"/>
      <c r="F1075" s="14">
        <f t="shared" si="242"/>
        <v>178625.1</v>
      </c>
      <c r="G1075" s="14">
        <f>G1076</f>
        <v>178625.1</v>
      </c>
      <c r="H1075" s="14">
        <f>H1076</f>
        <v>0</v>
      </c>
      <c r="I1075" s="14">
        <f t="shared" si="241"/>
        <v>178062.1</v>
      </c>
      <c r="J1075" s="14">
        <f>J1076</f>
        <v>178062.1</v>
      </c>
      <c r="K1075" s="14">
        <f>K1076</f>
        <v>0</v>
      </c>
    </row>
    <row r="1076" spans="1:11" ht="156" customHeight="1" x14ac:dyDescent="0.2">
      <c r="A1076" s="9" t="s">
        <v>16</v>
      </c>
      <c r="B1076" s="8"/>
      <c r="C1076" s="9" t="s">
        <v>709</v>
      </c>
      <c r="D1076" s="9" t="s">
        <v>94</v>
      </c>
      <c r="E1076" s="9" t="s">
        <v>13</v>
      </c>
      <c r="F1076" s="14">
        <f>G1076+H1076</f>
        <v>178625.1</v>
      </c>
      <c r="G1076" s="14">
        <v>178625.1</v>
      </c>
      <c r="H1076" s="14"/>
      <c r="I1076" s="14">
        <f>J1076+K1076</f>
        <v>178062.1</v>
      </c>
      <c r="J1076" s="14">
        <v>178062.1</v>
      </c>
      <c r="K1076" s="14"/>
    </row>
    <row r="1077" spans="1:11" ht="96.6" customHeight="1" x14ac:dyDescent="0.2">
      <c r="A1077" s="8" t="s">
        <v>8</v>
      </c>
      <c r="B1077" s="8"/>
      <c r="C1077" s="8" t="s">
        <v>7</v>
      </c>
      <c r="D1077" s="8"/>
      <c r="E1077" s="8"/>
      <c r="F1077" s="11">
        <f t="shared" si="242"/>
        <v>15594.9</v>
      </c>
      <c r="G1077" s="11">
        <f>G1078</f>
        <v>15594.9</v>
      </c>
      <c r="H1077" s="11">
        <f>H1052+H1078</f>
        <v>0</v>
      </c>
      <c r="I1077" s="11">
        <f t="shared" si="241"/>
        <v>15732.9</v>
      </c>
      <c r="J1077" s="11">
        <f>J1078</f>
        <v>15732.9</v>
      </c>
      <c r="K1077" s="11">
        <f>K1052+K1078</f>
        <v>0</v>
      </c>
    </row>
    <row r="1078" spans="1:11" ht="153.6" customHeight="1" x14ac:dyDescent="0.2">
      <c r="A1078" s="7" t="s">
        <v>845</v>
      </c>
      <c r="B1078" s="8"/>
      <c r="C1078" s="8" t="s">
        <v>7</v>
      </c>
      <c r="D1078" s="8" t="s">
        <v>95</v>
      </c>
      <c r="E1078" s="8"/>
      <c r="F1078" s="11">
        <f t="shared" si="242"/>
        <v>15594.9</v>
      </c>
      <c r="G1078" s="11">
        <f>G1079</f>
        <v>15594.9</v>
      </c>
      <c r="H1078" s="11">
        <f>H1079</f>
        <v>0</v>
      </c>
      <c r="I1078" s="11">
        <f t="shared" si="241"/>
        <v>15732.9</v>
      </c>
      <c r="J1078" s="11">
        <f>J1079</f>
        <v>15732.9</v>
      </c>
      <c r="K1078" s="11">
        <f>K1079</f>
        <v>0</v>
      </c>
    </row>
    <row r="1079" spans="1:11" ht="210" customHeight="1" x14ac:dyDescent="0.2">
      <c r="A1079" s="7" t="s">
        <v>889</v>
      </c>
      <c r="B1079" s="8"/>
      <c r="C1079" s="8" t="s">
        <v>7</v>
      </c>
      <c r="D1079" s="8" t="s">
        <v>96</v>
      </c>
      <c r="E1079" s="8"/>
      <c r="F1079" s="11">
        <f t="shared" si="242"/>
        <v>15594.9</v>
      </c>
      <c r="G1079" s="11">
        <f>G1080+G1085</f>
        <v>15594.9</v>
      </c>
      <c r="H1079" s="11">
        <f>H1080+H1085</f>
        <v>0</v>
      </c>
      <c r="I1079" s="11">
        <f t="shared" si="241"/>
        <v>15732.9</v>
      </c>
      <c r="J1079" s="11">
        <f>J1080+J1085</f>
        <v>15732.9</v>
      </c>
      <c r="K1079" s="11">
        <f>K1080+K1085</f>
        <v>0</v>
      </c>
    </row>
    <row r="1080" spans="1:11" ht="178.9" customHeight="1" x14ac:dyDescent="0.2">
      <c r="A1080" s="34" t="s">
        <v>663</v>
      </c>
      <c r="B1080" s="8"/>
      <c r="C1080" s="8" t="s">
        <v>7</v>
      </c>
      <c r="D1080" s="8" t="s">
        <v>97</v>
      </c>
      <c r="E1080" s="8"/>
      <c r="F1080" s="11">
        <f t="shared" si="242"/>
        <v>5049.3</v>
      </c>
      <c r="G1080" s="11">
        <f>G1081</f>
        <v>5049.3</v>
      </c>
      <c r="H1080" s="11">
        <f>H1081</f>
        <v>0</v>
      </c>
      <c r="I1080" s="11">
        <f t="shared" si="241"/>
        <v>5187.3</v>
      </c>
      <c r="J1080" s="11">
        <f>J1081</f>
        <v>5187.3</v>
      </c>
      <c r="K1080" s="11">
        <f>K1081</f>
        <v>0</v>
      </c>
    </row>
    <row r="1081" spans="1:11" ht="105.75" customHeight="1" x14ac:dyDescent="0.2">
      <c r="A1081" s="19" t="s">
        <v>69</v>
      </c>
      <c r="B1081" s="8"/>
      <c r="C1081" s="9" t="s">
        <v>7</v>
      </c>
      <c r="D1081" s="9" t="s">
        <v>98</v>
      </c>
      <c r="E1081" s="9"/>
      <c r="F1081" s="14">
        <f t="shared" si="242"/>
        <v>5049.3</v>
      </c>
      <c r="G1081" s="14">
        <f>G1082+G1083+G1084</f>
        <v>5049.3</v>
      </c>
      <c r="H1081" s="14">
        <f>H1082+H1083+H1084</f>
        <v>0</v>
      </c>
      <c r="I1081" s="14">
        <f t="shared" si="241"/>
        <v>5187.3</v>
      </c>
      <c r="J1081" s="14">
        <f>J1082+J1083+J1084</f>
        <v>5187.3</v>
      </c>
      <c r="K1081" s="14">
        <f>K1082+K1083+K1084</f>
        <v>0</v>
      </c>
    </row>
    <row r="1082" spans="1:11" ht="240.6" customHeight="1" x14ac:dyDescent="0.2">
      <c r="A1082" s="15" t="s">
        <v>17</v>
      </c>
      <c r="B1082" s="8"/>
      <c r="C1082" s="9" t="s">
        <v>7</v>
      </c>
      <c r="D1082" s="9" t="s">
        <v>98</v>
      </c>
      <c r="E1082" s="9" t="s">
        <v>11</v>
      </c>
      <c r="F1082" s="14">
        <f t="shared" si="242"/>
        <v>4670</v>
      </c>
      <c r="G1082" s="14">
        <v>4670</v>
      </c>
      <c r="H1082" s="14"/>
      <c r="I1082" s="14">
        <f t="shared" si="241"/>
        <v>4808</v>
      </c>
      <c r="J1082" s="14">
        <v>4808</v>
      </c>
      <c r="K1082" s="14"/>
    </row>
    <row r="1083" spans="1:11" ht="101.45" customHeight="1" x14ac:dyDescent="0.2">
      <c r="A1083" s="9" t="s">
        <v>18</v>
      </c>
      <c r="B1083" s="8"/>
      <c r="C1083" s="9" t="s">
        <v>7</v>
      </c>
      <c r="D1083" s="9" t="s">
        <v>98</v>
      </c>
      <c r="E1083" s="9" t="s">
        <v>12</v>
      </c>
      <c r="F1083" s="14">
        <f t="shared" si="242"/>
        <v>378.3</v>
      </c>
      <c r="G1083" s="14">
        <v>378.3</v>
      </c>
      <c r="H1083" s="14"/>
      <c r="I1083" s="14">
        <f t="shared" si="241"/>
        <v>378.3</v>
      </c>
      <c r="J1083" s="14">
        <v>378.3</v>
      </c>
      <c r="K1083" s="14"/>
    </row>
    <row r="1084" spans="1:11" ht="70.150000000000006" customHeight="1" x14ac:dyDescent="0.2">
      <c r="A1084" s="9" t="s">
        <v>15</v>
      </c>
      <c r="B1084" s="8"/>
      <c r="C1084" s="9" t="s">
        <v>7</v>
      </c>
      <c r="D1084" s="9" t="s">
        <v>98</v>
      </c>
      <c r="E1084" s="9" t="s">
        <v>14</v>
      </c>
      <c r="F1084" s="14">
        <f t="shared" si="242"/>
        <v>1</v>
      </c>
      <c r="G1084" s="14">
        <v>1</v>
      </c>
      <c r="H1084" s="14"/>
      <c r="I1084" s="14">
        <f t="shared" si="241"/>
        <v>1</v>
      </c>
      <c r="J1084" s="14">
        <v>1</v>
      </c>
      <c r="K1084" s="14"/>
    </row>
    <row r="1085" spans="1:11" ht="155.44999999999999" customHeight="1" x14ac:dyDescent="0.2">
      <c r="A1085" s="34" t="s">
        <v>664</v>
      </c>
      <c r="B1085" s="8"/>
      <c r="C1085" s="8" t="s">
        <v>7</v>
      </c>
      <c r="D1085" s="8" t="s">
        <v>99</v>
      </c>
      <c r="E1085" s="8"/>
      <c r="F1085" s="11">
        <f t="shared" si="242"/>
        <v>10545.6</v>
      </c>
      <c r="G1085" s="11">
        <f>G1086</f>
        <v>10545.6</v>
      </c>
      <c r="H1085" s="11">
        <f>H1086</f>
        <v>0</v>
      </c>
      <c r="I1085" s="11">
        <f t="shared" si="241"/>
        <v>10545.6</v>
      </c>
      <c r="J1085" s="11">
        <f>J1086</f>
        <v>10545.6</v>
      </c>
      <c r="K1085" s="11">
        <f>K1086</f>
        <v>0</v>
      </c>
    </row>
    <row r="1086" spans="1:11" ht="134.44999999999999" customHeight="1" x14ac:dyDescent="0.2">
      <c r="A1086" s="19" t="s">
        <v>34</v>
      </c>
      <c r="B1086" s="8"/>
      <c r="C1086" s="9" t="s">
        <v>7</v>
      </c>
      <c r="D1086" s="9" t="s">
        <v>100</v>
      </c>
      <c r="E1086" s="9"/>
      <c r="F1086" s="14">
        <f t="shared" si="242"/>
        <v>10545.6</v>
      </c>
      <c r="G1086" s="14">
        <f>G1087+G1088+G1089</f>
        <v>10545.6</v>
      </c>
      <c r="H1086" s="14">
        <f>H1087+H1088+H1089</f>
        <v>0</v>
      </c>
      <c r="I1086" s="14">
        <f t="shared" si="241"/>
        <v>10545.6</v>
      </c>
      <c r="J1086" s="14">
        <f>J1087+J1088+J1089</f>
        <v>10545.6</v>
      </c>
      <c r="K1086" s="14">
        <f>K1087+K1088+K1089</f>
        <v>0</v>
      </c>
    </row>
    <row r="1087" spans="1:11" ht="239.45" customHeight="1" x14ac:dyDescent="0.2">
      <c r="A1087" s="15" t="s">
        <v>17</v>
      </c>
      <c r="B1087" s="8"/>
      <c r="C1087" s="9" t="s">
        <v>7</v>
      </c>
      <c r="D1087" s="9" t="s">
        <v>100</v>
      </c>
      <c r="E1087" s="9" t="s">
        <v>11</v>
      </c>
      <c r="F1087" s="14">
        <f t="shared" si="242"/>
        <v>9812.7999999999993</v>
      </c>
      <c r="G1087" s="14">
        <v>9812.7999999999993</v>
      </c>
      <c r="H1087" s="14"/>
      <c r="I1087" s="14">
        <f t="shared" si="241"/>
        <v>9812.7999999999993</v>
      </c>
      <c r="J1087" s="14">
        <v>9812.7999999999993</v>
      </c>
      <c r="K1087" s="14"/>
    </row>
    <row r="1088" spans="1:11" ht="95.25" customHeight="1" x14ac:dyDescent="0.2">
      <c r="A1088" s="9" t="s">
        <v>18</v>
      </c>
      <c r="B1088" s="8"/>
      <c r="C1088" s="9" t="s">
        <v>7</v>
      </c>
      <c r="D1088" s="9" t="s">
        <v>100</v>
      </c>
      <c r="E1088" s="9" t="s">
        <v>12</v>
      </c>
      <c r="F1088" s="14">
        <f t="shared" si="242"/>
        <v>731.8</v>
      </c>
      <c r="G1088" s="14">
        <v>731.8</v>
      </c>
      <c r="H1088" s="14"/>
      <c r="I1088" s="14">
        <f t="shared" si="241"/>
        <v>731.8</v>
      </c>
      <c r="J1088" s="14">
        <v>731.8</v>
      </c>
      <c r="K1088" s="14"/>
    </row>
    <row r="1089" spans="1:14" ht="75" customHeight="1" x14ac:dyDescent="0.2">
      <c r="A1089" s="9" t="s">
        <v>15</v>
      </c>
      <c r="B1089" s="8"/>
      <c r="C1089" s="9" t="s">
        <v>7</v>
      </c>
      <c r="D1089" s="9" t="s">
        <v>100</v>
      </c>
      <c r="E1089" s="9" t="s">
        <v>14</v>
      </c>
      <c r="F1089" s="14">
        <f t="shared" si="242"/>
        <v>1</v>
      </c>
      <c r="G1089" s="14">
        <v>1</v>
      </c>
      <c r="H1089" s="14"/>
      <c r="I1089" s="14">
        <f t="shared" si="241"/>
        <v>1</v>
      </c>
      <c r="J1089" s="14">
        <v>1</v>
      </c>
      <c r="K1089" s="14"/>
    </row>
    <row r="1090" spans="1:14" ht="132.6" customHeight="1" x14ac:dyDescent="0.2">
      <c r="A1090" s="8" t="s">
        <v>173</v>
      </c>
      <c r="B1090" s="8" t="s">
        <v>174</v>
      </c>
      <c r="C1090" s="8"/>
      <c r="D1090" s="8"/>
      <c r="E1090" s="8"/>
      <c r="F1090" s="11">
        <f t="shared" si="242"/>
        <v>18508</v>
      </c>
      <c r="G1090" s="11">
        <f>G1091</f>
        <v>18508</v>
      </c>
      <c r="H1090" s="11">
        <f>H1091</f>
        <v>0</v>
      </c>
      <c r="I1090" s="11">
        <f t="shared" si="241"/>
        <v>18497</v>
      </c>
      <c r="J1090" s="11">
        <f>J1091</f>
        <v>18497</v>
      </c>
      <c r="K1090" s="11">
        <f>K1091</f>
        <v>0</v>
      </c>
      <c r="L1090" s="10">
        <f>10699+7809</f>
        <v>18508</v>
      </c>
      <c r="N1090" s="10">
        <f>7798+10699</f>
        <v>18497</v>
      </c>
    </row>
    <row r="1091" spans="1:14" ht="51.75" customHeight="1" x14ac:dyDescent="0.2">
      <c r="A1091" s="8" t="s">
        <v>20</v>
      </c>
      <c r="B1091" s="8"/>
      <c r="C1091" s="8" t="s">
        <v>21</v>
      </c>
      <c r="D1091" s="8"/>
      <c r="E1091" s="8"/>
      <c r="F1091" s="11">
        <f t="shared" ref="F1091" si="243">G1091+H1091</f>
        <v>18508</v>
      </c>
      <c r="G1091" s="11">
        <f>G1092+G1141</f>
        <v>18508</v>
      </c>
      <c r="H1091" s="11">
        <f>H1092+H1141</f>
        <v>0</v>
      </c>
      <c r="I1091" s="11">
        <f t="shared" si="241"/>
        <v>18497</v>
      </c>
      <c r="J1091" s="11">
        <f>J1092+J1141</f>
        <v>18497</v>
      </c>
      <c r="K1091" s="11">
        <f>K1092+K1141</f>
        <v>0</v>
      </c>
    </row>
    <row r="1092" spans="1:14" ht="59.45" customHeight="1" x14ac:dyDescent="0.2">
      <c r="A1092" s="8" t="s">
        <v>722</v>
      </c>
      <c r="B1092" s="8"/>
      <c r="C1092" s="8" t="s">
        <v>175</v>
      </c>
      <c r="D1092" s="8"/>
      <c r="E1092" s="8"/>
      <c r="F1092" s="11">
        <f t="shared" si="242"/>
        <v>13668</v>
      </c>
      <c r="G1092" s="11">
        <f>G1093+G1108</f>
        <v>13668</v>
      </c>
      <c r="H1092" s="11">
        <f>H1093+H1108</f>
        <v>0</v>
      </c>
      <c r="I1092" s="11">
        <f t="shared" si="241"/>
        <v>13668</v>
      </c>
      <c r="J1092" s="11">
        <f>J1093+J1108</f>
        <v>13668</v>
      </c>
      <c r="K1092" s="11">
        <f>K1093+K1108</f>
        <v>0</v>
      </c>
    </row>
    <row r="1093" spans="1:14" ht="173.25" customHeight="1" x14ac:dyDescent="0.2">
      <c r="A1093" s="7" t="s">
        <v>847</v>
      </c>
      <c r="B1093" s="8"/>
      <c r="C1093" s="8" t="s">
        <v>175</v>
      </c>
      <c r="D1093" s="8" t="s">
        <v>76</v>
      </c>
      <c r="E1093" s="8"/>
      <c r="F1093" s="11">
        <f t="shared" si="242"/>
        <v>68</v>
      </c>
      <c r="G1093" s="11">
        <f>G1094+G1101</f>
        <v>68</v>
      </c>
      <c r="H1093" s="11">
        <f>H1094+H1101</f>
        <v>0</v>
      </c>
      <c r="I1093" s="11">
        <f t="shared" si="241"/>
        <v>68</v>
      </c>
      <c r="J1093" s="11">
        <f>J1094+J1101</f>
        <v>68</v>
      </c>
      <c r="K1093" s="11">
        <f>K1094+K1101</f>
        <v>0</v>
      </c>
    </row>
    <row r="1094" spans="1:14" ht="228" customHeight="1" x14ac:dyDescent="0.2">
      <c r="A1094" s="7" t="s">
        <v>887</v>
      </c>
      <c r="B1094" s="8"/>
      <c r="C1094" s="8" t="s">
        <v>175</v>
      </c>
      <c r="D1094" s="8" t="s">
        <v>77</v>
      </c>
      <c r="E1094" s="8"/>
      <c r="F1094" s="11">
        <f t="shared" ref="F1094:F1126" si="244">G1094+H1094</f>
        <v>48</v>
      </c>
      <c r="G1094" s="11">
        <f>G1098+G1095</f>
        <v>48</v>
      </c>
      <c r="H1094" s="11">
        <f>H1098+H1095</f>
        <v>0</v>
      </c>
      <c r="I1094" s="11">
        <f t="shared" si="241"/>
        <v>48</v>
      </c>
      <c r="J1094" s="11">
        <f>J1098+J1095</f>
        <v>48</v>
      </c>
      <c r="K1094" s="11">
        <f>K1098+K1095</f>
        <v>0</v>
      </c>
    </row>
    <row r="1095" spans="1:14" ht="169.9" customHeight="1" x14ac:dyDescent="0.2">
      <c r="A1095" s="7" t="s">
        <v>731</v>
      </c>
      <c r="B1095" s="8"/>
      <c r="C1095" s="8" t="s">
        <v>175</v>
      </c>
      <c r="D1095" s="8" t="s">
        <v>702</v>
      </c>
      <c r="E1095" s="8"/>
      <c r="F1095" s="11">
        <f t="shared" si="244"/>
        <v>20</v>
      </c>
      <c r="G1095" s="11">
        <f>G1096</f>
        <v>20</v>
      </c>
      <c r="H1095" s="11">
        <f>H1096</f>
        <v>0</v>
      </c>
      <c r="I1095" s="11">
        <f t="shared" si="241"/>
        <v>20</v>
      </c>
      <c r="J1095" s="11">
        <f>J1096</f>
        <v>20</v>
      </c>
      <c r="K1095" s="11">
        <f>K1096</f>
        <v>0</v>
      </c>
    </row>
    <row r="1096" spans="1:14" ht="34.15" customHeight="1" x14ac:dyDescent="0.2">
      <c r="A1096" s="15" t="s">
        <v>57</v>
      </c>
      <c r="B1096" s="8"/>
      <c r="C1096" s="9" t="s">
        <v>175</v>
      </c>
      <c r="D1096" s="9" t="s">
        <v>703</v>
      </c>
      <c r="E1096" s="8"/>
      <c r="F1096" s="14">
        <f t="shared" si="244"/>
        <v>20</v>
      </c>
      <c r="G1096" s="14">
        <f>G1097</f>
        <v>20</v>
      </c>
      <c r="H1096" s="14">
        <f>H1097</f>
        <v>0</v>
      </c>
      <c r="I1096" s="14">
        <f t="shared" si="241"/>
        <v>20</v>
      </c>
      <c r="J1096" s="14">
        <f>J1097</f>
        <v>20</v>
      </c>
      <c r="K1096" s="14">
        <f>K1097</f>
        <v>0</v>
      </c>
    </row>
    <row r="1097" spans="1:14" ht="95.25" customHeight="1" x14ac:dyDescent="0.2">
      <c r="A1097" s="15" t="s">
        <v>18</v>
      </c>
      <c r="B1097" s="8"/>
      <c r="C1097" s="9" t="s">
        <v>175</v>
      </c>
      <c r="D1097" s="9" t="s">
        <v>703</v>
      </c>
      <c r="E1097" s="9" t="s">
        <v>12</v>
      </c>
      <c r="F1097" s="14">
        <f>G1097+H1097</f>
        <v>20</v>
      </c>
      <c r="G1097" s="14">
        <v>20</v>
      </c>
      <c r="H1097" s="14"/>
      <c r="I1097" s="14">
        <f>J1097+K1097</f>
        <v>20</v>
      </c>
      <c r="J1097" s="14">
        <v>20</v>
      </c>
      <c r="K1097" s="14"/>
    </row>
    <row r="1098" spans="1:14" ht="126.75" customHeight="1" x14ac:dyDescent="0.2">
      <c r="A1098" s="7" t="s">
        <v>176</v>
      </c>
      <c r="B1098" s="8"/>
      <c r="C1098" s="8" t="s">
        <v>175</v>
      </c>
      <c r="D1098" s="8" t="s">
        <v>177</v>
      </c>
      <c r="E1098" s="8"/>
      <c r="F1098" s="11">
        <f t="shared" si="244"/>
        <v>28</v>
      </c>
      <c r="G1098" s="11">
        <f>G1099</f>
        <v>28</v>
      </c>
      <c r="H1098" s="11">
        <f>H1099</f>
        <v>0</v>
      </c>
      <c r="I1098" s="11">
        <f t="shared" si="241"/>
        <v>28</v>
      </c>
      <c r="J1098" s="11">
        <f>J1099</f>
        <v>28</v>
      </c>
      <c r="K1098" s="11">
        <f>K1099</f>
        <v>0</v>
      </c>
    </row>
    <row r="1099" spans="1:14" ht="31.15" customHeight="1" x14ac:dyDescent="0.2">
      <c r="A1099" s="15" t="s">
        <v>57</v>
      </c>
      <c r="B1099" s="8"/>
      <c r="C1099" s="9" t="s">
        <v>175</v>
      </c>
      <c r="D1099" s="9" t="s">
        <v>178</v>
      </c>
      <c r="E1099" s="8"/>
      <c r="F1099" s="14">
        <f t="shared" si="244"/>
        <v>28</v>
      </c>
      <c r="G1099" s="14">
        <f>G1100</f>
        <v>28</v>
      </c>
      <c r="H1099" s="14">
        <f>H1100</f>
        <v>0</v>
      </c>
      <c r="I1099" s="14">
        <f t="shared" si="241"/>
        <v>28</v>
      </c>
      <c r="J1099" s="14">
        <f>J1100</f>
        <v>28</v>
      </c>
      <c r="K1099" s="14">
        <f>K1100</f>
        <v>0</v>
      </c>
    </row>
    <row r="1100" spans="1:14" ht="95.25" customHeight="1" x14ac:dyDescent="0.2">
      <c r="A1100" s="15" t="s">
        <v>18</v>
      </c>
      <c r="B1100" s="8"/>
      <c r="C1100" s="9" t="s">
        <v>175</v>
      </c>
      <c r="D1100" s="9" t="s">
        <v>178</v>
      </c>
      <c r="E1100" s="9" t="s">
        <v>12</v>
      </c>
      <c r="F1100" s="14">
        <f>G1100+H1100</f>
        <v>28</v>
      </c>
      <c r="G1100" s="14">
        <v>28</v>
      </c>
      <c r="H1100" s="14"/>
      <c r="I1100" s="14">
        <f>J1100+K1100</f>
        <v>28</v>
      </c>
      <c r="J1100" s="14">
        <v>28</v>
      </c>
      <c r="K1100" s="14"/>
    </row>
    <row r="1101" spans="1:14" ht="229.5" customHeight="1" x14ac:dyDescent="0.2">
      <c r="A1101" s="8" t="s">
        <v>914</v>
      </c>
      <c r="B1101" s="8"/>
      <c r="C1101" s="8" t="s">
        <v>175</v>
      </c>
      <c r="D1101" s="8" t="s">
        <v>784</v>
      </c>
      <c r="E1101" s="8"/>
      <c r="F1101" s="11">
        <f t="shared" ref="F1101:F1106" si="245">G1101+H1101</f>
        <v>20</v>
      </c>
      <c r="G1101" s="14">
        <f>G1102+G1105</f>
        <v>20</v>
      </c>
      <c r="H1101" s="14">
        <f>H1102+H1105</f>
        <v>0</v>
      </c>
      <c r="I1101" s="11">
        <f t="shared" si="241"/>
        <v>20</v>
      </c>
      <c r="J1101" s="14">
        <f>J1102+J1105</f>
        <v>20</v>
      </c>
      <c r="K1101" s="14">
        <f>K1102+K1105</f>
        <v>0</v>
      </c>
    </row>
    <row r="1102" spans="1:14" ht="186" customHeight="1" x14ac:dyDescent="0.2">
      <c r="A1102" s="20" t="s">
        <v>915</v>
      </c>
      <c r="B1102" s="8"/>
      <c r="C1102" s="8" t="s">
        <v>175</v>
      </c>
      <c r="D1102" s="8" t="s">
        <v>916</v>
      </c>
      <c r="E1102" s="8"/>
      <c r="F1102" s="11">
        <f t="shared" si="245"/>
        <v>10</v>
      </c>
      <c r="G1102" s="11">
        <f>G1103</f>
        <v>10</v>
      </c>
      <c r="H1102" s="11">
        <f>H1103</f>
        <v>0</v>
      </c>
      <c r="I1102" s="11">
        <f t="shared" si="241"/>
        <v>10</v>
      </c>
      <c r="J1102" s="11">
        <f>J1103</f>
        <v>10</v>
      </c>
      <c r="K1102" s="11">
        <f>K1103</f>
        <v>0</v>
      </c>
    </row>
    <row r="1103" spans="1:14" ht="26.45" customHeight="1" x14ac:dyDescent="0.2">
      <c r="A1103" s="15" t="s">
        <v>57</v>
      </c>
      <c r="B1103" s="8"/>
      <c r="C1103" s="9" t="s">
        <v>175</v>
      </c>
      <c r="D1103" s="9" t="s">
        <v>917</v>
      </c>
      <c r="E1103" s="8"/>
      <c r="F1103" s="14">
        <f t="shared" si="245"/>
        <v>10</v>
      </c>
      <c r="G1103" s="14">
        <f>G1104</f>
        <v>10</v>
      </c>
      <c r="H1103" s="14">
        <f>H1104</f>
        <v>0</v>
      </c>
      <c r="I1103" s="14">
        <f t="shared" si="241"/>
        <v>10</v>
      </c>
      <c r="J1103" s="14">
        <f>J1104</f>
        <v>10</v>
      </c>
      <c r="K1103" s="14">
        <f>K1104</f>
        <v>0</v>
      </c>
    </row>
    <row r="1104" spans="1:14" ht="95.25" customHeight="1" x14ac:dyDescent="0.2">
      <c r="A1104" s="15" t="s">
        <v>18</v>
      </c>
      <c r="B1104" s="8"/>
      <c r="C1104" s="9" t="s">
        <v>175</v>
      </c>
      <c r="D1104" s="9" t="s">
        <v>917</v>
      </c>
      <c r="E1104" s="9" t="s">
        <v>12</v>
      </c>
      <c r="F1104" s="14">
        <f>G1104+H1104</f>
        <v>10</v>
      </c>
      <c r="G1104" s="14">
        <v>10</v>
      </c>
      <c r="H1104" s="14"/>
      <c r="I1104" s="14">
        <f>J1104+K1104</f>
        <v>10</v>
      </c>
      <c r="J1104" s="14">
        <v>10</v>
      </c>
      <c r="K1104" s="14"/>
    </row>
    <row r="1105" spans="1:11" ht="309.60000000000002" customHeight="1" x14ac:dyDescent="0.2">
      <c r="A1105" s="20" t="s">
        <v>918</v>
      </c>
      <c r="B1105" s="8"/>
      <c r="C1105" s="8" t="s">
        <v>175</v>
      </c>
      <c r="D1105" s="8" t="s">
        <v>919</v>
      </c>
      <c r="E1105" s="8"/>
      <c r="F1105" s="11">
        <f t="shared" si="245"/>
        <v>10</v>
      </c>
      <c r="G1105" s="11">
        <f>G1106</f>
        <v>10</v>
      </c>
      <c r="H1105" s="11">
        <f>H1106</f>
        <v>0</v>
      </c>
      <c r="I1105" s="11">
        <f t="shared" si="241"/>
        <v>10</v>
      </c>
      <c r="J1105" s="11">
        <f>J1106</f>
        <v>10</v>
      </c>
      <c r="K1105" s="11">
        <f>K1106</f>
        <v>0</v>
      </c>
    </row>
    <row r="1106" spans="1:11" ht="26.45" customHeight="1" x14ac:dyDescent="0.2">
      <c r="A1106" s="15" t="s">
        <v>57</v>
      </c>
      <c r="B1106" s="8"/>
      <c r="C1106" s="9" t="s">
        <v>175</v>
      </c>
      <c r="D1106" s="9" t="s">
        <v>920</v>
      </c>
      <c r="E1106" s="8"/>
      <c r="F1106" s="14">
        <f t="shared" si="245"/>
        <v>10</v>
      </c>
      <c r="G1106" s="14">
        <f>G1107</f>
        <v>10</v>
      </c>
      <c r="H1106" s="14">
        <f>H1107</f>
        <v>0</v>
      </c>
      <c r="I1106" s="14">
        <f t="shared" si="241"/>
        <v>10</v>
      </c>
      <c r="J1106" s="14">
        <f>J1107</f>
        <v>10</v>
      </c>
      <c r="K1106" s="14">
        <f>K1107</f>
        <v>0</v>
      </c>
    </row>
    <row r="1107" spans="1:11" ht="101.45" customHeight="1" x14ac:dyDescent="0.2">
      <c r="A1107" s="15" t="s">
        <v>18</v>
      </c>
      <c r="B1107" s="8"/>
      <c r="C1107" s="9" t="s">
        <v>175</v>
      </c>
      <c r="D1107" s="9" t="s">
        <v>920</v>
      </c>
      <c r="E1107" s="9" t="s">
        <v>12</v>
      </c>
      <c r="F1107" s="14">
        <f>G1107+H1107</f>
        <v>10</v>
      </c>
      <c r="G1107" s="14">
        <v>10</v>
      </c>
      <c r="H1107" s="14"/>
      <c r="I1107" s="14">
        <f>J1107+K1107</f>
        <v>10</v>
      </c>
      <c r="J1107" s="14">
        <v>10</v>
      </c>
      <c r="K1107" s="14"/>
    </row>
    <row r="1108" spans="1:11" ht="149.25" customHeight="1" x14ac:dyDescent="0.2">
      <c r="A1108" s="7" t="s">
        <v>856</v>
      </c>
      <c r="B1108" s="8"/>
      <c r="C1108" s="8" t="s">
        <v>175</v>
      </c>
      <c r="D1108" s="8" t="s">
        <v>39</v>
      </c>
      <c r="E1108" s="8"/>
      <c r="F1108" s="11">
        <f t="shared" si="244"/>
        <v>13600</v>
      </c>
      <c r="G1108" s="11">
        <f>G1109+G1126+G1133+G1137</f>
        <v>13600</v>
      </c>
      <c r="H1108" s="11">
        <f>H1109+H1126+H1133+H1137</f>
        <v>0</v>
      </c>
      <c r="I1108" s="11">
        <f t="shared" si="241"/>
        <v>13600</v>
      </c>
      <c r="J1108" s="11">
        <f>J1109+J1126+J1133+J1137</f>
        <v>13600</v>
      </c>
      <c r="K1108" s="11">
        <f>K1109+K1126+K1133+K1137</f>
        <v>0</v>
      </c>
    </row>
    <row r="1109" spans="1:11" ht="132" customHeight="1" x14ac:dyDescent="0.2">
      <c r="A1109" s="7" t="s">
        <v>890</v>
      </c>
      <c r="B1109" s="8"/>
      <c r="C1109" s="8" t="s">
        <v>175</v>
      </c>
      <c r="D1109" s="8" t="s">
        <v>179</v>
      </c>
      <c r="E1109" s="8"/>
      <c r="F1109" s="11">
        <f t="shared" si="244"/>
        <v>1962</v>
      </c>
      <c r="G1109" s="11">
        <f>G1110+G1116+G1123+G1113</f>
        <v>1962</v>
      </c>
      <c r="H1109" s="11">
        <f>H1110+H1116+H1123+H1113</f>
        <v>0</v>
      </c>
      <c r="I1109" s="11">
        <f t="shared" si="241"/>
        <v>1962</v>
      </c>
      <c r="J1109" s="11">
        <f>J1110+J1116+J1123+J1113</f>
        <v>1962</v>
      </c>
      <c r="K1109" s="11">
        <f>K1110+K1116+K1123+K1113</f>
        <v>0</v>
      </c>
    </row>
    <row r="1110" spans="1:11" ht="199.5" customHeight="1" x14ac:dyDescent="0.2">
      <c r="A1110" s="8" t="s">
        <v>180</v>
      </c>
      <c r="B1110" s="8"/>
      <c r="C1110" s="8" t="s">
        <v>175</v>
      </c>
      <c r="D1110" s="8" t="s">
        <v>181</v>
      </c>
      <c r="E1110" s="8"/>
      <c r="F1110" s="11">
        <f t="shared" si="244"/>
        <v>50</v>
      </c>
      <c r="G1110" s="11">
        <f>G1111</f>
        <v>50</v>
      </c>
      <c r="H1110" s="11">
        <f>H1111</f>
        <v>0</v>
      </c>
      <c r="I1110" s="11">
        <f t="shared" si="241"/>
        <v>50</v>
      </c>
      <c r="J1110" s="11">
        <f>J1111</f>
        <v>50</v>
      </c>
      <c r="K1110" s="11">
        <f>K1111</f>
        <v>0</v>
      </c>
    </row>
    <row r="1111" spans="1:11" ht="27" customHeight="1" x14ac:dyDescent="0.2">
      <c r="A1111" s="19" t="s">
        <v>57</v>
      </c>
      <c r="B1111" s="9"/>
      <c r="C1111" s="9" t="s">
        <v>175</v>
      </c>
      <c r="D1111" s="9" t="s">
        <v>182</v>
      </c>
      <c r="E1111" s="9"/>
      <c r="F1111" s="14">
        <f t="shared" si="244"/>
        <v>50</v>
      </c>
      <c r="G1111" s="14">
        <f>G1112</f>
        <v>50</v>
      </c>
      <c r="H1111" s="14">
        <f>H1112</f>
        <v>0</v>
      </c>
      <c r="I1111" s="14">
        <f t="shared" si="241"/>
        <v>50</v>
      </c>
      <c r="J1111" s="14">
        <f>J1112</f>
        <v>50</v>
      </c>
      <c r="K1111" s="14">
        <f>K1112</f>
        <v>0</v>
      </c>
    </row>
    <row r="1112" spans="1:11" ht="95.25" customHeight="1" x14ac:dyDescent="0.2">
      <c r="A1112" s="9" t="s">
        <v>18</v>
      </c>
      <c r="B1112" s="9"/>
      <c r="C1112" s="9" t="s">
        <v>175</v>
      </c>
      <c r="D1112" s="9" t="s">
        <v>182</v>
      </c>
      <c r="E1112" s="9" t="s">
        <v>12</v>
      </c>
      <c r="F1112" s="14">
        <f>G1112+H1112</f>
        <v>50</v>
      </c>
      <c r="G1112" s="14">
        <v>50</v>
      </c>
      <c r="H1112" s="14"/>
      <c r="I1112" s="14">
        <f>J1112+K1112</f>
        <v>50</v>
      </c>
      <c r="J1112" s="14">
        <v>50</v>
      </c>
      <c r="K1112" s="14"/>
    </row>
    <row r="1113" spans="1:11" ht="232.15" customHeight="1" x14ac:dyDescent="0.2">
      <c r="A1113" s="8" t="s">
        <v>730</v>
      </c>
      <c r="B1113" s="9"/>
      <c r="C1113" s="8" t="s">
        <v>175</v>
      </c>
      <c r="D1113" s="8" t="s">
        <v>686</v>
      </c>
      <c r="E1113" s="8"/>
      <c r="F1113" s="11">
        <f t="shared" si="244"/>
        <v>28</v>
      </c>
      <c r="G1113" s="11">
        <f>G1114</f>
        <v>28</v>
      </c>
      <c r="H1113" s="11">
        <f>H1114</f>
        <v>0</v>
      </c>
      <c r="I1113" s="11">
        <f t="shared" si="241"/>
        <v>28</v>
      </c>
      <c r="J1113" s="11">
        <f>J1114</f>
        <v>28</v>
      </c>
      <c r="K1113" s="11">
        <f>K1114</f>
        <v>0</v>
      </c>
    </row>
    <row r="1114" spans="1:11" ht="27" customHeight="1" x14ac:dyDescent="0.2">
      <c r="A1114" s="19" t="s">
        <v>57</v>
      </c>
      <c r="B1114" s="9"/>
      <c r="C1114" s="9" t="s">
        <v>175</v>
      </c>
      <c r="D1114" s="9" t="s">
        <v>687</v>
      </c>
      <c r="E1114" s="9"/>
      <c r="F1114" s="14">
        <f t="shared" si="244"/>
        <v>28</v>
      </c>
      <c r="G1114" s="14">
        <f>G1115</f>
        <v>28</v>
      </c>
      <c r="H1114" s="14">
        <f>H1115</f>
        <v>0</v>
      </c>
      <c r="I1114" s="14">
        <f t="shared" si="241"/>
        <v>28</v>
      </c>
      <c r="J1114" s="14">
        <f>J1115</f>
        <v>28</v>
      </c>
      <c r="K1114" s="14">
        <f>K1115</f>
        <v>0</v>
      </c>
    </row>
    <row r="1115" spans="1:11" ht="95.25" customHeight="1" x14ac:dyDescent="0.2">
      <c r="A1115" s="9" t="s">
        <v>18</v>
      </c>
      <c r="B1115" s="9"/>
      <c r="C1115" s="9" t="s">
        <v>175</v>
      </c>
      <c r="D1115" s="9" t="s">
        <v>687</v>
      </c>
      <c r="E1115" s="9" t="s">
        <v>12</v>
      </c>
      <c r="F1115" s="14">
        <f>G1115+H1115</f>
        <v>28</v>
      </c>
      <c r="G1115" s="14">
        <v>28</v>
      </c>
      <c r="H1115" s="14"/>
      <c r="I1115" s="14">
        <f>J1115+K1115</f>
        <v>28</v>
      </c>
      <c r="J1115" s="14">
        <v>28</v>
      </c>
      <c r="K1115" s="14"/>
    </row>
    <row r="1116" spans="1:11" ht="215.25" customHeight="1" x14ac:dyDescent="0.2">
      <c r="A1116" s="8" t="s">
        <v>676</v>
      </c>
      <c r="B1116" s="8"/>
      <c r="C1116" s="8" t="s">
        <v>175</v>
      </c>
      <c r="D1116" s="8" t="s">
        <v>183</v>
      </c>
      <c r="E1116" s="8"/>
      <c r="F1116" s="11">
        <f t="shared" si="244"/>
        <v>1856</v>
      </c>
      <c r="G1116" s="11">
        <f>G1117+G1119+G1121</f>
        <v>1856</v>
      </c>
      <c r="H1116" s="11">
        <f>H1117+H1119+H1121</f>
        <v>0</v>
      </c>
      <c r="I1116" s="11">
        <f t="shared" si="241"/>
        <v>1856</v>
      </c>
      <c r="J1116" s="11">
        <f>J1117+J1119+J1121</f>
        <v>1856</v>
      </c>
      <c r="K1116" s="11">
        <f>K1117+K1119+K1121</f>
        <v>0</v>
      </c>
    </row>
    <row r="1117" spans="1:11" ht="102" customHeight="1" x14ac:dyDescent="0.2">
      <c r="A1117" s="19" t="s">
        <v>728</v>
      </c>
      <c r="B1117" s="9"/>
      <c r="C1117" s="9" t="s">
        <v>175</v>
      </c>
      <c r="D1117" s="9" t="s">
        <v>184</v>
      </c>
      <c r="E1117" s="9"/>
      <c r="F1117" s="14">
        <f t="shared" si="244"/>
        <v>400</v>
      </c>
      <c r="G1117" s="14">
        <f>G1118</f>
        <v>400</v>
      </c>
      <c r="H1117" s="14">
        <f>H1118</f>
        <v>0</v>
      </c>
      <c r="I1117" s="14">
        <f t="shared" si="241"/>
        <v>400</v>
      </c>
      <c r="J1117" s="14">
        <f>J1118</f>
        <v>400</v>
      </c>
      <c r="K1117" s="14">
        <f>K1118</f>
        <v>0</v>
      </c>
    </row>
    <row r="1118" spans="1:11" ht="70.900000000000006" customHeight="1" x14ac:dyDescent="0.2">
      <c r="A1118" s="19" t="s">
        <v>22</v>
      </c>
      <c r="B1118" s="9"/>
      <c r="C1118" s="9" t="s">
        <v>175</v>
      </c>
      <c r="D1118" s="9" t="s">
        <v>184</v>
      </c>
      <c r="E1118" s="9" t="s">
        <v>23</v>
      </c>
      <c r="F1118" s="14">
        <f>G1118+H1118</f>
        <v>400</v>
      </c>
      <c r="G1118" s="14">
        <v>400</v>
      </c>
      <c r="H1118" s="14"/>
      <c r="I1118" s="14">
        <f>J1118+K1118</f>
        <v>400</v>
      </c>
      <c r="J1118" s="14">
        <v>400</v>
      </c>
      <c r="K1118" s="14"/>
    </row>
    <row r="1119" spans="1:11" ht="115.5" customHeight="1" x14ac:dyDescent="0.2">
      <c r="A1119" s="19" t="s">
        <v>185</v>
      </c>
      <c r="B1119" s="9"/>
      <c r="C1119" s="9" t="s">
        <v>175</v>
      </c>
      <c r="D1119" s="9" t="s">
        <v>186</v>
      </c>
      <c r="E1119" s="9"/>
      <c r="F1119" s="14">
        <f t="shared" si="244"/>
        <v>173</v>
      </c>
      <c r="G1119" s="14">
        <f>G1120</f>
        <v>173</v>
      </c>
      <c r="H1119" s="14">
        <f>H1120</f>
        <v>0</v>
      </c>
      <c r="I1119" s="14">
        <f t="shared" si="241"/>
        <v>173</v>
      </c>
      <c r="J1119" s="14">
        <f>J1120</f>
        <v>173</v>
      </c>
      <c r="K1119" s="14">
        <f>K1120</f>
        <v>0</v>
      </c>
    </row>
    <row r="1120" spans="1:11" ht="66.75" customHeight="1" x14ac:dyDescent="0.2">
      <c r="A1120" s="19" t="s">
        <v>22</v>
      </c>
      <c r="B1120" s="9"/>
      <c r="C1120" s="9" t="s">
        <v>175</v>
      </c>
      <c r="D1120" s="9" t="s">
        <v>186</v>
      </c>
      <c r="E1120" s="9" t="s">
        <v>23</v>
      </c>
      <c r="F1120" s="14">
        <f>G1120+H1120</f>
        <v>173</v>
      </c>
      <c r="G1120" s="14">
        <v>173</v>
      </c>
      <c r="H1120" s="14"/>
      <c r="I1120" s="14">
        <f>J1120+K1120</f>
        <v>173</v>
      </c>
      <c r="J1120" s="14">
        <v>173</v>
      </c>
      <c r="K1120" s="14"/>
    </row>
    <row r="1121" spans="1:11" ht="28.15" customHeight="1" x14ac:dyDescent="0.2">
      <c r="A1121" s="19" t="s">
        <v>57</v>
      </c>
      <c r="B1121" s="9"/>
      <c r="C1121" s="9" t="s">
        <v>175</v>
      </c>
      <c r="D1121" s="9" t="s">
        <v>187</v>
      </c>
      <c r="E1121" s="9"/>
      <c r="F1121" s="14">
        <f t="shared" si="244"/>
        <v>1283</v>
      </c>
      <c r="G1121" s="14">
        <f>G1122</f>
        <v>1283</v>
      </c>
      <c r="H1121" s="14">
        <f>H1122</f>
        <v>0</v>
      </c>
      <c r="I1121" s="14">
        <f t="shared" si="241"/>
        <v>1283</v>
      </c>
      <c r="J1121" s="14">
        <f>J1122</f>
        <v>1283</v>
      </c>
      <c r="K1121" s="14">
        <f>K1122</f>
        <v>0</v>
      </c>
    </row>
    <row r="1122" spans="1:11" ht="95.25" customHeight="1" x14ac:dyDescent="0.2">
      <c r="A1122" s="9" t="s">
        <v>18</v>
      </c>
      <c r="B1122" s="9"/>
      <c r="C1122" s="9" t="s">
        <v>175</v>
      </c>
      <c r="D1122" s="9" t="s">
        <v>187</v>
      </c>
      <c r="E1122" s="9" t="s">
        <v>12</v>
      </c>
      <c r="F1122" s="14">
        <f>G1122+H1122</f>
        <v>1283</v>
      </c>
      <c r="G1122" s="14">
        <v>1283</v>
      </c>
      <c r="H1122" s="14"/>
      <c r="I1122" s="14">
        <f>J1122+K1122</f>
        <v>1283</v>
      </c>
      <c r="J1122" s="14">
        <v>1283</v>
      </c>
      <c r="K1122" s="14"/>
    </row>
    <row r="1123" spans="1:11" ht="129" customHeight="1" x14ac:dyDescent="0.2">
      <c r="A1123" s="8" t="s">
        <v>188</v>
      </c>
      <c r="B1123" s="8"/>
      <c r="C1123" s="8" t="s">
        <v>175</v>
      </c>
      <c r="D1123" s="8" t="s">
        <v>189</v>
      </c>
      <c r="E1123" s="8"/>
      <c r="F1123" s="11">
        <f t="shared" si="244"/>
        <v>28</v>
      </c>
      <c r="G1123" s="11">
        <f>G1124</f>
        <v>28</v>
      </c>
      <c r="H1123" s="11">
        <f>H1124</f>
        <v>0</v>
      </c>
      <c r="I1123" s="11">
        <f t="shared" si="241"/>
        <v>28</v>
      </c>
      <c r="J1123" s="11">
        <f>J1124</f>
        <v>28</v>
      </c>
      <c r="K1123" s="11">
        <f>K1124</f>
        <v>0</v>
      </c>
    </row>
    <row r="1124" spans="1:11" ht="36" customHeight="1" x14ac:dyDescent="0.2">
      <c r="A1124" s="19" t="s">
        <v>57</v>
      </c>
      <c r="B1124" s="9"/>
      <c r="C1124" s="9" t="s">
        <v>175</v>
      </c>
      <c r="D1124" s="9" t="s">
        <v>190</v>
      </c>
      <c r="E1124" s="9"/>
      <c r="F1124" s="14">
        <f t="shared" si="244"/>
        <v>28</v>
      </c>
      <c r="G1124" s="14">
        <f>G1125</f>
        <v>28</v>
      </c>
      <c r="H1124" s="14">
        <f>H1125</f>
        <v>0</v>
      </c>
      <c r="I1124" s="14">
        <f t="shared" si="241"/>
        <v>28</v>
      </c>
      <c r="J1124" s="14">
        <f>J1125</f>
        <v>28</v>
      </c>
      <c r="K1124" s="14">
        <f>K1125</f>
        <v>0</v>
      </c>
    </row>
    <row r="1125" spans="1:11" ht="95.25" customHeight="1" x14ac:dyDescent="0.2">
      <c r="A1125" s="9" t="s">
        <v>18</v>
      </c>
      <c r="B1125" s="9"/>
      <c r="C1125" s="9" t="s">
        <v>175</v>
      </c>
      <c r="D1125" s="9" t="s">
        <v>190</v>
      </c>
      <c r="E1125" s="9" t="s">
        <v>12</v>
      </c>
      <c r="F1125" s="14">
        <f>G1125+H1125</f>
        <v>28</v>
      </c>
      <c r="G1125" s="14">
        <v>28</v>
      </c>
      <c r="H1125" s="14"/>
      <c r="I1125" s="14">
        <f>J1125+K1125</f>
        <v>28</v>
      </c>
      <c r="J1125" s="14">
        <v>28</v>
      </c>
      <c r="K1125" s="14"/>
    </row>
    <row r="1126" spans="1:11" ht="92.25" customHeight="1" x14ac:dyDescent="0.2">
      <c r="A1126" s="7" t="s">
        <v>891</v>
      </c>
      <c r="B1126" s="8"/>
      <c r="C1126" s="8" t="s">
        <v>175</v>
      </c>
      <c r="D1126" s="8" t="s">
        <v>40</v>
      </c>
      <c r="E1126" s="8"/>
      <c r="F1126" s="11">
        <f t="shared" si="244"/>
        <v>846</v>
      </c>
      <c r="G1126" s="11">
        <f>G1127+G1130</f>
        <v>846</v>
      </c>
      <c r="H1126" s="11">
        <f>H1127+H1130</f>
        <v>0</v>
      </c>
      <c r="I1126" s="11">
        <f t="shared" ref="I1126:I1135" si="246">J1126+K1126</f>
        <v>846</v>
      </c>
      <c r="J1126" s="11">
        <f>J1127+J1130</f>
        <v>846</v>
      </c>
      <c r="K1126" s="11">
        <f>K1127+K1130</f>
        <v>0</v>
      </c>
    </row>
    <row r="1127" spans="1:11" ht="236.45" customHeight="1" x14ac:dyDescent="0.2">
      <c r="A1127" s="8" t="s">
        <v>41</v>
      </c>
      <c r="B1127" s="8"/>
      <c r="C1127" s="8" t="s">
        <v>175</v>
      </c>
      <c r="D1127" s="8" t="s">
        <v>43</v>
      </c>
      <c r="E1127" s="8"/>
      <c r="F1127" s="11">
        <f t="shared" ref="F1127:F1135" si="247">G1127+H1127</f>
        <v>826</v>
      </c>
      <c r="G1127" s="11">
        <f>G1128</f>
        <v>826</v>
      </c>
      <c r="H1127" s="11">
        <f>H1128</f>
        <v>0</v>
      </c>
      <c r="I1127" s="11">
        <f t="shared" si="246"/>
        <v>826</v>
      </c>
      <c r="J1127" s="11">
        <f>J1128</f>
        <v>826</v>
      </c>
      <c r="K1127" s="11">
        <f>K1128</f>
        <v>0</v>
      </c>
    </row>
    <row r="1128" spans="1:11" ht="37.15" customHeight="1" x14ac:dyDescent="0.2">
      <c r="A1128" s="19" t="s">
        <v>57</v>
      </c>
      <c r="B1128" s="9"/>
      <c r="C1128" s="9" t="s">
        <v>175</v>
      </c>
      <c r="D1128" s="9" t="s">
        <v>44</v>
      </c>
      <c r="E1128" s="9"/>
      <c r="F1128" s="14">
        <f t="shared" si="247"/>
        <v>826</v>
      </c>
      <c r="G1128" s="14">
        <f>G1129</f>
        <v>826</v>
      </c>
      <c r="H1128" s="14">
        <f>H1129</f>
        <v>0</v>
      </c>
      <c r="I1128" s="14">
        <f t="shared" si="246"/>
        <v>826</v>
      </c>
      <c r="J1128" s="14">
        <f>J1129</f>
        <v>826</v>
      </c>
      <c r="K1128" s="14">
        <f>K1129</f>
        <v>0</v>
      </c>
    </row>
    <row r="1129" spans="1:11" ht="95.25" customHeight="1" x14ac:dyDescent="0.2">
      <c r="A1129" s="9" t="s">
        <v>18</v>
      </c>
      <c r="B1129" s="9"/>
      <c r="C1129" s="9" t="s">
        <v>175</v>
      </c>
      <c r="D1129" s="9" t="s">
        <v>44</v>
      </c>
      <c r="E1129" s="9" t="s">
        <v>12</v>
      </c>
      <c r="F1129" s="14">
        <f>G1129+H1129</f>
        <v>826</v>
      </c>
      <c r="G1129" s="14">
        <v>826</v>
      </c>
      <c r="H1129" s="14"/>
      <c r="I1129" s="14">
        <f>J1129+K1129</f>
        <v>826</v>
      </c>
      <c r="J1129" s="14">
        <v>826</v>
      </c>
      <c r="K1129" s="14"/>
    </row>
    <row r="1130" spans="1:11" ht="278.25" customHeight="1" x14ac:dyDescent="0.2">
      <c r="A1130" s="8" t="s">
        <v>204</v>
      </c>
      <c r="B1130" s="8"/>
      <c r="C1130" s="8" t="s">
        <v>175</v>
      </c>
      <c r="D1130" s="8" t="s">
        <v>191</v>
      </c>
      <c r="E1130" s="8"/>
      <c r="F1130" s="11">
        <f t="shared" si="247"/>
        <v>20</v>
      </c>
      <c r="G1130" s="11">
        <f>G1131</f>
        <v>20</v>
      </c>
      <c r="H1130" s="11">
        <f>H1131</f>
        <v>0</v>
      </c>
      <c r="I1130" s="11">
        <f t="shared" si="246"/>
        <v>20</v>
      </c>
      <c r="J1130" s="11">
        <f>J1131</f>
        <v>20</v>
      </c>
      <c r="K1130" s="11">
        <f>K1131</f>
        <v>0</v>
      </c>
    </row>
    <row r="1131" spans="1:11" ht="33" x14ac:dyDescent="0.2">
      <c r="A1131" s="19" t="s">
        <v>57</v>
      </c>
      <c r="B1131" s="9"/>
      <c r="C1131" s="9" t="s">
        <v>175</v>
      </c>
      <c r="D1131" s="9" t="s">
        <v>192</v>
      </c>
      <c r="E1131" s="9"/>
      <c r="F1131" s="14">
        <f t="shared" si="247"/>
        <v>20</v>
      </c>
      <c r="G1131" s="14">
        <f>G1132</f>
        <v>20</v>
      </c>
      <c r="H1131" s="14">
        <f>H1132</f>
        <v>0</v>
      </c>
      <c r="I1131" s="14">
        <f t="shared" si="246"/>
        <v>20</v>
      </c>
      <c r="J1131" s="14">
        <f>J1132</f>
        <v>20</v>
      </c>
      <c r="K1131" s="14">
        <f>K1132</f>
        <v>0</v>
      </c>
    </row>
    <row r="1132" spans="1:11" ht="104.45" customHeight="1" x14ac:dyDescent="0.2">
      <c r="A1132" s="9" t="s">
        <v>18</v>
      </c>
      <c r="B1132" s="9"/>
      <c r="C1132" s="9" t="s">
        <v>175</v>
      </c>
      <c r="D1132" s="9" t="s">
        <v>192</v>
      </c>
      <c r="E1132" s="9" t="s">
        <v>12</v>
      </c>
      <c r="F1132" s="14">
        <f>G1132+H1132</f>
        <v>20</v>
      </c>
      <c r="G1132" s="14">
        <v>20</v>
      </c>
      <c r="H1132" s="14"/>
      <c r="I1132" s="14">
        <f>J1132+K1132</f>
        <v>20</v>
      </c>
      <c r="J1132" s="14">
        <v>20</v>
      </c>
      <c r="K1132" s="14"/>
    </row>
    <row r="1133" spans="1:11" ht="207" customHeight="1" x14ac:dyDescent="0.2">
      <c r="A1133" s="7" t="s">
        <v>892</v>
      </c>
      <c r="B1133" s="8"/>
      <c r="C1133" s="8" t="s">
        <v>175</v>
      </c>
      <c r="D1133" s="8" t="s">
        <v>193</v>
      </c>
      <c r="E1133" s="8"/>
      <c r="F1133" s="11">
        <f t="shared" si="247"/>
        <v>10699</v>
      </c>
      <c r="G1133" s="11">
        <f t="shared" ref="G1133:K1135" si="248">G1134</f>
        <v>10699</v>
      </c>
      <c r="H1133" s="11">
        <f t="shared" si="248"/>
        <v>0</v>
      </c>
      <c r="I1133" s="11">
        <f t="shared" si="246"/>
        <v>10699</v>
      </c>
      <c r="J1133" s="11">
        <f t="shared" si="248"/>
        <v>10699</v>
      </c>
      <c r="K1133" s="11">
        <f t="shared" si="248"/>
        <v>0</v>
      </c>
    </row>
    <row r="1134" spans="1:11" ht="145.5" customHeight="1" x14ac:dyDescent="0.2">
      <c r="A1134" s="8" t="s">
        <v>665</v>
      </c>
      <c r="B1134" s="8"/>
      <c r="C1134" s="8" t="s">
        <v>175</v>
      </c>
      <c r="D1134" s="8" t="s">
        <v>659</v>
      </c>
      <c r="E1134" s="8"/>
      <c r="F1134" s="11">
        <f t="shared" si="247"/>
        <v>10699</v>
      </c>
      <c r="G1134" s="11">
        <f t="shared" si="248"/>
        <v>10699</v>
      </c>
      <c r="H1134" s="11">
        <f t="shared" si="248"/>
        <v>0</v>
      </c>
      <c r="I1134" s="11">
        <f t="shared" si="246"/>
        <v>10699</v>
      </c>
      <c r="J1134" s="11">
        <f t="shared" si="248"/>
        <v>10699</v>
      </c>
      <c r="K1134" s="11">
        <f t="shared" si="248"/>
        <v>0</v>
      </c>
    </row>
    <row r="1135" spans="1:11" ht="128.25" customHeight="1" x14ac:dyDescent="0.2">
      <c r="A1135" s="9" t="s">
        <v>34</v>
      </c>
      <c r="B1135" s="9"/>
      <c r="C1135" s="9" t="s">
        <v>175</v>
      </c>
      <c r="D1135" s="9" t="s">
        <v>660</v>
      </c>
      <c r="E1135" s="9"/>
      <c r="F1135" s="14">
        <f t="shared" si="247"/>
        <v>10699</v>
      </c>
      <c r="G1135" s="14">
        <f t="shared" si="248"/>
        <v>10699</v>
      </c>
      <c r="H1135" s="14">
        <f t="shared" si="248"/>
        <v>0</v>
      </c>
      <c r="I1135" s="14">
        <f t="shared" si="246"/>
        <v>10699</v>
      </c>
      <c r="J1135" s="14">
        <f t="shared" si="248"/>
        <v>10699</v>
      </c>
      <c r="K1135" s="14">
        <f t="shared" si="248"/>
        <v>0</v>
      </c>
    </row>
    <row r="1136" spans="1:11" ht="156" customHeight="1" x14ac:dyDescent="0.2">
      <c r="A1136" s="9" t="s">
        <v>16</v>
      </c>
      <c r="B1136" s="9"/>
      <c r="C1136" s="9" t="s">
        <v>175</v>
      </c>
      <c r="D1136" s="9" t="s">
        <v>660</v>
      </c>
      <c r="E1136" s="9" t="s">
        <v>13</v>
      </c>
      <c r="F1136" s="14">
        <f t="shared" ref="F1136:F1141" si="249">G1136+H1136</f>
        <v>10699</v>
      </c>
      <c r="G1136" s="14">
        <v>10699</v>
      </c>
      <c r="H1136" s="14"/>
      <c r="I1136" s="14">
        <f t="shared" ref="I1136:I1141" si="250">J1136+K1136</f>
        <v>10699</v>
      </c>
      <c r="J1136" s="14">
        <v>10699</v>
      </c>
      <c r="K1136" s="14"/>
    </row>
    <row r="1137" spans="1:11" ht="186.75" customHeight="1" x14ac:dyDescent="0.2">
      <c r="A1137" s="7" t="s">
        <v>968</v>
      </c>
      <c r="B1137" s="8"/>
      <c r="C1137" s="8" t="s">
        <v>175</v>
      </c>
      <c r="D1137" s="8" t="s">
        <v>969</v>
      </c>
      <c r="E1137" s="9"/>
      <c r="F1137" s="11">
        <f t="shared" si="249"/>
        <v>93</v>
      </c>
      <c r="G1137" s="11">
        <f t="shared" ref="G1137:K1139" si="251">G1138</f>
        <v>93</v>
      </c>
      <c r="H1137" s="11">
        <f t="shared" si="251"/>
        <v>0</v>
      </c>
      <c r="I1137" s="11">
        <f t="shared" si="250"/>
        <v>93</v>
      </c>
      <c r="J1137" s="11">
        <f t="shared" si="251"/>
        <v>93</v>
      </c>
      <c r="K1137" s="11">
        <f t="shared" si="251"/>
        <v>0</v>
      </c>
    </row>
    <row r="1138" spans="1:11" ht="192" customHeight="1" x14ac:dyDescent="0.2">
      <c r="A1138" s="8" t="s">
        <v>992</v>
      </c>
      <c r="B1138" s="8"/>
      <c r="C1138" s="8" t="s">
        <v>175</v>
      </c>
      <c r="D1138" s="8" t="s">
        <v>970</v>
      </c>
      <c r="E1138" s="8"/>
      <c r="F1138" s="11">
        <f t="shared" si="249"/>
        <v>93</v>
      </c>
      <c r="G1138" s="11">
        <f t="shared" si="251"/>
        <v>93</v>
      </c>
      <c r="H1138" s="11">
        <f t="shared" si="251"/>
        <v>0</v>
      </c>
      <c r="I1138" s="11">
        <f t="shared" si="250"/>
        <v>93</v>
      </c>
      <c r="J1138" s="11">
        <f t="shared" si="251"/>
        <v>93</v>
      </c>
      <c r="K1138" s="11">
        <f t="shared" si="251"/>
        <v>0</v>
      </c>
    </row>
    <row r="1139" spans="1:11" ht="35.450000000000003" customHeight="1" x14ac:dyDescent="0.2">
      <c r="A1139" s="19" t="s">
        <v>57</v>
      </c>
      <c r="B1139" s="9"/>
      <c r="C1139" s="9" t="s">
        <v>175</v>
      </c>
      <c r="D1139" s="9" t="s">
        <v>971</v>
      </c>
      <c r="E1139" s="9"/>
      <c r="F1139" s="14">
        <f t="shared" si="249"/>
        <v>93</v>
      </c>
      <c r="G1139" s="14">
        <f t="shared" si="251"/>
        <v>93</v>
      </c>
      <c r="H1139" s="14">
        <f t="shared" si="251"/>
        <v>0</v>
      </c>
      <c r="I1139" s="14">
        <f t="shared" si="250"/>
        <v>93</v>
      </c>
      <c r="J1139" s="14">
        <f t="shared" si="251"/>
        <v>93</v>
      </c>
      <c r="K1139" s="14">
        <f t="shared" si="251"/>
        <v>0</v>
      </c>
    </row>
    <row r="1140" spans="1:11" ht="95.25" customHeight="1" x14ac:dyDescent="0.2">
      <c r="A1140" s="9" t="s">
        <v>18</v>
      </c>
      <c r="B1140" s="9"/>
      <c r="C1140" s="9" t="s">
        <v>175</v>
      </c>
      <c r="D1140" s="9" t="s">
        <v>971</v>
      </c>
      <c r="E1140" s="9" t="s">
        <v>12</v>
      </c>
      <c r="F1140" s="14">
        <f t="shared" si="249"/>
        <v>93</v>
      </c>
      <c r="G1140" s="14">
        <v>93</v>
      </c>
      <c r="H1140" s="14"/>
      <c r="I1140" s="14">
        <f t="shared" si="250"/>
        <v>93</v>
      </c>
      <c r="J1140" s="14">
        <v>93</v>
      </c>
      <c r="K1140" s="14"/>
    </row>
    <row r="1141" spans="1:11" s="13" customFormat="1" ht="51.75" customHeight="1" x14ac:dyDescent="0.2">
      <c r="A1141" s="20" t="s">
        <v>425</v>
      </c>
      <c r="B1141" s="8"/>
      <c r="C1141" s="8" t="s">
        <v>426</v>
      </c>
      <c r="D1141" s="8"/>
      <c r="E1141" s="8"/>
      <c r="F1141" s="11">
        <f t="shared" si="249"/>
        <v>4840</v>
      </c>
      <c r="G1141" s="11">
        <f>G1142</f>
        <v>4840</v>
      </c>
      <c r="H1141" s="11">
        <f>H1142</f>
        <v>0</v>
      </c>
      <c r="I1141" s="11">
        <f t="shared" si="250"/>
        <v>4829</v>
      </c>
      <c r="J1141" s="11">
        <f>J1142</f>
        <v>4829</v>
      </c>
      <c r="K1141" s="11">
        <f>K1142</f>
        <v>0</v>
      </c>
    </row>
    <row r="1142" spans="1:11" ht="150" customHeight="1" x14ac:dyDescent="0.2">
      <c r="A1142" s="7" t="s">
        <v>856</v>
      </c>
      <c r="B1142" s="8"/>
      <c r="C1142" s="8" t="s">
        <v>426</v>
      </c>
      <c r="D1142" s="8" t="s">
        <v>39</v>
      </c>
      <c r="E1142" s="8"/>
      <c r="F1142" s="11">
        <f t="shared" ref="F1142:F1148" si="252">G1142+H1142</f>
        <v>4840</v>
      </c>
      <c r="G1142" s="11">
        <f>G1143</f>
        <v>4840</v>
      </c>
      <c r="H1142" s="11">
        <f>H1143</f>
        <v>0</v>
      </c>
      <c r="I1142" s="11">
        <f t="shared" ref="I1142:I1148" si="253">J1142+K1142</f>
        <v>4829</v>
      </c>
      <c r="J1142" s="11">
        <f>J1143</f>
        <v>4829</v>
      </c>
      <c r="K1142" s="11">
        <f>K1143</f>
        <v>0</v>
      </c>
    </row>
    <row r="1143" spans="1:11" ht="204.75" customHeight="1" x14ac:dyDescent="0.2">
      <c r="A1143" s="7" t="s">
        <v>892</v>
      </c>
      <c r="B1143" s="8"/>
      <c r="C1143" s="8" t="s">
        <v>426</v>
      </c>
      <c r="D1143" s="8" t="s">
        <v>193</v>
      </c>
      <c r="E1143" s="8"/>
      <c r="F1143" s="11">
        <f t="shared" si="252"/>
        <v>4840</v>
      </c>
      <c r="G1143" s="11">
        <f>G1144+G1147</f>
        <v>4840</v>
      </c>
      <c r="H1143" s="11">
        <f>H1144+H1147</f>
        <v>0</v>
      </c>
      <c r="I1143" s="11">
        <f t="shared" si="253"/>
        <v>4829</v>
      </c>
      <c r="J1143" s="11">
        <f>J1144+J1147</f>
        <v>4829</v>
      </c>
      <c r="K1143" s="11">
        <f>K1144+K1147</f>
        <v>0</v>
      </c>
    </row>
    <row r="1144" spans="1:11" ht="161.25" customHeight="1" x14ac:dyDescent="0.2">
      <c r="A1144" s="8" t="s">
        <v>194</v>
      </c>
      <c r="B1144" s="8"/>
      <c r="C1144" s="8" t="s">
        <v>426</v>
      </c>
      <c r="D1144" s="8" t="s">
        <v>195</v>
      </c>
      <c r="E1144" s="8"/>
      <c r="F1144" s="11">
        <f t="shared" si="252"/>
        <v>4274</v>
      </c>
      <c r="G1144" s="11">
        <f>G1145</f>
        <v>4274</v>
      </c>
      <c r="H1144" s="11">
        <f>H1145</f>
        <v>0</v>
      </c>
      <c r="I1144" s="11">
        <f t="shared" si="253"/>
        <v>4274</v>
      </c>
      <c r="J1144" s="11">
        <f>J1145</f>
        <v>4274</v>
      </c>
      <c r="K1144" s="11">
        <f>K1145</f>
        <v>0</v>
      </c>
    </row>
    <row r="1145" spans="1:11" ht="91.5" customHeight="1" x14ac:dyDescent="0.2">
      <c r="A1145" s="19" t="s">
        <v>196</v>
      </c>
      <c r="B1145" s="9"/>
      <c r="C1145" s="9" t="s">
        <v>426</v>
      </c>
      <c r="D1145" s="9" t="s">
        <v>197</v>
      </c>
      <c r="E1145" s="9"/>
      <c r="F1145" s="14">
        <f t="shared" si="252"/>
        <v>4274</v>
      </c>
      <c r="G1145" s="14">
        <f>G1146</f>
        <v>4274</v>
      </c>
      <c r="H1145" s="14">
        <f>H1146</f>
        <v>0</v>
      </c>
      <c r="I1145" s="14">
        <f t="shared" si="253"/>
        <v>4274</v>
      </c>
      <c r="J1145" s="14">
        <f>J1146</f>
        <v>4274</v>
      </c>
      <c r="K1145" s="14">
        <f>K1146</f>
        <v>0</v>
      </c>
    </row>
    <row r="1146" spans="1:11" ht="228.75" customHeight="1" x14ac:dyDescent="0.2">
      <c r="A1146" s="19" t="s">
        <v>17</v>
      </c>
      <c r="B1146" s="9"/>
      <c r="C1146" s="9" t="s">
        <v>426</v>
      </c>
      <c r="D1146" s="9" t="s">
        <v>197</v>
      </c>
      <c r="E1146" s="9" t="s">
        <v>11</v>
      </c>
      <c r="F1146" s="14">
        <f>G1146+H1146</f>
        <v>4274</v>
      </c>
      <c r="G1146" s="14">
        <v>4274</v>
      </c>
      <c r="H1146" s="14"/>
      <c r="I1146" s="14">
        <f>J1146+K1146</f>
        <v>4274</v>
      </c>
      <c r="J1146" s="14">
        <v>4274</v>
      </c>
      <c r="K1146" s="14"/>
    </row>
    <row r="1147" spans="1:11" ht="197.25" customHeight="1" x14ac:dyDescent="0.2">
      <c r="A1147" s="8" t="s">
        <v>198</v>
      </c>
      <c r="B1147" s="8"/>
      <c r="C1147" s="8" t="s">
        <v>426</v>
      </c>
      <c r="D1147" s="8" t="s">
        <v>199</v>
      </c>
      <c r="E1147" s="8"/>
      <c r="F1147" s="11">
        <f t="shared" si="252"/>
        <v>566</v>
      </c>
      <c r="G1147" s="11">
        <f>G1148</f>
        <v>566</v>
      </c>
      <c r="H1147" s="11">
        <f>H1148</f>
        <v>0</v>
      </c>
      <c r="I1147" s="11">
        <f t="shared" si="253"/>
        <v>555</v>
      </c>
      <c r="J1147" s="11">
        <f>J1148</f>
        <v>555</v>
      </c>
      <c r="K1147" s="11">
        <f>K1148</f>
        <v>0</v>
      </c>
    </row>
    <row r="1148" spans="1:11" ht="87" customHeight="1" x14ac:dyDescent="0.2">
      <c r="A1148" s="19" t="s">
        <v>196</v>
      </c>
      <c r="B1148" s="9"/>
      <c r="C1148" s="9" t="s">
        <v>426</v>
      </c>
      <c r="D1148" s="9" t="s">
        <v>200</v>
      </c>
      <c r="E1148" s="9"/>
      <c r="F1148" s="14">
        <f t="shared" si="252"/>
        <v>566</v>
      </c>
      <c r="G1148" s="14">
        <f>G1149</f>
        <v>566</v>
      </c>
      <c r="H1148" s="14">
        <f>H1149</f>
        <v>0</v>
      </c>
      <c r="I1148" s="14">
        <f t="shared" si="253"/>
        <v>555</v>
      </c>
      <c r="J1148" s="14">
        <f>J1149</f>
        <v>555</v>
      </c>
      <c r="K1148" s="14">
        <f>K1149</f>
        <v>0</v>
      </c>
    </row>
    <row r="1149" spans="1:11" ht="95.25" customHeight="1" x14ac:dyDescent="0.2">
      <c r="A1149" s="9" t="s">
        <v>18</v>
      </c>
      <c r="B1149" s="9"/>
      <c r="C1149" s="9" t="s">
        <v>426</v>
      </c>
      <c r="D1149" s="9" t="s">
        <v>200</v>
      </c>
      <c r="E1149" s="9" t="s">
        <v>12</v>
      </c>
      <c r="F1149" s="14">
        <f>G1149+H1149</f>
        <v>566</v>
      </c>
      <c r="G1149" s="14">
        <v>566</v>
      </c>
      <c r="H1149" s="14"/>
      <c r="I1149" s="14">
        <f>J1149+K1149</f>
        <v>555</v>
      </c>
      <c r="J1149" s="14">
        <v>555</v>
      </c>
      <c r="K1149" s="14"/>
    </row>
    <row r="1150" spans="1:11" ht="32.450000000000003" customHeight="1" x14ac:dyDescent="0.2">
      <c r="A1150" s="8" t="s">
        <v>9</v>
      </c>
      <c r="B1150" s="8"/>
      <c r="C1150" s="8"/>
      <c r="D1150" s="8"/>
      <c r="E1150" s="8"/>
      <c r="F1150" s="11">
        <f>G1150+H1150</f>
        <v>8951523.4000000004</v>
      </c>
      <c r="G1150" s="11">
        <f>G11+G360+G373+G384+G400+G461+G481+G663+G1042+G1090+G746</f>
        <v>3712745</v>
      </c>
      <c r="H1150" s="11">
        <f>H11+H360+H373+H384+H400+H461+H481+H663+H1042+H1090+H746</f>
        <v>5238778.4000000004</v>
      </c>
      <c r="I1150" s="11">
        <f>J1150+K1150</f>
        <v>9009113.0999999996</v>
      </c>
      <c r="J1150" s="11">
        <f>J11+J360+J373+J384+J400+J461+J481+J663+J1042+J1090+J746</f>
        <v>3554174</v>
      </c>
      <c r="K1150" s="11">
        <f>K11+K360+K373+K384+K400+K461+K481+K663+K1042+K1090+K746</f>
        <v>5454939.0999999996</v>
      </c>
    </row>
    <row r="1151" spans="1:11" hidden="1" x14ac:dyDescent="0.2"/>
    <row r="1152" spans="1:11" hidden="1" x14ac:dyDescent="0.2">
      <c r="G1152" s="10">
        <v>3746229.3</v>
      </c>
      <c r="H1152" s="10">
        <v>4999025.0999999996</v>
      </c>
      <c r="J1152" s="10">
        <v>3574822.2</v>
      </c>
      <c r="K1152" s="10">
        <v>5514407.7999999998</v>
      </c>
    </row>
    <row r="1153" spans="1:11" hidden="1" x14ac:dyDescent="0.2">
      <c r="G1153" s="10">
        <v>3749781</v>
      </c>
      <c r="H1153" s="10">
        <v>5031521.0999999996</v>
      </c>
      <c r="J1153" s="10">
        <v>3574784</v>
      </c>
      <c r="K1153" s="10">
        <v>5514619.7999999998</v>
      </c>
    </row>
    <row r="1154" spans="1:11" ht="18" hidden="1" x14ac:dyDescent="0.25">
      <c r="G1154" s="53"/>
      <c r="H1154" s="53"/>
      <c r="I1154" s="53"/>
      <c r="J1154" s="53"/>
      <c r="K1154" s="53"/>
    </row>
    <row r="1155" spans="1:11" ht="18" hidden="1" x14ac:dyDescent="0.25">
      <c r="A1155" s="10"/>
      <c r="G1155" s="53">
        <v>3732041</v>
      </c>
      <c r="H1155" s="53">
        <v>5005371.0999999996</v>
      </c>
      <c r="I1155" s="53"/>
      <c r="J1155" s="53">
        <v>3573276</v>
      </c>
      <c r="K1155" s="53">
        <v>5488882.7999999998</v>
      </c>
    </row>
    <row r="1156" spans="1:11" hidden="1" x14ac:dyDescent="0.2">
      <c r="A1156" s="10"/>
      <c r="G1156" s="16">
        <f>G1150-G1155</f>
        <v>-19296</v>
      </c>
      <c r="H1156" s="16">
        <f>H1150-H1155</f>
        <v>233407.3</v>
      </c>
      <c r="J1156" s="16">
        <f>J1150-J1155</f>
        <v>-19102</v>
      </c>
      <c r="K1156" s="16">
        <f>K1150-K1155</f>
        <v>-33943.699999999997</v>
      </c>
    </row>
    <row r="1157" spans="1:11" x14ac:dyDescent="0.2">
      <c r="A1157" s="10"/>
    </row>
    <row r="1158" spans="1:11" x14ac:dyDescent="0.2">
      <c r="A1158" s="10"/>
    </row>
    <row r="1159" spans="1:11" x14ac:dyDescent="0.2">
      <c r="A1159" s="10"/>
      <c r="F1159" s="16"/>
      <c r="G1159" s="16"/>
      <c r="H1159" s="16"/>
    </row>
    <row r="1160" spans="1:11" x14ac:dyDescent="0.2">
      <c r="A1160" s="10"/>
    </row>
    <row r="1161" spans="1:11" x14ac:dyDescent="0.2">
      <c r="A1161" s="10"/>
    </row>
    <row r="1162" spans="1:11" x14ac:dyDescent="0.2">
      <c r="A1162" s="10"/>
    </row>
    <row r="1163" spans="1:11" x14ac:dyDescent="0.2">
      <c r="A1163" s="10"/>
    </row>
    <row r="1164" spans="1:11" x14ac:dyDescent="0.2">
      <c r="A1164" s="10"/>
    </row>
    <row r="1166" spans="1:11" x14ac:dyDescent="0.2">
      <c r="A1166" s="10"/>
    </row>
  </sheetData>
  <autoFilter ref="A10:IR1150"/>
  <mergeCells count="3">
    <mergeCell ref="A7:I7"/>
    <mergeCell ref="D3:L3"/>
    <mergeCell ref="D4:L4"/>
  </mergeCells>
  <pageMargins left="1.1811023622047245" right="0.59055118110236227" top="0.78740157480314965" bottom="0.78740157480314965" header="0" footer="0"/>
  <pageSetup paperSize="9" scale="98" fitToHeight="0" orientation="portrait" r:id="rId1"/>
  <headerFooter differentFirst="1">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КВСР</vt:lpstr>
      <vt:lpstr>Лист1</vt:lpstr>
      <vt:lpstr>КВСР!Заголовки_для_печати</vt:lpstr>
      <vt:lpstr>КВСР!Область_печати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Прасолов</cp:lastModifiedBy>
  <cp:lastPrinted>2019-12-24T12:40:28Z</cp:lastPrinted>
  <dcterms:created xsi:type="dcterms:W3CDTF">2013-11-13T16:11:47Z</dcterms:created>
  <dcterms:modified xsi:type="dcterms:W3CDTF">2019-12-24T12:40:49Z</dcterms:modified>
</cp:coreProperties>
</file>