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Z:\32 решения 24.12.19\327 О бюджете на 2020 год\"/>
    </mc:Choice>
  </mc:AlternateContent>
  <bookViews>
    <workbookView xWindow="0" yWindow="0" windowWidth="21600" windowHeight="10425"/>
  </bookViews>
  <sheets>
    <sheet name="Приложение 14" sheetId="5" r:id="rId1"/>
    <sheet name="Лист1" sheetId="6" r:id="rId2"/>
  </sheets>
  <definedNames>
    <definedName name="_xlnm._FilterDatabase" localSheetId="1" hidden="1">Лист1!$A$1:$H$18</definedName>
    <definedName name="_xlnm._FilterDatabase" localSheetId="0" hidden="1">'Приложение 14'!$A$11:$IJ$897</definedName>
    <definedName name="_xlnm.Print_Titles" localSheetId="0">'Приложение 14'!$12:$12</definedName>
    <definedName name="_xlnm.Print_Area" localSheetId="0">'Приложение 14'!$A$1:$J$897</definedName>
  </definedNames>
  <calcPr calcId="152511"/>
</workbook>
</file>

<file path=xl/calcChain.xml><?xml version="1.0" encoding="utf-8"?>
<calcChain xmlns="http://schemas.openxmlformats.org/spreadsheetml/2006/main">
  <c r="J806" i="5" l="1"/>
  <c r="J805" i="5" s="1"/>
  <c r="I806" i="5"/>
  <c r="I805" i="5" s="1"/>
  <c r="G806" i="5"/>
  <c r="G805" i="5" s="1"/>
  <c r="F806" i="5"/>
  <c r="F805" i="5" s="1"/>
  <c r="J308" i="5"/>
  <c r="I308" i="5"/>
  <c r="G308" i="5"/>
  <c r="F308" i="5"/>
  <c r="J307" i="5"/>
  <c r="I307" i="5"/>
  <c r="G307" i="5"/>
  <c r="E307" i="5" s="1"/>
  <c r="F307" i="5"/>
  <c r="J306" i="5"/>
  <c r="I306" i="5"/>
  <c r="G306" i="5"/>
  <c r="F306" i="5"/>
  <c r="H309" i="5"/>
  <c r="E309" i="5"/>
  <c r="I111" i="5"/>
  <c r="J133" i="5"/>
  <c r="I133" i="5"/>
  <c r="J132" i="5"/>
  <c r="I132" i="5"/>
  <c r="G133" i="5"/>
  <c r="F133" i="5"/>
  <c r="G132" i="5"/>
  <c r="F132" i="5"/>
  <c r="H134" i="5"/>
  <c r="E134" i="5"/>
  <c r="J109" i="5"/>
  <c r="J855" i="5"/>
  <c r="G855" i="5"/>
  <c r="F141" i="5"/>
  <c r="H170" i="5"/>
  <c r="G170" i="5"/>
  <c r="E170" i="5" s="1"/>
  <c r="J169" i="5"/>
  <c r="I169" i="5"/>
  <c r="F169" i="5"/>
  <c r="J168" i="5"/>
  <c r="F168" i="5"/>
  <c r="J562" i="5"/>
  <c r="I562" i="5"/>
  <c r="G562" i="5"/>
  <c r="F562" i="5"/>
  <c r="J184" i="5"/>
  <c r="G184" i="5"/>
  <c r="J126" i="5"/>
  <c r="G126" i="5"/>
  <c r="G101" i="5"/>
  <c r="J101" i="5"/>
  <c r="H92" i="5"/>
  <c r="E92" i="5"/>
  <c r="J91" i="5"/>
  <c r="I91" i="5"/>
  <c r="G91" i="5"/>
  <c r="F91" i="5"/>
  <c r="I87" i="5"/>
  <c r="F87" i="5"/>
  <c r="J472" i="5"/>
  <c r="G472" i="5"/>
  <c r="I864" i="5"/>
  <c r="F864" i="5"/>
  <c r="F858" i="5" s="1"/>
  <c r="J757" i="5"/>
  <c r="G757" i="5"/>
  <c r="J748" i="5"/>
  <c r="I748" i="5"/>
  <c r="G748" i="5"/>
  <c r="F748" i="5"/>
  <c r="H395" i="5"/>
  <c r="H394" i="5"/>
  <c r="H391" i="5"/>
  <c r="H398" i="5"/>
  <c r="H390" i="5"/>
  <c r="J858" i="5"/>
  <c r="I858" i="5"/>
  <c r="G858" i="5"/>
  <c r="F886" i="5"/>
  <c r="I875" i="5"/>
  <c r="I874" i="5"/>
  <c r="G613" i="5"/>
  <c r="G615" i="5"/>
  <c r="F615" i="5"/>
  <c r="F613" i="5"/>
  <c r="E614" i="5"/>
  <c r="E616" i="5"/>
  <c r="J280" i="5"/>
  <c r="J282" i="5"/>
  <c r="I282" i="5"/>
  <c r="I280" i="5"/>
  <c r="H281" i="5"/>
  <c r="H283" i="5"/>
  <c r="H142" i="5"/>
  <c r="H143" i="5"/>
  <c r="H144" i="5"/>
  <c r="H145" i="5"/>
  <c r="H146" i="5"/>
  <c r="I710" i="5"/>
  <c r="F710" i="5"/>
  <c r="J655" i="5"/>
  <c r="J654" i="5" s="1"/>
  <c r="I655" i="5"/>
  <c r="I654" i="5" s="1"/>
  <c r="G655" i="5"/>
  <c r="G654" i="5" s="1"/>
  <c r="F655" i="5"/>
  <c r="F654" i="5" s="1"/>
  <c r="H656" i="5"/>
  <c r="E656" i="5"/>
  <c r="J744" i="5"/>
  <c r="J743" i="5" s="1"/>
  <c r="J742" i="5" s="1"/>
  <c r="I744" i="5"/>
  <c r="I743" i="5" s="1"/>
  <c r="I742" i="5" s="1"/>
  <c r="H745" i="5"/>
  <c r="G744" i="5"/>
  <c r="G743" i="5" s="1"/>
  <c r="G742" i="5" s="1"/>
  <c r="F744" i="5"/>
  <c r="F743" i="5" s="1"/>
  <c r="F742" i="5" s="1"/>
  <c r="E745" i="5"/>
  <c r="H766" i="5"/>
  <c r="H762" i="5"/>
  <c r="F758" i="5"/>
  <c r="F757" i="5" s="1"/>
  <c r="I758" i="5"/>
  <c r="I757" i="5" s="1"/>
  <c r="G754" i="5"/>
  <c r="F754" i="5"/>
  <c r="J754" i="5"/>
  <c r="I754" i="5"/>
  <c r="G727" i="5"/>
  <c r="G726" i="5" s="1"/>
  <c r="J727" i="5"/>
  <c r="J726" i="5" s="1"/>
  <c r="I728" i="5"/>
  <c r="I727" i="5" s="1"/>
  <c r="I726" i="5" s="1"/>
  <c r="F728" i="5"/>
  <c r="F727" i="5" s="1"/>
  <c r="H729" i="5"/>
  <c r="E729" i="5"/>
  <c r="F711" i="5"/>
  <c r="I711" i="5"/>
  <c r="I778" i="5"/>
  <c r="F778" i="5"/>
  <c r="H684" i="5"/>
  <c r="H682" i="5"/>
  <c r="E805" i="5" l="1"/>
  <c r="H805" i="5"/>
  <c r="G169" i="5"/>
  <c r="G168" i="5" s="1"/>
  <c r="E306" i="5"/>
  <c r="H306" i="5"/>
  <c r="H307" i="5"/>
  <c r="E308" i="5"/>
  <c r="H308" i="5"/>
  <c r="E91" i="5"/>
  <c r="H91" i="5"/>
  <c r="H169" i="5"/>
  <c r="I168" i="5"/>
  <c r="H168" i="5" s="1"/>
  <c r="E169" i="5"/>
  <c r="E133" i="5"/>
  <c r="E168" i="5"/>
  <c r="H133" i="5"/>
  <c r="H132" i="5"/>
  <c r="E132" i="5"/>
  <c r="F726" i="5"/>
  <c r="E726" i="5" s="1"/>
  <c r="H726" i="5"/>
  <c r="J279" i="5"/>
  <c r="E744" i="5"/>
  <c r="H744" i="5"/>
  <c r="I279" i="5"/>
  <c r="E615" i="5"/>
  <c r="H280" i="5"/>
  <c r="E613" i="5"/>
  <c r="H282" i="5"/>
  <c r="H655" i="5"/>
  <c r="E655" i="5"/>
  <c r="H743" i="5"/>
  <c r="E743" i="5"/>
  <c r="H594" i="5"/>
  <c r="H593" i="5"/>
  <c r="H590" i="5"/>
  <c r="H589" i="5"/>
  <c r="H586" i="5"/>
  <c r="H585" i="5"/>
  <c r="J581" i="5"/>
  <c r="I581" i="5"/>
  <c r="G581" i="5"/>
  <c r="F581" i="5"/>
  <c r="H582" i="5"/>
  <c r="H579" i="5"/>
  <c r="H578" i="5"/>
  <c r="H577" i="5"/>
  <c r="H574" i="5"/>
  <c r="H573" i="5"/>
  <c r="H570" i="5"/>
  <c r="H566" i="5"/>
  <c r="H559" i="5"/>
  <c r="H556" i="5"/>
  <c r="H551" i="5"/>
  <c r="E545" i="5"/>
  <c r="H545" i="5"/>
  <c r="H542" i="5"/>
  <c r="H539" i="5"/>
  <c r="H536" i="5"/>
  <c r="H533" i="5"/>
  <c r="H527" i="5"/>
  <c r="H524" i="5"/>
  <c r="H523" i="5"/>
  <c r="H517" i="5"/>
  <c r="H516" i="5"/>
  <c r="H513" i="5"/>
  <c r="H512" i="5"/>
  <c r="H507" i="5"/>
  <c r="H509" i="5"/>
  <c r="H504" i="5"/>
  <c r="H502" i="5"/>
  <c r="H499" i="5"/>
  <c r="H494" i="5"/>
  <c r="H488" i="5"/>
  <c r="H490" i="5"/>
  <c r="H483" i="5"/>
  <c r="H485" i="5"/>
  <c r="H476" i="5"/>
  <c r="H478" i="5"/>
  <c r="H480" i="5"/>
  <c r="H472" i="5"/>
  <c r="H471" i="5"/>
  <c r="H466" i="5"/>
  <c r="G465" i="5"/>
  <c r="I465" i="5"/>
  <c r="J465" i="5"/>
  <c r="F465" i="5"/>
  <c r="E466" i="5"/>
  <c r="H468" i="5"/>
  <c r="H463" i="5"/>
  <c r="H462" i="5"/>
  <c r="H459" i="5"/>
  <c r="H458" i="5"/>
  <c r="H455" i="5"/>
  <c r="H454" i="5"/>
  <c r="H451" i="5"/>
  <c r="H450" i="5"/>
  <c r="H447" i="5"/>
  <c r="G447" i="5"/>
  <c r="H446" i="5"/>
  <c r="H443" i="5"/>
  <c r="H442" i="5"/>
  <c r="H439" i="5"/>
  <c r="H438" i="5"/>
  <c r="H436" i="5"/>
  <c r="H433" i="5"/>
  <c r="H432" i="5"/>
  <c r="H429" i="5"/>
  <c r="H426" i="5"/>
  <c r="H423" i="5"/>
  <c r="H422" i="5"/>
  <c r="H419" i="5"/>
  <c r="H418" i="5"/>
  <c r="H415" i="5"/>
  <c r="H414" i="5"/>
  <c r="H411" i="5"/>
  <c r="H410" i="5"/>
  <c r="H407" i="5"/>
  <c r="H406" i="5"/>
  <c r="H403" i="5"/>
  <c r="H402" i="5"/>
  <c r="H399" i="5"/>
  <c r="H387" i="5"/>
  <c r="H386" i="5"/>
  <c r="H383" i="5"/>
  <c r="H382" i="5"/>
  <c r="H379" i="5"/>
  <c r="H378" i="5"/>
  <c r="H375" i="5"/>
  <c r="H374" i="5"/>
  <c r="H371" i="5"/>
  <c r="H370" i="5"/>
  <c r="H367" i="5"/>
  <c r="H362" i="5"/>
  <c r="J361" i="5"/>
  <c r="I361" i="5"/>
  <c r="G361" i="5"/>
  <c r="F361" i="5"/>
  <c r="E362" i="5"/>
  <c r="J358" i="5"/>
  <c r="I358" i="5"/>
  <c r="G358" i="5"/>
  <c r="F358" i="5"/>
  <c r="H359" i="5"/>
  <c r="H356" i="5"/>
  <c r="H354" i="5"/>
  <c r="H351" i="5"/>
  <c r="H349" i="5"/>
  <c r="H344" i="5"/>
  <c r="H346" i="5"/>
  <c r="H339" i="5"/>
  <c r="H337" i="5"/>
  <c r="J338" i="5"/>
  <c r="I338" i="5"/>
  <c r="G338" i="5"/>
  <c r="F338" i="5"/>
  <c r="J336" i="5"/>
  <c r="J335" i="5" s="1"/>
  <c r="I336" i="5"/>
  <c r="I335" i="5" s="1"/>
  <c r="G336" i="5"/>
  <c r="G335" i="5" s="1"/>
  <c r="F336" i="5"/>
  <c r="F335" i="5" s="1"/>
  <c r="E339" i="5"/>
  <c r="E337" i="5"/>
  <c r="H334" i="5"/>
  <c r="H17" i="5"/>
  <c r="J628" i="5"/>
  <c r="I628" i="5"/>
  <c r="G628" i="5"/>
  <c r="H631" i="5"/>
  <c r="H630" i="5"/>
  <c r="H629" i="5"/>
  <c r="F628" i="5"/>
  <c r="E631" i="5"/>
  <c r="H626" i="5"/>
  <c r="H625" i="5"/>
  <c r="H624" i="5"/>
  <c r="J623" i="5"/>
  <c r="I623" i="5"/>
  <c r="G623" i="5"/>
  <c r="F623" i="5"/>
  <c r="E626" i="5"/>
  <c r="H610" i="5"/>
  <c r="H607" i="5"/>
  <c r="H605" i="5"/>
  <c r="H602" i="5"/>
  <c r="H601" i="5"/>
  <c r="H600" i="5"/>
  <c r="H599" i="5"/>
  <c r="J819" i="5"/>
  <c r="I819" i="5"/>
  <c r="G819" i="5"/>
  <c r="F819" i="5"/>
  <c r="H820" i="5"/>
  <c r="E820" i="5"/>
  <c r="H808" i="5"/>
  <c r="E808" i="5"/>
  <c r="H789" i="5"/>
  <c r="E789" i="5"/>
  <c r="H788" i="5"/>
  <c r="E788" i="5"/>
  <c r="H787" i="5"/>
  <c r="E787" i="5"/>
  <c r="J544" i="5"/>
  <c r="I544" i="5"/>
  <c r="G544" i="5"/>
  <c r="F544" i="5"/>
  <c r="J546" i="5"/>
  <c r="I546" i="5"/>
  <c r="G546" i="5"/>
  <c r="F546" i="5"/>
  <c r="H547" i="5"/>
  <c r="E547" i="5"/>
  <c r="F143" i="5"/>
  <c r="G143" i="5"/>
  <c r="G145" i="5"/>
  <c r="F145" i="5"/>
  <c r="E144" i="5"/>
  <c r="E146" i="5"/>
  <c r="J81" i="5"/>
  <c r="I81" i="5"/>
  <c r="G81" i="5"/>
  <c r="F81" i="5"/>
  <c r="J83" i="5"/>
  <c r="I83" i="5"/>
  <c r="G83" i="5"/>
  <c r="F83" i="5"/>
  <c r="H616" i="5"/>
  <c r="J615" i="5"/>
  <c r="I615" i="5"/>
  <c r="H614" i="5"/>
  <c r="J613" i="5"/>
  <c r="I613" i="5"/>
  <c r="G280" i="5"/>
  <c r="F280" i="5"/>
  <c r="G282" i="5"/>
  <c r="F282" i="5"/>
  <c r="E281" i="5"/>
  <c r="E283" i="5"/>
  <c r="H295" i="5"/>
  <c r="E295" i="5"/>
  <c r="J294" i="5"/>
  <c r="I294" i="5"/>
  <c r="G294" i="5"/>
  <c r="F294" i="5"/>
  <c r="H293" i="5"/>
  <c r="E293" i="5"/>
  <c r="J292" i="5"/>
  <c r="I292" i="5"/>
  <c r="G292" i="5"/>
  <c r="F292" i="5"/>
  <c r="H809" i="5"/>
  <c r="E809" i="5"/>
  <c r="J698" i="5"/>
  <c r="G698" i="5"/>
  <c r="J211" i="5"/>
  <c r="I211" i="5"/>
  <c r="G211" i="5"/>
  <c r="F211" i="5"/>
  <c r="J207" i="5"/>
  <c r="I207" i="5"/>
  <c r="G207" i="5"/>
  <c r="F207" i="5"/>
  <c r="I301" i="5"/>
  <c r="I300" i="5" s="1"/>
  <c r="H300" i="5" s="1"/>
  <c r="G301" i="5"/>
  <c r="G300" i="5" s="1"/>
  <c r="F301" i="5"/>
  <c r="F300" i="5" s="1"/>
  <c r="H302" i="5"/>
  <c r="E302" i="5"/>
  <c r="J270" i="5"/>
  <c r="J269" i="5" s="1"/>
  <c r="I270" i="5"/>
  <c r="I269" i="5" s="1"/>
  <c r="G270" i="5"/>
  <c r="G269" i="5" s="1"/>
  <c r="F270" i="5"/>
  <c r="F269" i="5" s="1"/>
  <c r="H271" i="5"/>
  <c r="E271" i="5"/>
  <c r="H279" i="5" l="1"/>
  <c r="F80" i="5"/>
  <c r="I80" i="5"/>
  <c r="G80" i="5"/>
  <c r="J80" i="5"/>
  <c r="H728" i="5"/>
  <c r="E465" i="5"/>
  <c r="H465" i="5"/>
  <c r="H361" i="5"/>
  <c r="E361" i="5"/>
  <c r="H335" i="5"/>
  <c r="H336" i="5"/>
  <c r="E338" i="5"/>
  <c r="H338" i="5"/>
  <c r="E336" i="5"/>
  <c r="E335" i="5"/>
  <c r="E282" i="5"/>
  <c r="H819" i="5"/>
  <c r="E819" i="5"/>
  <c r="E270" i="5"/>
  <c r="H301" i="5"/>
  <c r="E728" i="5"/>
  <c r="H613" i="5"/>
  <c r="F142" i="5"/>
  <c r="G142" i="5"/>
  <c r="E546" i="5"/>
  <c r="H546" i="5"/>
  <c r="E292" i="5"/>
  <c r="E294" i="5"/>
  <c r="H294" i="5"/>
  <c r="E145" i="5"/>
  <c r="E143" i="5"/>
  <c r="G279" i="5"/>
  <c r="F279" i="5"/>
  <c r="H292" i="5"/>
  <c r="H615" i="5"/>
  <c r="E280" i="5"/>
  <c r="H727" i="5"/>
  <c r="E727" i="5"/>
  <c r="E301" i="5"/>
  <c r="E300" i="5"/>
  <c r="H270" i="5"/>
  <c r="H269" i="5"/>
  <c r="E269" i="5"/>
  <c r="E142" i="5" l="1"/>
  <c r="E279" i="5"/>
  <c r="H896" i="5"/>
  <c r="H895" i="5"/>
  <c r="J894" i="5"/>
  <c r="I894" i="5"/>
  <c r="H893" i="5"/>
  <c r="J892" i="5"/>
  <c r="I892" i="5"/>
  <c r="H891" i="5"/>
  <c r="H890" i="5"/>
  <c r="H889" i="5"/>
  <c r="H888" i="5"/>
  <c r="J887" i="5"/>
  <c r="H886" i="5"/>
  <c r="J885" i="5"/>
  <c r="H884" i="5"/>
  <c r="J883" i="5"/>
  <c r="I883" i="5"/>
  <c r="H882" i="5"/>
  <c r="H881" i="5"/>
  <c r="H880" i="5"/>
  <c r="J879" i="5"/>
  <c r="I879" i="5"/>
  <c r="H878" i="5"/>
  <c r="J877" i="5"/>
  <c r="I877" i="5"/>
  <c r="H876" i="5"/>
  <c r="H875" i="5"/>
  <c r="H874" i="5"/>
  <c r="J873" i="5"/>
  <c r="I873" i="5"/>
  <c r="H872" i="5"/>
  <c r="J871" i="5"/>
  <c r="I871" i="5"/>
  <c r="H870" i="5"/>
  <c r="H869" i="5"/>
  <c r="J868" i="5"/>
  <c r="I868" i="5"/>
  <c r="H867" i="5"/>
  <c r="H866" i="5"/>
  <c r="H865" i="5"/>
  <c r="H864" i="5"/>
  <c r="H863" i="5"/>
  <c r="H862" i="5"/>
  <c r="H861" i="5"/>
  <c r="H860" i="5"/>
  <c r="H859" i="5"/>
  <c r="H855" i="5"/>
  <c r="I854" i="5"/>
  <c r="H850" i="5"/>
  <c r="H849" i="5"/>
  <c r="J848" i="5"/>
  <c r="I848" i="5"/>
  <c r="H847" i="5"/>
  <c r="J846" i="5"/>
  <c r="I846" i="5"/>
  <c r="H842" i="5"/>
  <c r="H841" i="5"/>
  <c r="J840" i="5"/>
  <c r="I840" i="5"/>
  <c r="H839" i="5"/>
  <c r="H838" i="5"/>
  <c r="J837" i="5"/>
  <c r="I837" i="5"/>
  <c r="H836" i="5"/>
  <c r="J835" i="5"/>
  <c r="I835" i="5"/>
  <c r="H832" i="5"/>
  <c r="J831" i="5"/>
  <c r="J830" i="5" s="1"/>
  <c r="I831" i="5"/>
  <c r="H829" i="5"/>
  <c r="J828" i="5"/>
  <c r="I828" i="5"/>
  <c r="J827" i="5"/>
  <c r="H826" i="5"/>
  <c r="J825" i="5"/>
  <c r="J824" i="5" s="1"/>
  <c r="I825" i="5"/>
  <c r="I824" i="5" s="1"/>
  <c r="H822" i="5"/>
  <c r="J821" i="5"/>
  <c r="J818" i="5" s="1"/>
  <c r="I821" i="5"/>
  <c r="I818" i="5" s="1"/>
  <c r="H817" i="5"/>
  <c r="H816" i="5"/>
  <c r="J815" i="5"/>
  <c r="H812" i="5"/>
  <c r="J811" i="5"/>
  <c r="I811" i="5"/>
  <c r="J810" i="5"/>
  <c r="H807" i="5"/>
  <c r="H804" i="5"/>
  <c r="J803" i="5"/>
  <c r="I803" i="5"/>
  <c r="J802" i="5"/>
  <c r="H801" i="5"/>
  <c r="J800" i="5"/>
  <c r="J799" i="5" s="1"/>
  <c r="I800" i="5"/>
  <c r="H798" i="5"/>
  <c r="J797" i="5"/>
  <c r="J796" i="5" s="1"/>
  <c r="I797" i="5"/>
  <c r="H795" i="5"/>
  <c r="H794" i="5"/>
  <c r="J793" i="5"/>
  <c r="I793" i="5"/>
  <c r="J792" i="5"/>
  <c r="J786" i="5"/>
  <c r="J784" i="5" s="1"/>
  <c r="H783" i="5"/>
  <c r="J782" i="5"/>
  <c r="I782" i="5"/>
  <c r="H781" i="5"/>
  <c r="J780" i="5"/>
  <c r="I780" i="5"/>
  <c r="I779" i="5"/>
  <c r="H778" i="5"/>
  <c r="J777" i="5"/>
  <c r="I777" i="5"/>
  <c r="H776" i="5"/>
  <c r="J775" i="5"/>
  <c r="I775" i="5"/>
  <c r="H772" i="5"/>
  <c r="J771" i="5"/>
  <c r="I771" i="5"/>
  <c r="J770" i="5"/>
  <c r="H769" i="5"/>
  <c r="J768" i="5"/>
  <c r="J767" i="5" s="1"/>
  <c r="J765" i="5"/>
  <c r="I765" i="5"/>
  <c r="H764" i="5"/>
  <c r="J763" i="5"/>
  <c r="J761" i="5"/>
  <c r="H758" i="5"/>
  <c r="J756" i="5"/>
  <c r="H755" i="5"/>
  <c r="J753" i="5"/>
  <c r="J752" i="5" s="1"/>
  <c r="I753" i="5"/>
  <c r="H750" i="5"/>
  <c r="H749" i="5"/>
  <c r="J747" i="5"/>
  <c r="J746" i="5" s="1"/>
  <c r="H741" i="5"/>
  <c r="H740" i="5"/>
  <c r="H739" i="5"/>
  <c r="H738" i="5"/>
  <c r="H737" i="5"/>
  <c r="H736" i="5"/>
  <c r="J735" i="5"/>
  <c r="J734" i="5" s="1"/>
  <c r="J733" i="5" s="1"/>
  <c r="I735" i="5"/>
  <c r="I734" i="5" s="1"/>
  <c r="H732" i="5"/>
  <c r="J731" i="5"/>
  <c r="J730" i="5" s="1"/>
  <c r="I731" i="5"/>
  <c r="H725" i="5"/>
  <c r="J724" i="5"/>
  <c r="I724" i="5"/>
  <c r="H723" i="5"/>
  <c r="J722" i="5"/>
  <c r="I722" i="5"/>
  <c r="H720" i="5"/>
  <c r="J719" i="5"/>
  <c r="J716" i="5" s="1"/>
  <c r="I719" i="5"/>
  <c r="H718" i="5"/>
  <c r="J717" i="5"/>
  <c r="I717" i="5"/>
  <c r="H715" i="5"/>
  <c r="J714" i="5"/>
  <c r="J713" i="5" s="1"/>
  <c r="I714" i="5"/>
  <c r="I713" i="5" s="1"/>
  <c r="H712" i="5"/>
  <c r="H711" i="5"/>
  <c r="H710" i="5"/>
  <c r="H709" i="5"/>
  <c r="J708" i="5"/>
  <c r="J707" i="5" s="1"/>
  <c r="H706" i="5"/>
  <c r="J705" i="5"/>
  <c r="J704" i="5" s="1"/>
  <c r="I705" i="5"/>
  <c r="H702" i="5"/>
  <c r="J701" i="5"/>
  <c r="I701" i="5"/>
  <c r="J700" i="5"/>
  <c r="H699" i="5"/>
  <c r="I698" i="5"/>
  <c r="H698" i="5" s="1"/>
  <c r="J697" i="5"/>
  <c r="J696" i="5" s="1"/>
  <c r="H694" i="5"/>
  <c r="J693" i="5"/>
  <c r="J692" i="5" s="1"/>
  <c r="I693" i="5"/>
  <c r="H691" i="5"/>
  <c r="J690" i="5"/>
  <c r="J689" i="5" s="1"/>
  <c r="I690" i="5"/>
  <c r="H688" i="5"/>
  <c r="J687" i="5"/>
  <c r="J686" i="5" s="1"/>
  <c r="I687" i="5"/>
  <c r="J683" i="5"/>
  <c r="I683" i="5"/>
  <c r="J681" i="5"/>
  <c r="I681" i="5"/>
  <c r="H677" i="5"/>
  <c r="J676" i="5"/>
  <c r="I676" i="5"/>
  <c r="J675" i="5"/>
  <c r="J674" i="5" s="1"/>
  <c r="H673" i="5"/>
  <c r="J672" i="5"/>
  <c r="I672" i="5"/>
  <c r="J671" i="5"/>
  <c r="H670" i="5"/>
  <c r="J669" i="5"/>
  <c r="I669" i="5"/>
  <c r="H668" i="5"/>
  <c r="J667" i="5"/>
  <c r="I667" i="5"/>
  <c r="H663" i="5"/>
  <c r="J662" i="5"/>
  <c r="J661" i="5" s="1"/>
  <c r="I662" i="5"/>
  <c r="H660" i="5"/>
  <c r="J659" i="5"/>
  <c r="J658" i="5" s="1"/>
  <c r="I659" i="5"/>
  <c r="H652" i="5"/>
  <c r="J651" i="5"/>
  <c r="J650" i="5" s="1"/>
  <c r="J649" i="5" s="1"/>
  <c r="I651" i="5"/>
  <c r="I650" i="5" s="1"/>
  <c r="H648" i="5"/>
  <c r="J647" i="5"/>
  <c r="J646" i="5" s="1"/>
  <c r="I647" i="5"/>
  <c r="H645" i="5"/>
  <c r="J644" i="5"/>
  <c r="I644" i="5"/>
  <c r="J643" i="5"/>
  <c r="H640" i="5"/>
  <c r="J639" i="5"/>
  <c r="J638" i="5" s="1"/>
  <c r="J637" i="5" s="1"/>
  <c r="I639" i="5"/>
  <c r="I638" i="5" s="1"/>
  <c r="H636" i="5"/>
  <c r="J635" i="5"/>
  <c r="J634" i="5" s="1"/>
  <c r="J633" i="5" s="1"/>
  <c r="I635" i="5"/>
  <c r="I634" i="5" s="1"/>
  <c r="J627" i="5"/>
  <c r="J622" i="5"/>
  <c r="I622" i="5"/>
  <c r="H620" i="5"/>
  <c r="J619" i="5"/>
  <c r="I619" i="5"/>
  <c r="H618" i="5"/>
  <c r="J617" i="5"/>
  <c r="I617" i="5"/>
  <c r="J609" i="5"/>
  <c r="I609" i="5"/>
  <c r="J608" i="5"/>
  <c r="J606" i="5"/>
  <c r="I606" i="5"/>
  <c r="J604" i="5"/>
  <c r="I604" i="5"/>
  <c r="J598" i="5"/>
  <c r="J597" i="5" s="1"/>
  <c r="I598" i="5"/>
  <c r="I597" i="5" s="1"/>
  <c r="J592" i="5"/>
  <c r="J591" i="5" s="1"/>
  <c r="I592" i="5"/>
  <c r="I591" i="5" s="1"/>
  <c r="J588" i="5"/>
  <c r="J587" i="5" s="1"/>
  <c r="I588" i="5"/>
  <c r="J584" i="5"/>
  <c r="J583" i="5" s="1"/>
  <c r="I584" i="5"/>
  <c r="I583" i="5" s="1"/>
  <c r="J580" i="5"/>
  <c r="J576" i="5"/>
  <c r="I576" i="5"/>
  <c r="J575" i="5"/>
  <c r="J572" i="5"/>
  <c r="I572" i="5"/>
  <c r="J571" i="5"/>
  <c r="J569" i="5"/>
  <c r="J568" i="5" s="1"/>
  <c r="I569" i="5"/>
  <c r="I568" i="5" s="1"/>
  <c r="J565" i="5"/>
  <c r="J564" i="5" s="1"/>
  <c r="I565" i="5"/>
  <c r="J563" i="5"/>
  <c r="H562" i="5"/>
  <c r="J561" i="5"/>
  <c r="J560" i="5" s="1"/>
  <c r="J558" i="5"/>
  <c r="J557" i="5" s="1"/>
  <c r="I558" i="5"/>
  <c r="J555" i="5"/>
  <c r="I555" i="5"/>
  <c r="H554" i="5"/>
  <c r="J553" i="5"/>
  <c r="I553" i="5"/>
  <c r="J550" i="5"/>
  <c r="J549" i="5" s="1"/>
  <c r="I550" i="5"/>
  <c r="J543" i="5"/>
  <c r="I543" i="5"/>
  <c r="J541" i="5"/>
  <c r="I541" i="5"/>
  <c r="J540" i="5"/>
  <c r="J538" i="5"/>
  <c r="J537" i="5" s="1"/>
  <c r="I538" i="5"/>
  <c r="I537" i="5" s="1"/>
  <c r="J535" i="5"/>
  <c r="I535" i="5"/>
  <c r="J534" i="5"/>
  <c r="J532" i="5"/>
  <c r="J531" i="5" s="1"/>
  <c r="I532" i="5"/>
  <c r="H530" i="5"/>
  <c r="J529" i="5"/>
  <c r="I529" i="5"/>
  <c r="J528" i="5"/>
  <c r="J526" i="5"/>
  <c r="J525" i="5" s="1"/>
  <c r="I526" i="5"/>
  <c r="J522" i="5"/>
  <c r="J521" i="5" s="1"/>
  <c r="I522" i="5"/>
  <c r="I521" i="5" s="1"/>
  <c r="H520" i="5"/>
  <c r="J519" i="5"/>
  <c r="I519" i="5"/>
  <c r="J518" i="5"/>
  <c r="J515" i="5"/>
  <c r="I515" i="5"/>
  <c r="J514" i="5"/>
  <c r="J511" i="5"/>
  <c r="J510" i="5" s="1"/>
  <c r="I511" i="5"/>
  <c r="J508" i="5"/>
  <c r="I508" i="5"/>
  <c r="J506" i="5"/>
  <c r="I506" i="5"/>
  <c r="J503" i="5"/>
  <c r="I503" i="5"/>
  <c r="J501" i="5"/>
  <c r="I501" i="5"/>
  <c r="J498" i="5"/>
  <c r="J497" i="5" s="1"/>
  <c r="I498" i="5"/>
  <c r="H496" i="5"/>
  <c r="J495" i="5"/>
  <c r="I495" i="5"/>
  <c r="J493" i="5"/>
  <c r="I493" i="5"/>
  <c r="J489" i="5"/>
  <c r="I489" i="5"/>
  <c r="J487" i="5"/>
  <c r="I487" i="5"/>
  <c r="J484" i="5"/>
  <c r="I484" i="5"/>
  <c r="I482" i="5"/>
  <c r="J479" i="5"/>
  <c r="I479" i="5"/>
  <c r="J477" i="5"/>
  <c r="I477" i="5"/>
  <c r="I475" i="5"/>
  <c r="H475" i="5" s="1"/>
  <c r="I470" i="5"/>
  <c r="I469" i="5" s="1"/>
  <c r="J467" i="5"/>
  <c r="J464" i="5" s="1"/>
  <c r="I467" i="5"/>
  <c r="I464" i="5" s="1"/>
  <c r="J461" i="5"/>
  <c r="I461" i="5"/>
  <c r="J460" i="5"/>
  <c r="J457" i="5"/>
  <c r="I457" i="5"/>
  <c r="J456" i="5"/>
  <c r="J453" i="5"/>
  <c r="I453" i="5"/>
  <c r="J452" i="5"/>
  <c r="J449" i="5"/>
  <c r="I449" i="5"/>
  <c r="J448" i="5"/>
  <c r="J445" i="5"/>
  <c r="I445" i="5"/>
  <c r="J444" i="5"/>
  <c r="J441" i="5"/>
  <c r="I441" i="5"/>
  <c r="J440" i="5"/>
  <c r="J437" i="5"/>
  <c r="I437" i="5"/>
  <c r="J435" i="5"/>
  <c r="I435" i="5"/>
  <c r="J431" i="5"/>
  <c r="I431" i="5"/>
  <c r="J430" i="5"/>
  <c r="J428" i="5"/>
  <c r="J427" i="5" s="1"/>
  <c r="I428" i="5"/>
  <c r="I425" i="5"/>
  <c r="I424" i="5" s="1"/>
  <c r="J421" i="5"/>
  <c r="J420" i="5" s="1"/>
  <c r="I421" i="5"/>
  <c r="I420" i="5" s="1"/>
  <c r="J417" i="5"/>
  <c r="J416" i="5" s="1"/>
  <c r="I417" i="5"/>
  <c r="J413" i="5"/>
  <c r="J412" i="5" s="1"/>
  <c r="I413" i="5"/>
  <c r="J409" i="5"/>
  <c r="J408" i="5" s="1"/>
  <c r="I409" i="5"/>
  <c r="J405" i="5"/>
  <c r="J404" i="5" s="1"/>
  <c r="I405" i="5"/>
  <c r="I404" i="5" s="1"/>
  <c r="J401" i="5"/>
  <c r="J400" i="5" s="1"/>
  <c r="I401" i="5"/>
  <c r="J397" i="5"/>
  <c r="J396" i="5" s="1"/>
  <c r="I397" i="5"/>
  <c r="I396" i="5" s="1"/>
  <c r="I393" i="5"/>
  <c r="J389" i="5"/>
  <c r="I389" i="5"/>
  <c r="J388" i="5"/>
  <c r="J385" i="5"/>
  <c r="I385" i="5"/>
  <c r="J384" i="5"/>
  <c r="J381" i="5"/>
  <c r="I381" i="5"/>
  <c r="J380" i="5"/>
  <c r="J377" i="5"/>
  <c r="I377" i="5"/>
  <c r="J376" i="5"/>
  <c r="J373" i="5"/>
  <c r="I373" i="5"/>
  <c r="J372" i="5"/>
  <c r="I369" i="5"/>
  <c r="I368" i="5" s="1"/>
  <c r="J366" i="5"/>
  <c r="I366" i="5"/>
  <c r="J365" i="5"/>
  <c r="H364" i="5"/>
  <c r="J363" i="5"/>
  <c r="J360" i="5" s="1"/>
  <c r="I363" i="5"/>
  <c r="I360" i="5" s="1"/>
  <c r="J357" i="5"/>
  <c r="J355" i="5"/>
  <c r="I355" i="5"/>
  <c r="J353" i="5"/>
  <c r="I353" i="5"/>
  <c r="J350" i="5"/>
  <c r="J348" i="5"/>
  <c r="J345" i="5"/>
  <c r="I345" i="5"/>
  <c r="J343" i="5"/>
  <c r="I343" i="5"/>
  <c r="J333" i="5"/>
  <c r="J332" i="5" s="1"/>
  <c r="H331" i="5"/>
  <c r="J330" i="5"/>
  <c r="I330" i="5"/>
  <c r="J329" i="5"/>
  <c r="J328" i="5" s="1"/>
  <c r="J327" i="5" s="1"/>
  <c r="I329" i="5"/>
  <c r="H326" i="5"/>
  <c r="H325" i="5"/>
  <c r="H324" i="5"/>
  <c r="J323" i="5"/>
  <c r="J322" i="5" s="1"/>
  <c r="I323" i="5"/>
  <c r="I322" i="5" s="1"/>
  <c r="H321" i="5"/>
  <c r="H320" i="5"/>
  <c r="J319" i="5"/>
  <c r="J318" i="5" s="1"/>
  <c r="I319" i="5"/>
  <c r="H316" i="5"/>
  <c r="J315" i="5"/>
  <c r="J314" i="5" s="1"/>
  <c r="I315" i="5"/>
  <c r="H313" i="5"/>
  <c r="J312" i="5"/>
  <c r="J311" i="5" s="1"/>
  <c r="H305" i="5"/>
  <c r="J304" i="5"/>
  <c r="J303" i="5" s="1"/>
  <c r="I304" i="5"/>
  <c r="H299" i="5"/>
  <c r="J298" i="5"/>
  <c r="I298" i="5"/>
  <c r="H297" i="5"/>
  <c r="J296" i="5"/>
  <c r="I296" i="5"/>
  <c r="H290" i="5"/>
  <c r="H289" i="5"/>
  <c r="H288" i="5"/>
  <c r="H287" i="5"/>
  <c r="J286" i="5"/>
  <c r="J285" i="5" s="1"/>
  <c r="I286" i="5"/>
  <c r="H278" i="5"/>
  <c r="H277" i="5"/>
  <c r="H276" i="5"/>
  <c r="H275" i="5"/>
  <c r="J274" i="5"/>
  <c r="J273" i="5" s="1"/>
  <c r="J272" i="5" s="1"/>
  <c r="I274" i="5"/>
  <c r="H268" i="5"/>
  <c r="J267" i="5"/>
  <c r="I267" i="5"/>
  <c r="H266" i="5"/>
  <c r="J265" i="5"/>
  <c r="I265" i="5"/>
  <c r="H263" i="5"/>
  <c r="H262" i="5"/>
  <c r="H261" i="5"/>
  <c r="J260" i="5"/>
  <c r="I260" i="5"/>
  <c r="J259" i="5"/>
  <c r="H256" i="5"/>
  <c r="J255" i="5"/>
  <c r="J254" i="5" s="1"/>
  <c r="J253" i="5" s="1"/>
  <c r="I255" i="5"/>
  <c r="H252" i="5"/>
  <c r="J251" i="5"/>
  <c r="I251" i="5"/>
  <c r="J250" i="5"/>
  <c r="H249" i="5"/>
  <c r="J248" i="5"/>
  <c r="J247" i="5" s="1"/>
  <c r="I248" i="5"/>
  <c r="I247" i="5" s="1"/>
  <c r="H246" i="5"/>
  <c r="J245" i="5"/>
  <c r="I245" i="5"/>
  <c r="J244" i="5"/>
  <c r="H242" i="5"/>
  <c r="J241" i="5"/>
  <c r="I241" i="5"/>
  <c r="J240" i="5"/>
  <c r="H239" i="5"/>
  <c r="H238" i="5"/>
  <c r="J237" i="5"/>
  <c r="J236" i="5" s="1"/>
  <c r="H234" i="5"/>
  <c r="J233" i="5"/>
  <c r="I233" i="5"/>
  <c r="J232" i="5"/>
  <c r="H231" i="5"/>
  <c r="J230" i="5"/>
  <c r="I230" i="5"/>
  <c r="H229" i="5"/>
  <c r="J228" i="5"/>
  <c r="I228" i="5"/>
  <c r="H227" i="5"/>
  <c r="J226" i="5"/>
  <c r="I226" i="5"/>
  <c r="H224" i="5"/>
  <c r="J223" i="5"/>
  <c r="I223" i="5"/>
  <c r="J222" i="5"/>
  <c r="H221" i="5"/>
  <c r="J220" i="5"/>
  <c r="J219" i="5" s="1"/>
  <c r="I220" i="5"/>
  <c r="I219" i="5" s="1"/>
  <c r="H216" i="5"/>
  <c r="J215" i="5"/>
  <c r="I215" i="5"/>
  <c r="J214" i="5"/>
  <c r="H213" i="5"/>
  <c r="H212" i="5"/>
  <c r="J210" i="5"/>
  <c r="H209" i="5"/>
  <c r="H208" i="5"/>
  <c r="J206" i="5"/>
  <c r="H204" i="5"/>
  <c r="J203" i="5"/>
  <c r="I203" i="5"/>
  <c r="J202" i="5"/>
  <c r="H201" i="5"/>
  <c r="J200" i="5"/>
  <c r="J199" i="5" s="1"/>
  <c r="I200" i="5"/>
  <c r="I199" i="5" s="1"/>
  <c r="H198" i="5"/>
  <c r="J197" i="5"/>
  <c r="J196" i="5" s="1"/>
  <c r="I197" i="5"/>
  <c r="H194" i="5"/>
  <c r="J193" i="5"/>
  <c r="I193" i="5"/>
  <c r="H192" i="5"/>
  <c r="J191" i="5"/>
  <c r="I191" i="5"/>
  <c r="H189" i="5"/>
  <c r="J188" i="5"/>
  <c r="I188" i="5"/>
  <c r="H187" i="5"/>
  <c r="J186" i="5"/>
  <c r="H184" i="5"/>
  <c r="J183" i="5"/>
  <c r="J182" i="5" s="1"/>
  <c r="I183" i="5"/>
  <c r="I182" i="5" s="1"/>
  <c r="H181" i="5"/>
  <c r="J180" i="5"/>
  <c r="I180" i="5"/>
  <c r="J179" i="5"/>
  <c r="H177" i="5"/>
  <c r="J176" i="5"/>
  <c r="I176" i="5"/>
  <c r="J175" i="5"/>
  <c r="H174" i="5"/>
  <c r="J173" i="5"/>
  <c r="J172" i="5" s="1"/>
  <c r="I173" i="5"/>
  <c r="H167" i="5"/>
  <c r="J166" i="5"/>
  <c r="J165" i="5" s="1"/>
  <c r="I166" i="5"/>
  <c r="I165" i="5" s="1"/>
  <c r="H164" i="5"/>
  <c r="J163" i="5"/>
  <c r="I163" i="5"/>
  <c r="H161" i="5"/>
  <c r="J160" i="5"/>
  <c r="J159" i="5" s="1"/>
  <c r="I160" i="5"/>
  <c r="H158" i="5"/>
  <c r="J157" i="5"/>
  <c r="I157" i="5"/>
  <c r="J156" i="5"/>
  <c r="H155" i="5"/>
  <c r="J154" i="5"/>
  <c r="J153" i="5" s="1"/>
  <c r="I154" i="5"/>
  <c r="J151" i="5"/>
  <c r="J150" i="5" s="1"/>
  <c r="H149" i="5"/>
  <c r="J148" i="5"/>
  <c r="J147" i="5" s="1"/>
  <c r="I148" i="5"/>
  <c r="H141" i="5"/>
  <c r="J140" i="5"/>
  <c r="J139" i="5" s="1"/>
  <c r="H138" i="5"/>
  <c r="J137" i="5"/>
  <c r="J136" i="5" s="1"/>
  <c r="I137" i="5"/>
  <c r="I136" i="5" s="1"/>
  <c r="H131" i="5"/>
  <c r="J130" i="5"/>
  <c r="I130" i="5"/>
  <c r="H129" i="5"/>
  <c r="J128" i="5"/>
  <c r="I128" i="5"/>
  <c r="H126" i="5"/>
  <c r="J125" i="5"/>
  <c r="J124" i="5" s="1"/>
  <c r="I125" i="5"/>
  <c r="I124" i="5" s="1"/>
  <c r="H123" i="5"/>
  <c r="J122" i="5"/>
  <c r="J121" i="5" s="1"/>
  <c r="I122" i="5"/>
  <c r="H120" i="5"/>
  <c r="J119" i="5"/>
  <c r="J118" i="5" s="1"/>
  <c r="I119" i="5"/>
  <c r="H117" i="5"/>
  <c r="J116" i="5"/>
  <c r="J115" i="5" s="1"/>
  <c r="I116" i="5"/>
  <c r="I115" i="5" s="1"/>
  <c r="H114" i="5"/>
  <c r="J113" i="5"/>
  <c r="J112" i="5" s="1"/>
  <c r="H111" i="5"/>
  <c r="J110" i="5"/>
  <c r="I110" i="5"/>
  <c r="H109" i="5"/>
  <c r="H108" i="5" s="1"/>
  <c r="J108" i="5"/>
  <c r="I108" i="5"/>
  <c r="H106" i="5"/>
  <c r="J105" i="5"/>
  <c r="I105" i="5"/>
  <c r="H104" i="5"/>
  <c r="J103" i="5"/>
  <c r="I103" i="5"/>
  <c r="H101" i="5"/>
  <c r="J100" i="5"/>
  <c r="J99" i="5" s="1"/>
  <c r="I100" i="5"/>
  <c r="I99" i="5" s="1"/>
  <c r="H97" i="5"/>
  <c r="J96" i="5"/>
  <c r="I96" i="5"/>
  <c r="H95" i="5"/>
  <c r="J94" i="5"/>
  <c r="I94" i="5"/>
  <c r="H90" i="5"/>
  <c r="J89" i="5"/>
  <c r="J88" i="5" s="1"/>
  <c r="I89" i="5"/>
  <c r="I88" i="5" s="1"/>
  <c r="H87" i="5"/>
  <c r="J86" i="5"/>
  <c r="J85" i="5" s="1"/>
  <c r="H84" i="5"/>
  <c r="H82" i="5"/>
  <c r="H79" i="5"/>
  <c r="J78" i="5"/>
  <c r="J77" i="5" s="1"/>
  <c r="I78" i="5"/>
  <c r="I77" i="5" s="1"/>
  <c r="H76" i="5"/>
  <c r="J75" i="5"/>
  <c r="J74" i="5" s="1"/>
  <c r="I75" i="5"/>
  <c r="H71" i="5"/>
  <c r="J70" i="5"/>
  <c r="J69" i="5" s="1"/>
  <c r="I70" i="5"/>
  <c r="I69" i="5" s="1"/>
  <c r="H68" i="5"/>
  <c r="J67" i="5"/>
  <c r="J66" i="5" s="1"/>
  <c r="I67" i="5"/>
  <c r="H64" i="5"/>
  <c r="H63" i="5"/>
  <c r="J62" i="5"/>
  <c r="I62" i="5"/>
  <c r="H61" i="5"/>
  <c r="J60" i="5"/>
  <c r="I60" i="5"/>
  <c r="H57" i="5"/>
  <c r="H56" i="5"/>
  <c r="H55" i="5"/>
  <c r="H54" i="5"/>
  <c r="H53" i="5"/>
  <c r="J52" i="5"/>
  <c r="I52" i="5"/>
  <c r="I51" i="5" s="1"/>
  <c r="H49" i="5"/>
  <c r="H48" i="5"/>
  <c r="J47" i="5"/>
  <c r="J46" i="5" s="1"/>
  <c r="I47" i="5"/>
  <c r="H45" i="5"/>
  <c r="J44" i="5"/>
  <c r="J43" i="5" s="1"/>
  <c r="I44" i="5"/>
  <c r="H42" i="5"/>
  <c r="J41" i="5"/>
  <c r="J40" i="5" s="1"/>
  <c r="I41" i="5"/>
  <c r="H39" i="5"/>
  <c r="J38" i="5"/>
  <c r="J37" i="5" s="1"/>
  <c r="I38" i="5"/>
  <c r="H36" i="5"/>
  <c r="J35" i="5"/>
  <c r="J34" i="5" s="1"/>
  <c r="I35" i="5"/>
  <c r="H32" i="5"/>
  <c r="J31" i="5"/>
  <c r="J30" i="5" s="1"/>
  <c r="I31" i="5"/>
  <c r="I30" i="5" s="1"/>
  <c r="H29" i="5"/>
  <c r="J28" i="5"/>
  <c r="J27" i="5" s="1"/>
  <c r="I28" i="5"/>
  <c r="H26" i="5"/>
  <c r="J25" i="5"/>
  <c r="J24" i="5" s="1"/>
  <c r="I25" i="5"/>
  <c r="H23" i="5"/>
  <c r="J22" i="5"/>
  <c r="J21" i="5" s="1"/>
  <c r="I22" i="5"/>
  <c r="H20" i="5"/>
  <c r="J19" i="5"/>
  <c r="J18" i="5" s="1"/>
  <c r="I19" i="5"/>
  <c r="I18" i="5" s="1"/>
  <c r="J16" i="5"/>
  <c r="J15" i="5" s="1"/>
  <c r="I16" i="5"/>
  <c r="I107" i="5" l="1"/>
  <c r="J612" i="5"/>
  <c r="J611" i="5" s="1"/>
  <c r="J653" i="5"/>
  <c r="J107" i="5"/>
  <c r="I612" i="5"/>
  <c r="I481" i="5"/>
  <c r="J657" i="5"/>
  <c r="J621" i="5"/>
  <c r="H124" i="5"/>
  <c r="J127" i="5"/>
  <c r="H125" i="5"/>
  <c r="I93" i="5"/>
  <c r="I102" i="5"/>
  <c r="J814" i="5"/>
  <c r="J813" i="5" s="1"/>
  <c r="H18" i="5"/>
  <c r="H35" i="5"/>
  <c r="H226" i="5"/>
  <c r="I505" i="5"/>
  <c r="J225" i="5"/>
  <c r="J218" i="5" s="1"/>
  <c r="H228" i="5"/>
  <c r="J235" i="5"/>
  <c r="H255" i="5"/>
  <c r="H260" i="5"/>
  <c r="J291" i="5"/>
  <c r="J284" i="5" s="1"/>
  <c r="I291" i="5"/>
  <c r="H315" i="5"/>
  <c r="H47" i="5"/>
  <c r="J59" i="5"/>
  <c r="J58" i="5" s="1"/>
  <c r="H62" i="5"/>
  <c r="J65" i="5"/>
  <c r="H69" i="5"/>
  <c r="J93" i="5"/>
  <c r="J505" i="5"/>
  <c r="H532" i="5"/>
  <c r="H634" i="5"/>
  <c r="H651" i="5"/>
  <c r="H622" i="5"/>
  <c r="H628" i="5"/>
  <c r="J642" i="5"/>
  <c r="H647" i="5"/>
  <c r="H735" i="5"/>
  <c r="H96" i="5"/>
  <c r="J205" i="5"/>
  <c r="I121" i="5"/>
  <c r="H121" i="5" s="1"/>
  <c r="H100" i="5"/>
  <c r="J102" i="5"/>
  <c r="J98" i="5" s="1"/>
  <c r="H115" i="5"/>
  <c r="J474" i="5"/>
  <c r="H89" i="5"/>
  <c r="H88" i="5"/>
  <c r="H105" i="5"/>
  <c r="J500" i="5"/>
  <c r="J185" i="5"/>
  <c r="H360" i="5"/>
  <c r="J434" i="5"/>
  <c r="H588" i="5"/>
  <c r="H894" i="5"/>
  <c r="H25" i="5"/>
  <c r="H241" i="5"/>
  <c r="H245" i="5"/>
  <c r="I254" i="5"/>
  <c r="I253" i="5" s="1"/>
  <c r="H253" i="5" s="1"/>
  <c r="H304" i="5"/>
  <c r="H358" i="5"/>
  <c r="H401" i="5"/>
  <c r="H581" i="5"/>
  <c r="H693" i="5"/>
  <c r="H183" i="5"/>
  <c r="H265" i="5"/>
  <c r="J342" i="5"/>
  <c r="H409" i="5"/>
  <c r="H413" i="5"/>
  <c r="H417" i="5"/>
  <c r="H493" i="5"/>
  <c r="H498" i="5"/>
  <c r="H569" i="5"/>
  <c r="I580" i="5"/>
  <c r="H580" i="5" s="1"/>
  <c r="H584" i="5"/>
  <c r="I587" i="5"/>
  <c r="H587" i="5" s="1"/>
  <c r="H659" i="5"/>
  <c r="I692" i="5"/>
  <c r="H692" i="5" s="1"/>
  <c r="H713" i="5"/>
  <c r="J14" i="5"/>
  <c r="I314" i="5"/>
  <c r="H314" i="5" s="1"/>
  <c r="H319" i="5"/>
  <c r="H345" i="5"/>
  <c r="H397" i="5"/>
  <c r="I400" i="5"/>
  <c r="H400" i="5" s="1"/>
  <c r="H405" i="5"/>
  <c r="I408" i="5"/>
  <c r="H408" i="5" s="1"/>
  <c r="H428" i="5"/>
  <c r="H431" i="5"/>
  <c r="H437" i="5"/>
  <c r="H445" i="5"/>
  <c r="H453" i="5"/>
  <c r="H461" i="5"/>
  <c r="H487" i="5"/>
  <c r="J492" i="5"/>
  <c r="H521" i="5"/>
  <c r="H526" i="5"/>
  <c r="H537" i="5"/>
  <c r="H544" i="5"/>
  <c r="H558" i="5"/>
  <c r="H565" i="5"/>
  <c r="H592" i="5"/>
  <c r="H604" i="5"/>
  <c r="I658" i="5"/>
  <c r="H658" i="5" s="1"/>
  <c r="H667" i="5"/>
  <c r="H681" i="5"/>
  <c r="H687" i="5"/>
  <c r="H690" i="5"/>
  <c r="H701" i="5"/>
  <c r="H705" i="5"/>
  <c r="H717" i="5"/>
  <c r="I721" i="5"/>
  <c r="H731" i="5"/>
  <c r="H748" i="5"/>
  <c r="H775" i="5"/>
  <c r="H800" i="5"/>
  <c r="H831" i="5"/>
  <c r="H868" i="5"/>
  <c r="H871" i="5"/>
  <c r="H877" i="5"/>
  <c r="H883" i="5"/>
  <c r="H130" i="5"/>
  <c r="H160" i="5"/>
  <c r="H173" i="5"/>
  <c r="J190" i="5"/>
  <c r="H329" i="5"/>
  <c r="I412" i="5"/>
  <c r="H412" i="5" s="1"/>
  <c r="H617" i="5"/>
  <c r="H806" i="5"/>
  <c r="H154" i="5"/>
  <c r="H508" i="5"/>
  <c r="I531" i="5"/>
  <c r="H531" i="5" s="1"/>
  <c r="H619" i="5"/>
  <c r="J721" i="5"/>
  <c r="I24" i="5"/>
  <c r="H24" i="5" s="1"/>
  <c r="H137" i="5"/>
  <c r="I153" i="5"/>
  <c r="H153" i="5" s="1"/>
  <c r="H230" i="5"/>
  <c r="H233" i="5"/>
  <c r="H296" i="5"/>
  <c r="H330" i="5"/>
  <c r="J774" i="5"/>
  <c r="H821" i="5"/>
  <c r="H38" i="5"/>
  <c r="I46" i="5"/>
  <c r="H46" i="5" s="1"/>
  <c r="I497" i="5"/>
  <c r="H497" i="5" s="1"/>
  <c r="H506" i="5"/>
  <c r="H550" i="5"/>
  <c r="H753" i="5"/>
  <c r="H824" i="5"/>
  <c r="H193" i="5"/>
  <c r="H220" i="5"/>
  <c r="H223" i="5"/>
  <c r="J264" i="5"/>
  <c r="J258" i="5" s="1"/>
  <c r="H274" i="5"/>
  <c r="I303" i="5"/>
  <c r="H303" i="5" s="1"/>
  <c r="H495" i="5"/>
  <c r="H503" i="5"/>
  <c r="H639" i="5"/>
  <c r="H724" i="5"/>
  <c r="H803" i="5"/>
  <c r="I830" i="5"/>
  <c r="H830" i="5" s="1"/>
  <c r="H835" i="5"/>
  <c r="H19" i="5"/>
  <c r="H22" i="5"/>
  <c r="I34" i="5"/>
  <c r="H34" i="5" s="1"/>
  <c r="H41" i="5"/>
  <c r="H44" i="5"/>
  <c r="H60" i="5"/>
  <c r="H81" i="5"/>
  <c r="I159" i="5"/>
  <c r="H159" i="5" s="1"/>
  <c r="I416" i="5"/>
  <c r="H416" i="5" s="1"/>
  <c r="H421" i="5"/>
  <c r="I549" i="5"/>
  <c r="H549" i="5" s="1"/>
  <c r="J552" i="5"/>
  <c r="J548" i="5" s="1"/>
  <c r="I557" i="5"/>
  <c r="H557" i="5" s="1"/>
  <c r="I680" i="5"/>
  <c r="J680" i="5"/>
  <c r="J679" i="5" s="1"/>
  <c r="H683" i="5"/>
  <c r="H765" i="5"/>
  <c r="J845" i="5"/>
  <c r="J844" i="5" s="1"/>
  <c r="J843" i="5" s="1"/>
  <c r="H30" i="5"/>
  <c r="I59" i="5"/>
  <c r="I58" i="5" s="1"/>
  <c r="I172" i="5"/>
  <c r="H172" i="5" s="1"/>
  <c r="H200" i="5"/>
  <c r="H248" i="5"/>
  <c r="I273" i="5"/>
  <c r="H273" i="5" s="1"/>
  <c r="I318" i="5"/>
  <c r="H318" i="5" s="1"/>
  <c r="H16" i="5"/>
  <c r="H28" i="5"/>
  <c r="H31" i="5"/>
  <c r="J33" i="5"/>
  <c r="I40" i="5"/>
  <c r="H40" i="5" s="1"/>
  <c r="H67" i="5"/>
  <c r="H70" i="5"/>
  <c r="H75" i="5"/>
  <c r="H78" i="5"/>
  <c r="I86" i="5"/>
  <c r="H86" i="5" s="1"/>
  <c r="H94" i="5"/>
  <c r="H103" i="5"/>
  <c r="H116" i="5"/>
  <c r="H119" i="5"/>
  <c r="I140" i="5"/>
  <c r="H140" i="5" s="1"/>
  <c r="H182" i="5"/>
  <c r="I186" i="5"/>
  <c r="H186" i="5" s="1"/>
  <c r="H188" i="5"/>
  <c r="H203" i="5"/>
  <c r="H207" i="5"/>
  <c r="H215" i="5"/>
  <c r="I225" i="5"/>
  <c r="H251" i="5"/>
  <c r="H267" i="5"/>
  <c r="H286" i="5"/>
  <c r="H298" i="5"/>
  <c r="J317" i="5"/>
  <c r="H323" i="5"/>
  <c r="H353" i="5"/>
  <c r="J352" i="5"/>
  <c r="I357" i="5"/>
  <c r="H357" i="5" s="1"/>
  <c r="H363" i="5"/>
  <c r="H366" i="5"/>
  <c r="J369" i="5"/>
  <c r="J368" i="5" s="1"/>
  <c r="H368" i="5" s="1"/>
  <c r="H373" i="5"/>
  <c r="H381" i="5"/>
  <c r="H389" i="5"/>
  <c r="J425" i="5"/>
  <c r="J424" i="5" s="1"/>
  <c r="H424" i="5" s="1"/>
  <c r="I427" i="5"/>
  <c r="H427" i="5" s="1"/>
  <c r="H477" i="5"/>
  <c r="I486" i="5"/>
  <c r="J486" i="5"/>
  <c r="H489" i="5"/>
  <c r="H522" i="5"/>
  <c r="I525" i="5"/>
  <c r="H525" i="5" s="1"/>
  <c r="H538" i="5"/>
  <c r="I564" i="5"/>
  <c r="H564" i="5" s="1"/>
  <c r="H598" i="5"/>
  <c r="I603" i="5"/>
  <c r="J603" i="5"/>
  <c r="J596" i="5" s="1"/>
  <c r="H606" i="5"/>
  <c r="H623" i="5"/>
  <c r="I627" i="5"/>
  <c r="H627" i="5" s="1"/>
  <c r="H635" i="5"/>
  <c r="I646" i="5"/>
  <c r="H646" i="5" s="1"/>
  <c r="I666" i="5"/>
  <c r="H669" i="5"/>
  <c r="H672" i="5"/>
  <c r="H676" i="5"/>
  <c r="I686" i="5"/>
  <c r="H686" i="5" s="1"/>
  <c r="H714" i="5"/>
  <c r="H722" i="5"/>
  <c r="I730" i="5"/>
  <c r="H730" i="5" s="1"/>
  <c r="H754" i="5"/>
  <c r="H757" i="5"/>
  <c r="J760" i="5"/>
  <c r="J759" i="5" s="1"/>
  <c r="I763" i="5"/>
  <c r="H763" i="5" s="1"/>
  <c r="H771" i="5"/>
  <c r="J779" i="5"/>
  <c r="H779" i="5" s="1"/>
  <c r="J785" i="5"/>
  <c r="H793" i="5"/>
  <c r="I799" i="5"/>
  <c r="H799" i="5" s="1"/>
  <c r="H825" i="5"/>
  <c r="H828" i="5"/>
  <c r="I834" i="5"/>
  <c r="I833" i="5" s="1"/>
  <c r="H837" i="5"/>
  <c r="H840" i="5"/>
  <c r="H848" i="5"/>
  <c r="J854" i="5"/>
  <c r="J853" i="5" s="1"/>
  <c r="J852" i="5" s="1"/>
  <c r="J851" i="5" s="1"/>
  <c r="H322" i="5"/>
  <c r="H110" i="5"/>
  <c r="J171" i="5"/>
  <c r="H343" i="5"/>
  <c r="J347" i="5"/>
  <c r="I350" i="5"/>
  <c r="H350" i="5" s="1"/>
  <c r="H355" i="5"/>
  <c r="H377" i="5"/>
  <c r="H385" i="5"/>
  <c r="H435" i="5"/>
  <c r="H441" i="5"/>
  <c r="H449" i="5"/>
  <c r="H457" i="5"/>
  <c r="H467" i="5"/>
  <c r="J470" i="5"/>
  <c r="J469" i="5" s="1"/>
  <c r="H469" i="5" s="1"/>
  <c r="I474" i="5"/>
  <c r="H479" i="5"/>
  <c r="J482" i="5"/>
  <c r="J481" i="5" s="1"/>
  <c r="H484" i="5"/>
  <c r="I492" i="5"/>
  <c r="H543" i="5"/>
  <c r="H553" i="5"/>
  <c r="I561" i="5"/>
  <c r="I560" i="5" s="1"/>
  <c r="H560" i="5" s="1"/>
  <c r="H583" i="5"/>
  <c r="H591" i="5"/>
  <c r="H644" i="5"/>
  <c r="H662" i="5"/>
  <c r="J666" i="5"/>
  <c r="J665" i="5" s="1"/>
  <c r="J664" i="5" s="1"/>
  <c r="H719" i="5"/>
  <c r="I768" i="5"/>
  <c r="H768" i="5" s="1"/>
  <c r="H777" i="5"/>
  <c r="H782" i="5"/>
  <c r="I786" i="5"/>
  <c r="I785" i="5" s="1"/>
  <c r="H797" i="5"/>
  <c r="H811" i="5"/>
  <c r="I815" i="5"/>
  <c r="J834" i="5"/>
  <c r="J833" i="5" s="1"/>
  <c r="H846" i="5"/>
  <c r="J857" i="5"/>
  <c r="J856" i="5" s="1"/>
  <c r="H873" i="5"/>
  <c r="H879" i="5"/>
  <c r="I885" i="5"/>
  <c r="H885" i="5" s="1"/>
  <c r="H892" i="5"/>
  <c r="H52" i="5"/>
  <c r="H83" i="5"/>
  <c r="J162" i="5"/>
  <c r="J135" i="5" s="1"/>
  <c r="J567" i="5"/>
  <c r="H77" i="5"/>
  <c r="H99" i="5"/>
  <c r="H148" i="5"/>
  <c r="I147" i="5"/>
  <c r="H147" i="5" s="1"/>
  <c r="H163" i="5"/>
  <c r="I162" i="5"/>
  <c r="H197" i="5"/>
  <c r="I196" i="5"/>
  <c r="H136" i="5"/>
  <c r="H176" i="5"/>
  <c r="I175" i="5"/>
  <c r="H175" i="5" s="1"/>
  <c r="H180" i="5"/>
  <c r="I179" i="5"/>
  <c r="H191" i="5"/>
  <c r="I190" i="5"/>
  <c r="H122" i="5"/>
  <c r="H166" i="5"/>
  <c r="I15" i="5"/>
  <c r="I21" i="5"/>
  <c r="H21" i="5" s="1"/>
  <c r="I27" i="5"/>
  <c r="H27" i="5" s="1"/>
  <c r="I37" i="5"/>
  <c r="H37" i="5" s="1"/>
  <c r="I43" i="5"/>
  <c r="H43" i="5" s="1"/>
  <c r="I50" i="5"/>
  <c r="J51" i="5"/>
  <c r="J50" i="5" s="1"/>
  <c r="I66" i="5"/>
  <c r="I74" i="5"/>
  <c r="I113" i="5"/>
  <c r="I118" i="5"/>
  <c r="H118" i="5" s="1"/>
  <c r="H165" i="5"/>
  <c r="J195" i="5"/>
  <c r="H199" i="5"/>
  <c r="H219" i="5"/>
  <c r="J243" i="5"/>
  <c r="H247" i="5"/>
  <c r="J310" i="5"/>
  <c r="H396" i="5"/>
  <c r="H404" i="5"/>
  <c r="H420" i="5"/>
  <c r="H128" i="5"/>
  <c r="I127" i="5"/>
  <c r="H127" i="5" s="1"/>
  <c r="H152" i="5"/>
  <c r="I151" i="5"/>
  <c r="H157" i="5"/>
  <c r="I156" i="5"/>
  <c r="H156" i="5" s="1"/>
  <c r="H511" i="5"/>
  <c r="I510" i="5"/>
  <c r="H510" i="5" s="1"/>
  <c r="H515" i="5"/>
  <c r="I514" i="5"/>
  <c r="H514" i="5" s="1"/>
  <c r="H519" i="5"/>
  <c r="I518" i="5"/>
  <c r="H518" i="5" s="1"/>
  <c r="H529" i="5"/>
  <c r="I528" i="5"/>
  <c r="H528" i="5" s="1"/>
  <c r="H535" i="5"/>
  <c r="I534" i="5"/>
  <c r="H534" i="5" s="1"/>
  <c r="H541" i="5"/>
  <c r="I540" i="5"/>
  <c r="H540" i="5" s="1"/>
  <c r="H555" i="5"/>
  <c r="I552" i="5"/>
  <c r="H572" i="5"/>
  <c r="I571" i="5"/>
  <c r="H571" i="5" s="1"/>
  <c r="H576" i="5"/>
  <c r="I575" i="5"/>
  <c r="H575" i="5" s="1"/>
  <c r="H597" i="5"/>
  <c r="I202" i="5"/>
  <c r="H202" i="5" s="1"/>
  <c r="I206" i="5"/>
  <c r="I214" i="5"/>
  <c r="H214" i="5" s="1"/>
  <c r="I222" i="5"/>
  <c r="H222" i="5" s="1"/>
  <c r="I232" i="5"/>
  <c r="H232" i="5" s="1"/>
  <c r="I237" i="5"/>
  <c r="I240" i="5"/>
  <c r="H240" i="5" s="1"/>
  <c r="I244" i="5"/>
  <c r="I250" i="5"/>
  <c r="H250" i="5" s="1"/>
  <c r="I259" i="5"/>
  <c r="I264" i="5"/>
  <c r="I285" i="5"/>
  <c r="I312" i="5"/>
  <c r="I333" i="5"/>
  <c r="I342" i="5"/>
  <c r="I348" i="5"/>
  <c r="I352" i="5"/>
  <c r="I365" i="5"/>
  <c r="H365" i="5" s="1"/>
  <c r="I372" i="5"/>
  <c r="H372" i="5" s="1"/>
  <c r="I376" i="5"/>
  <c r="H376" i="5" s="1"/>
  <c r="I380" i="5"/>
  <c r="H380" i="5" s="1"/>
  <c r="I384" i="5"/>
  <c r="H384" i="5" s="1"/>
  <c r="I388" i="5"/>
  <c r="H388" i="5" s="1"/>
  <c r="I392" i="5"/>
  <c r="J393" i="5"/>
  <c r="J392" i="5" s="1"/>
  <c r="I430" i="5"/>
  <c r="H430" i="5" s="1"/>
  <c r="I434" i="5"/>
  <c r="I440" i="5"/>
  <c r="H440" i="5" s="1"/>
  <c r="I444" i="5"/>
  <c r="H444" i="5" s="1"/>
  <c r="I448" i="5"/>
  <c r="H448" i="5" s="1"/>
  <c r="I452" i="5"/>
  <c r="H452" i="5" s="1"/>
  <c r="I456" i="5"/>
  <c r="H456" i="5" s="1"/>
  <c r="I460" i="5"/>
  <c r="H460" i="5" s="1"/>
  <c r="H464" i="5"/>
  <c r="J632" i="5"/>
  <c r="H638" i="5"/>
  <c r="H650" i="5"/>
  <c r="J685" i="5"/>
  <c r="H734" i="5"/>
  <c r="J791" i="5"/>
  <c r="H818" i="5"/>
  <c r="J823" i="5"/>
  <c r="H501" i="5"/>
  <c r="I500" i="5"/>
  <c r="H568" i="5"/>
  <c r="H609" i="5"/>
  <c r="I608" i="5"/>
  <c r="H608" i="5" s="1"/>
  <c r="I633" i="5"/>
  <c r="I637" i="5"/>
  <c r="H637" i="5" s="1"/>
  <c r="I643" i="5"/>
  <c r="I649" i="5"/>
  <c r="H649" i="5" s="1"/>
  <c r="I653" i="5"/>
  <c r="I661" i="5"/>
  <c r="H661" i="5" s="1"/>
  <c r="I671" i="5"/>
  <c r="H671" i="5" s="1"/>
  <c r="I675" i="5"/>
  <c r="I689" i="5"/>
  <c r="H689" i="5" s="1"/>
  <c r="I697" i="5"/>
  <c r="I700" i="5"/>
  <c r="H700" i="5" s="1"/>
  <c r="I704" i="5"/>
  <c r="I708" i="5"/>
  <c r="I716" i="5"/>
  <c r="H716" i="5" s="1"/>
  <c r="I733" i="5"/>
  <c r="H733" i="5" s="1"/>
  <c r="I747" i="5"/>
  <c r="I761" i="5"/>
  <c r="I770" i="5"/>
  <c r="H770" i="5" s="1"/>
  <c r="I774" i="5"/>
  <c r="I773" i="5" s="1"/>
  <c r="I792" i="5"/>
  <c r="I796" i="5"/>
  <c r="H796" i="5" s="1"/>
  <c r="I802" i="5"/>
  <c r="H802" i="5" s="1"/>
  <c r="I810" i="5"/>
  <c r="H810" i="5" s="1"/>
  <c r="I827" i="5"/>
  <c r="H827" i="5" s="1"/>
  <c r="I845" i="5"/>
  <c r="I853" i="5"/>
  <c r="I852" i="5" s="1"/>
  <c r="I887" i="5"/>
  <c r="H887" i="5" s="1"/>
  <c r="G166" i="5"/>
  <c r="G165" i="5" s="1"/>
  <c r="F166" i="5"/>
  <c r="F165" i="5" s="1"/>
  <c r="E167" i="5"/>
  <c r="G756" i="5"/>
  <c r="G315" i="5"/>
  <c r="G314" i="5" s="1"/>
  <c r="F315" i="5"/>
  <c r="F314" i="5" s="1"/>
  <c r="E316" i="5"/>
  <c r="E865" i="5"/>
  <c r="E859" i="5"/>
  <c r="E483" i="5"/>
  <c r="E781" i="5"/>
  <c r="E351" i="5"/>
  <c r="F782" i="5"/>
  <c r="F779" i="5" s="1"/>
  <c r="G780" i="5"/>
  <c r="F780" i="5"/>
  <c r="E594" i="5"/>
  <c r="E593" i="5"/>
  <c r="E620" i="5"/>
  <c r="G619" i="5"/>
  <c r="F619" i="5"/>
  <c r="E618" i="5"/>
  <c r="G617" i="5"/>
  <c r="F617" i="5"/>
  <c r="E890" i="5"/>
  <c r="E436" i="5"/>
  <c r="E533" i="5"/>
  <c r="E463" i="5"/>
  <c r="E462" i="5"/>
  <c r="E433" i="5"/>
  <c r="E432" i="5"/>
  <c r="E426" i="5"/>
  <c r="E395" i="5"/>
  <c r="E394" i="5"/>
  <c r="E371" i="5"/>
  <c r="F777" i="5"/>
  <c r="G777" i="5"/>
  <c r="E778" i="5"/>
  <c r="G511" i="5"/>
  <c r="G510" i="5" s="1"/>
  <c r="G667" i="5"/>
  <c r="F667" i="5"/>
  <c r="F669" i="5"/>
  <c r="E668" i="5"/>
  <c r="E517" i="5"/>
  <c r="E516" i="5"/>
  <c r="G515" i="5"/>
  <c r="G514" i="5" s="1"/>
  <c r="F515" i="5"/>
  <c r="F514" i="5" s="1"/>
  <c r="E513" i="5"/>
  <c r="E512" i="5"/>
  <c r="F511" i="5"/>
  <c r="F510" i="5" s="1"/>
  <c r="E866" i="5"/>
  <c r="E863" i="5"/>
  <c r="E860" i="5"/>
  <c r="E234" i="5"/>
  <c r="E256" i="5"/>
  <c r="G255" i="5"/>
  <c r="G254" i="5" s="1"/>
  <c r="F255" i="5"/>
  <c r="F254" i="5" s="1"/>
  <c r="F253" i="5" s="1"/>
  <c r="G333" i="5"/>
  <c r="G332" i="5" s="1"/>
  <c r="F260" i="5"/>
  <c r="F259" i="5" s="1"/>
  <c r="E141" i="5"/>
  <c r="E471" i="5"/>
  <c r="F470" i="5"/>
  <c r="F469" i="5" s="1"/>
  <c r="E82" i="5"/>
  <c r="F333" i="5"/>
  <c r="G298" i="5"/>
  <c r="F298" i="5"/>
  <c r="G296" i="5"/>
  <c r="G291" i="5" s="1"/>
  <c r="F296" i="5"/>
  <c r="F291" i="5" s="1"/>
  <c r="E297" i="5"/>
  <c r="E299" i="5"/>
  <c r="G267" i="5"/>
  <c r="F267" i="5"/>
  <c r="G265" i="5"/>
  <c r="F265" i="5"/>
  <c r="F264" i="5" s="1"/>
  <c r="E266" i="5"/>
  <c r="E268" i="5"/>
  <c r="G110" i="5"/>
  <c r="F110" i="5"/>
  <c r="E111" i="5"/>
  <c r="E84" i="5"/>
  <c r="G683" i="5"/>
  <c r="F683" i="5"/>
  <c r="G681" i="5"/>
  <c r="G680" i="5" s="1"/>
  <c r="F681" i="5"/>
  <c r="F680" i="5" s="1"/>
  <c r="F679" i="5" s="1"/>
  <c r="E682" i="5"/>
  <c r="E684" i="5"/>
  <c r="E766" i="5"/>
  <c r="E590" i="5"/>
  <c r="E589" i="5"/>
  <c r="E586" i="5"/>
  <c r="E585" i="5"/>
  <c r="G580" i="5"/>
  <c r="F580" i="5"/>
  <c r="E582" i="5"/>
  <c r="E579" i="5"/>
  <c r="E578" i="5"/>
  <c r="E577" i="5"/>
  <c r="E542" i="5"/>
  <c r="E539" i="5"/>
  <c r="E536" i="5"/>
  <c r="E524" i="5"/>
  <c r="E523" i="5"/>
  <c r="E459" i="5"/>
  <c r="E458" i="5"/>
  <c r="E455" i="5"/>
  <c r="E454" i="5"/>
  <c r="E451" i="5"/>
  <c r="E450" i="5"/>
  <c r="E447" i="5"/>
  <c r="E446" i="5"/>
  <c r="E443" i="5"/>
  <c r="E442" i="5"/>
  <c r="E439" i="5"/>
  <c r="E438" i="5"/>
  <c r="E429" i="5"/>
  <c r="E423" i="5"/>
  <c r="E422" i="5"/>
  <c r="E419" i="5"/>
  <c r="E418" i="5"/>
  <c r="E415" i="5"/>
  <c r="E414" i="5"/>
  <c r="E411" i="5"/>
  <c r="E410" i="5"/>
  <c r="E407" i="5"/>
  <c r="E406" i="5"/>
  <c r="E403" i="5"/>
  <c r="E402" i="5"/>
  <c r="E399" i="5"/>
  <c r="E398" i="5"/>
  <c r="E391" i="5"/>
  <c r="E390" i="5"/>
  <c r="E387" i="5"/>
  <c r="E386" i="5"/>
  <c r="E383" i="5"/>
  <c r="E382" i="5"/>
  <c r="E379" i="5"/>
  <c r="E378" i="5"/>
  <c r="E375" i="5"/>
  <c r="E374" i="5"/>
  <c r="G821" i="5"/>
  <c r="G818" i="5" s="1"/>
  <c r="F821" i="5"/>
  <c r="F818" i="5" s="1"/>
  <c r="E822" i="5"/>
  <c r="G693" i="5"/>
  <c r="G692" i="5" s="1"/>
  <c r="F693" i="5"/>
  <c r="F692" i="5" s="1"/>
  <c r="E694" i="5"/>
  <c r="G690" i="5"/>
  <c r="G689" i="5" s="1"/>
  <c r="F690" i="5"/>
  <c r="F689" i="5" s="1"/>
  <c r="E691" i="5"/>
  <c r="G687" i="5"/>
  <c r="G686" i="5" s="1"/>
  <c r="F687" i="5"/>
  <c r="F686" i="5" s="1"/>
  <c r="E688" i="5"/>
  <c r="G848" i="5"/>
  <c r="F848" i="5"/>
  <c r="E562" i="5"/>
  <c r="G248" i="5"/>
  <c r="G247" i="5" s="1"/>
  <c r="F248" i="5"/>
  <c r="F247" i="5" s="1"/>
  <c r="F108" i="5"/>
  <c r="G108" i="5"/>
  <c r="E762" i="5"/>
  <c r="E741" i="5"/>
  <c r="E736" i="5"/>
  <c r="E740" i="5"/>
  <c r="E739" i="5"/>
  <c r="E738" i="5"/>
  <c r="E71" i="5"/>
  <c r="G70" i="5"/>
  <c r="G69" i="5" s="1"/>
  <c r="F70" i="5"/>
  <c r="F69" i="5" s="1"/>
  <c r="E68" i="5"/>
  <c r="G67" i="5"/>
  <c r="G66" i="5" s="1"/>
  <c r="F67" i="5"/>
  <c r="F66" i="5" s="1"/>
  <c r="E32" i="5"/>
  <c r="E29" i="5"/>
  <c r="E49" i="5"/>
  <c r="E48" i="5"/>
  <c r="E246" i="5"/>
  <c r="E242" i="5"/>
  <c r="E231" i="5"/>
  <c r="E229" i="5"/>
  <c r="E227" i="5"/>
  <c r="E224" i="5"/>
  <c r="E221" i="5"/>
  <c r="E216" i="5"/>
  <c r="E209" i="5"/>
  <c r="E204" i="5"/>
  <c r="E201" i="5"/>
  <c r="E198" i="5"/>
  <c r="E194" i="5"/>
  <c r="G193" i="5"/>
  <c r="F193" i="5"/>
  <c r="E192" i="5"/>
  <c r="E189" i="5"/>
  <c r="E187" i="5"/>
  <c r="E181" i="5"/>
  <c r="E177" i="5"/>
  <c r="E174" i="5"/>
  <c r="E155" i="5"/>
  <c r="E149" i="5"/>
  <c r="E138" i="5"/>
  <c r="E129" i="5"/>
  <c r="E123" i="5"/>
  <c r="E120" i="5"/>
  <c r="E117" i="5"/>
  <c r="F113" i="5"/>
  <c r="F112" i="5" s="1"/>
  <c r="E106" i="5"/>
  <c r="E104" i="5"/>
  <c r="E95" i="5"/>
  <c r="E90" i="5"/>
  <c r="G811" i="5"/>
  <c r="G810" i="5" s="1"/>
  <c r="F811" i="5"/>
  <c r="F810" i="5" s="1"/>
  <c r="E812" i="5"/>
  <c r="G765" i="5"/>
  <c r="G835" i="5"/>
  <c r="F835" i="5"/>
  <c r="G771" i="5"/>
  <c r="G770" i="5" s="1"/>
  <c r="F771" i="5"/>
  <c r="F770" i="5" s="1"/>
  <c r="E772" i="5"/>
  <c r="G662" i="5"/>
  <c r="G661" i="5" s="1"/>
  <c r="F662" i="5"/>
  <c r="F661" i="5" s="1"/>
  <c r="E663" i="5"/>
  <c r="G651" i="5"/>
  <c r="G650" i="5" s="1"/>
  <c r="G649" i="5" s="1"/>
  <c r="F651" i="5"/>
  <c r="F650" i="5" s="1"/>
  <c r="F649" i="5" s="1"/>
  <c r="E652" i="5"/>
  <c r="G44" i="5"/>
  <c r="G43" i="5" s="1"/>
  <c r="F44" i="5"/>
  <c r="F43" i="5" s="1"/>
  <c r="E45" i="5"/>
  <c r="G41" i="5"/>
  <c r="G40" i="5" s="1"/>
  <c r="F41" i="5"/>
  <c r="F40" i="5" s="1"/>
  <c r="E42" i="5"/>
  <c r="G622" i="5"/>
  <c r="F622" i="5"/>
  <c r="F598" i="5"/>
  <c r="F597" i="5" s="1"/>
  <c r="E601" i="5"/>
  <c r="G157" i="5"/>
  <c r="G156" i="5" s="1"/>
  <c r="F157" i="5"/>
  <c r="F156" i="5" s="1"/>
  <c r="E158" i="5"/>
  <c r="E712" i="5"/>
  <c r="G160" i="5"/>
  <c r="G159" i="5" s="1"/>
  <c r="F160" i="5"/>
  <c r="F159" i="5" s="1"/>
  <c r="E161" i="5"/>
  <c r="G553" i="5"/>
  <c r="F553" i="5"/>
  <c r="E554" i="5"/>
  <c r="E359" i="5"/>
  <c r="G357" i="5"/>
  <c r="F357" i="5"/>
  <c r="G793" i="5"/>
  <c r="G792" i="5" s="1"/>
  <c r="F793" i="5"/>
  <c r="F792" i="5" s="1"/>
  <c r="E795" i="5"/>
  <c r="E794" i="5"/>
  <c r="E861" i="5"/>
  <c r="G846" i="5"/>
  <c r="F846" i="5"/>
  <c r="G761" i="5"/>
  <c r="G763" i="5"/>
  <c r="E889" i="5"/>
  <c r="G717" i="5"/>
  <c r="F717" i="5"/>
  <c r="E718" i="5"/>
  <c r="E76" i="5"/>
  <c r="G535" i="5"/>
  <c r="G534" i="5" s="1"/>
  <c r="F765" i="5"/>
  <c r="E765" i="5" s="1"/>
  <c r="E520" i="5"/>
  <c r="E109" i="5"/>
  <c r="E108" i="5" s="1"/>
  <c r="G592" i="5"/>
  <c r="G591" i="5" s="1"/>
  <c r="G584" i="5"/>
  <c r="G583" i="5" s="1"/>
  <c r="G576" i="5"/>
  <c r="G575" i="5" s="1"/>
  <c r="F555" i="5"/>
  <c r="F552" i="5" s="1"/>
  <c r="E630" i="5"/>
  <c r="E629" i="5"/>
  <c r="E625" i="5"/>
  <c r="E624" i="5"/>
  <c r="E610" i="5"/>
  <c r="E607" i="5"/>
  <c r="E602" i="5"/>
  <c r="E600" i="5"/>
  <c r="E599" i="5"/>
  <c r="F588" i="5"/>
  <c r="F587" i="5" s="1"/>
  <c r="F576" i="5"/>
  <c r="F575" i="5" s="1"/>
  <c r="E574" i="5"/>
  <c r="E573" i="5"/>
  <c r="E570" i="5"/>
  <c r="E566" i="5"/>
  <c r="G561" i="5"/>
  <c r="G560" i="5" s="1"/>
  <c r="E559" i="5"/>
  <c r="E551" i="5"/>
  <c r="G529" i="5"/>
  <c r="G528" i="5" s="1"/>
  <c r="F529" i="5"/>
  <c r="F528" i="5" s="1"/>
  <c r="E530" i="5"/>
  <c r="G484" i="5"/>
  <c r="F484" i="5"/>
  <c r="E485" i="5"/>
  <c r="F482" i="5"/>
  <c r="F481" i="5" s="1"/>
  <c r="G467" i="5"/>
  <c r="G464" i="5" s="1"/>
  <c r="F467" i="5"/>
  <c r="F464" i="5" s="1"/>
  <c r="E468" i="5"/>
  <c r="G892" i="5"/>
  <c r="F892" i="5"/>
  <c r="E893" i="5"/>
  <c r="E847" i="5"/>
  <c r="G676" i="5"/>
  <c r="G675" i="5" s="1"/>
  <c r="F676" i="5"/>
  <c r="F675" i="5" s="1"/>
  <c r="F674" i="5" s="1"/>
  <c r="E677" i="5"/>
  <c r="G647" i="5"/>
  <c r="G646" i="5" s="1"/>
  <c r="F647" i="5"/>
  <c r="F646" i="5" s="1"/>
  <c r="E648" i="5"/>
  <c r="G644" i="5"/>
  <c r="G643" i="5" s="1"/>
  <c r="F644" i="5"/>
  <c r="F643" i="5" s="1"/>
  <c r="E645" i="5"/>
  <c r="E776" i="5"/>
  <c r="G775" i="5"/>
  <c r="F775" i="5"/>
  <c r="G768" i="5"/>
  <c r="G767" i="5" s="1"/>
  <c r="E755" i="5"/>
  <c r="G753" i="5"/>
  <c r="F753" i="5"/>
  <c r="E750" i="5"/>
  <c r="F854" i="5"/>
  <c r="F853" i="5" s="1"/>
  <c r="F852" i="5" s="1"/>
  <c r="G323" i="5"/>
  <c r="G322" i="5" s="1"/>
  <c r="E326" i="5"/>
  <c r="F323" i="5"/>
  <c r="F322" i="5" s="1"/>
  <c r="E321" i="5"/>
  <c r="F286" i="5"/>
  <c r="F285" i="5" s="1"/>
  <c r="F274" i="5"/>
  <c r="F273" i="5" s="1"/>
  <c r="F272" i="5" s="1"/>
  <c r="E278" i="5"/>
  <c r="E263" i="5"/>
  <c r="G319" i="5"/>
  <c r="G318" i="5" s="1"/>
  <c r="G274" i="5"/>
  <c r="G273" i="5" s="1"/>
  <c r="G272" i="5" s="1"/>
  <c r="G260" i="5"/>
  <c r="G259" i="5" s="1"/>
  <c r="G635" i="5"/>
  <c r="G634" i="5" s="1"/>
  <c r="G633" i="5" s="1"/>
  <c r="F635" i="5"/>
  <c r="F634" i="5" s="1"/>
  <c r="G461" i="5"/>
  <c r="G460" i="5" s="1"/>
  <c r="F461" i="5"/>
  <c r="F460" i="5" s="1"/>
  <c r="F535" i="5"/>
  <c r="F534" i="5" s="1"/>
  <c r="G572" i="5"/>
  <c r="G571" i="5" s="1"/>
  <c r="F572" i="5"/>
  <c r="F571" i="5" s="1"/>
  <c r="E527" i="5"/>
  <c r="E494" i="5"/>
  <c r="G747" i="5"/>
  <c r="G746" i="5" s="1"/>
  <c r="G735" i="5"/>
  <c r="G734" i="5" s="1"/>
  <c r="E732" i="5"/>
  <c r="G731" i="5"/>
  <c r="G730" i="5" s="1"/>
  <c r="F731" i="5"/>
  <c r="F730" i="5" s="1"/>
  <c r="E725" i="5"/>
  <c r="G724" i="5"/>
  <c r="F724" i="5"/>
  <c r="E723" i="5"/>
  <c r="G722" i="5"/>
  <c r="F722" i="5"/>
  <c r="E720" i="5"/>
  <c r="G719" i="5"/>
  <c r="G716" i="5" s="1"/>
  <c r="F719" i="5"/>
  <c r="E715" i="5"/>
  <c r="G714" i="5"/>
  <c r="G713" i="5" s="1"/>
  <c r="F714" i="5"/>
  <c r="F713" i="5" s="1"/>
  <c r="E711" i="5"/>
  <c r="G708" i="5"/>
  <c r="G707" i="5" s="1"/>
  <c r="G705" i="5"/>
  <c r="G704" i="5" s="1"/>
  <c r="E702" i="5"/>
  <c r="G701" i="5"/>
  <c r="G700" i="5" s="1"/>
  <c r="F701" i="5"/>
  <c r="F700" i="5" s="1"/>
  <c r="G697" i="5"/>
  <c r="G696" i="5" s="1"/>
  <c r="E476" i="5"/>
  <c r="E478" i="5"/>
  <c r="G786" i="5"/>
  <c r="G784" i="5" s="1"/>
  <c r="F786" i="5"/>
  <c r="F785" i="5" s="1"/>
  <c r="F329" i="5"/>
  <c r="G52" i="5"/>
  <c r="G51" i="5" s="1"/>
  <c r="G50" i="5" s="1"/>
  <c r="F609" i="5"/>
  <c r="F608" i="5" s="1"/>
  <c r="G215" i="5"/>
  <c r="G214" i="5" s="1"/>
  <c r="F215" i="5"/>
  <c r="F214" i="5" s="1"/>
  <c r="E807" i="5"/>
  <c r="F883" i="5"/>
  <c r="E836" i="5"/>
  <c r="G868" i="5"/>
  <c r="F868" i="5"/>
  <c r="E896" i="5"/>
  <c r="E895" i="5"/>
  <c r="G894" i="5"/>
  <c r="F894" i="5"/>
  <c r="E891" i="5"/>
  <c r="G887" i="5"/>
  <c r="G885" i="5"/>
  <c r="G883" i="5"/>
  <c r="E882" i="5"/>
  <c r="E881" i="5"/>
  <c r="E880" i="5"/>
  <c r="G879" i="5"/>
  <c r="F879" i="5"/>
  <c r="G877" i="5"/>
  <c r="E876" i="5"/>
  <c r="E875" i="5"/>
  <c r="E874" i="5"/>
  <c r="G873" i="5"/>
  <c r="F873" i="5"/>
  <c r="E872" i="5"/>
  <c r="G871" i="5"/>
  <c r="F871" i="5"/>
  <c r="E870" i="5"/>
  <c r="E869" i="5"/>
  <c r="E867" i="5"/>
  <c r="E864" i="5"/>
  <c r="E850" i="5"/>
  <c r="E849" i="5"/>
  <c r="E842" i="5"/>
  <c r="E841" i="5"/>
  <c r="G840" i="5"/>
  <c r="F840" i="5"/>
  <c r="E839" i="5"/>
  <c r="E838" i="5"/>
  <c r="G837" i="5"/>
  <c r="F837" i="5"/>
  <c r="E832" i="5"/>
  <c r="G831" i="5"/>
  <c r="G830" i="5" s="1"/>
  <c r="F831" i="5"/>
  <c r="F830" i="5" s="1"/>
  <c r="E829" i="5"/>
  <c r="G828" i="5"/>
  <c r="G827" i="5" s="1"/>
  <c r="F828" i="5"/>
  <c r="F827" i="5" s="1"/>
  <c r="E826" i="5"/>
  <c r="G825" i="5"/>
  <c r="G824" i="5" s="1"/>
  <c r="F825" i="5"/>
  <c r="F824" i="5" s="1"/>
  <c r="E817" i="5"/>
  <c r="G815" i="5"/>
  <c r="G814" i="5" s="1"/>
  <c r="E804" i="5"/>
  <c r="G803" i="5"/>
  <c r="G802" i="5" s="1"/>
  <c r="F803" i="5"/>
  <c r="F802" i="5" s="1"/>
  <c r="E801" i="5"/>
  <c r="G800" i="5"/>
  <c r="G799" i="5" s="1"/>
  <c r="F800" i="5"/>
  <c r="F799" i="5" s="1"/>
  <c r="E798" i="5"/>
  <c r="G797" i="5"/>
  <c r="G796" i="5" s="1"/>
  <c r="F797" i="5"/>
  <c r="F796" i="5" s="1"/>
  <c r="E673" i="5"/>
  <c r="G672" i="5"/>
  <c r="G671" i="5" s="1"/>
  <c r="F672" i="5"/>
  <c r="F671" i="5" s="1"/>
  <c r="E670" i="5"/>
  <c r="G669" i="5"/>
  <c r="E660" i="5"/>
  <c r="G659" i="5"/>
  <c r="G658" i="5" s="1"/>
  <c r="F659" i="5"/>
  <c r="F658" i="5" s="1"/>
  <c r="E640" i="5"/>
  <c r="G639" i="5"/>
  <c r="G638" i="5" s="1"/>
  <c r="G637" i="5" s="1"/>
  <c r="F639" i="5"/>
  <c r="F638" i="5" s="1"/>
  <c r="F637" i="5" s="1"/>
  <c r="E636" i="5"/>
  <c r="G627" i="5"/>
  <c r="F627" i="5"/>
  <c r="G609" i="5"/>
  <c r="G608" i="5" s="1"/>
  <c r="G606" i="5"/>
  <c r="F606" i="5"/>
  <c r="E605" i="5"/>
  <c r="G604" i="5"/>
  <c r="F604" i="5"/>
  <c r="G598" i="5"/>
  <c r="G597" i="5" s="1"/>
  <c r="F592" i="5"/>
  <c r="F591" i="5" s="1"/>
  <c r="F584" i="5"/>
  <c r="F583" i="5" s="1"/>
  <c r="G569" i="5"/>
  <c r="G568" i="5" s="1"/>
  <c r="F569" i="5"/>
  <c r="F568" i="5" s="1"/>
  <c r="G565" i="5"/>
  <c r="G564" i="5" s="1"/>
  <c r="F565" i="5"/>
  <c r="F564" i="5" s="1"/>
  <c r="F563" i="5" s="1"/>
  <c r="G558" i="5"/>
  <c r="G557" i="5" s="1"/>
  <c r="F558" i="5"/>
  <c r="F557" i="5" s="1"/>
  <c r="G555" i="5"/>
  <c r="G550" i="5"/>
  <c r="G549" i="5" s="1"/>
  <c r="F550" i="5"/>
  <c r="F549" i="5" s="1"/>
  <c r="G543" i="5"/>
  <c r="F543" i="5"/>
  <c r="F541" i="5"/>
  <c r="F540" i="5" s="1"/>
  <c r="F538" i="5"/>
  <c r="F537" i="5" s="1"/>
  <c r="G532" i="5"/>
  <c r="G531" i="5" s="1"/>
  <c r="F532" i="5"/>
  <c r="F531" i="5" s="1"/>
  <c r="G526" i="5"/>
  <c r="G525" i="5" s="1"/>
  <c r="F526" i="5"/>
  <c r="F525" i="5" s="1"/>
  <c r="F522" i="5"/>
  <c r="F521" i="5" s="1"/>
  <c r="G519" i="5"/>
  <c r="G518" i="5" s="1"/>
  <c r="F519" i="5"/>
  <c r="F518" i="5" s="1"/>
  <c r="E509" i="5"/>
  <c r="G508" i="5"/>
  <c r="F508" i="5"/>
  <c r="E507" i="5"/>
  <c r="G506" i="5"/>
  <c r="F506" i="5"/>
  <c r="E504" i="5"/>
  <c r="G503" i="5"/>
  <c r="F503" i="5"/>
  <c r="E502" i="5"/>
  <c r="G501" i="5"/>
  <c r="F501" i="5"/>
  <c r="E499" i="5"/>
  <c r="G498" i="5"/>
  <c r="G497" i="5" s="1"/>
  <c r="F498" i="5"/>
  <c r="F497" i="5" s="1"/>
  <c r="E496" i="5"/>
  <c r="G495" i="5"/>
  <c r="F495" i="5"/>
  <c r="G493" i="5"/>
  <c r="G492" i="5" s="1"/>
  <c r="F493" i="5"/>
  <c r="F492" i="5" s="1"/>
  <c r="E490" i="5"/>
  <c r="G489" i="5"/>
  <c r="F489" i="5"/>
  <c r="E488" i="5"/>
  <c r="G487" i="5"/>
  <c r="F487" i="5"/>
  <c r="E480" i="5"/>
  <c r="G479" i="5"/>
  <c r="F479" i="5"/>
  <c r="G477" i="5"/>
  <c r="G474" i="5" s="1"/>
  <c r="F477" i="5"/>
  <c r="F475" i="5"/>
  <c r="E475" i="5" s="1"/>
  <c r="G457" i="5"/>
  <c r="G456" i="5" s="1"/>
  <c r="F457" i="5"/>
  <c r="F456" i="5" s="1"/>
  <c r="G453" i="5"/>
  <c r="G452" i="5" s="1"/>
  <c r="F453" i="5"/>
  <c r="F452" i="5" s="1"/>
  <c r="F449" i="5"/>
  <c r="F448" i="5" s="1"/>
  <c r="F445" i="5"/>
  <c r="F444" i="5" s="1"/>
  <c r="G441" i="5"/>
  <c r="G440" i="5" s="1"/>
  <c r="F441" i="5"/>
  <c r="F440" i="5" s="1"/>
  <c r="G437" i="5"/>
  <c r="F437" i="5"/>
  <c r="G435" i="5"/>
  <c r="G434" i="5" s="1"/>
  <c r="F435" i="5"/>
  <c r="G431" i="5"/>
  <c r="G430" i="5" s="1"/>
  <c r="F431" i="5"/>
  <c r="F430" i="5" s="1"/>
  <c r="G428" i="5"/>
  <c r="G427" i="5" s="1"/>
  <c r="F428" i="5"/>
  <c r="F425" i="5"/>
  <c r="F424" i="5" s="1"/>
  <c r="G421" i="5"/>
  <c r="G420" i="5" s="1"/>
  <c r="F421" i="5"/>
  <c r="F420" i="5" s="1"/>
  <c r="G417" i="5"/>
  <c r="G416" i="5" s="1"/>
  <c r="F417" i="5"/>
  <c r="F416" i="5" s="1"/>
  <c r="G413" i="5"/>
  <c r="G412" i="5" s="1"/>
  <c r="F413" i="5"/>
  <c r="F412" i="5" s="1"/>
  <c r="G409" i="5"/>
  <c r="G408" i="5" s="1"/>
  <c r="F409" i="5"/>
  <c r="F408" i="5" s="1"/>
  <c r="F405" i="5"/>
  <c r="F404" i="5" s="1"/>
  <c r="G401" i="5"/>
  <c r="G400" i="5" s="1"/>
  <c r="F401" i="5"/>
  <c r="F400" i="5" s="1"/>
  <c r="G397" i="5"/>
  <c r="G396" i="5" s="1"/>
  <c r="F397" i="5"/>
  <c r="F396" i="5" s="1"/>
  <c r="F393" i="5"/>
  <c r="F392" i="5" s="1"/>
  <c r="G389" i="5"/>
  <c r="G388" i="5" s="1"/>
  <c r="F389" i="5"/>
  <c r="F388" i="5" s="1"/>
  <c r="G385" i="5"/>
  <c r="G384" i="5" s="1"/>
  <c r="F385" i="5"/>
  <c r="F384" i="5" s="1"/>
  <c r="G381" i="5"/>
  <c r="G380" i="5" s="1"/>
  <c r="F381" i="5"/>
  <c r="F380" i="5" s="1"/>
  <c r="G377" i="5"/>
  <c r="G376" i="5" s="1"/>
  <c r="F377" i="5"/>
  <c r="F376" i="5" s="1"/>
  <c r="G373" i="5"/>
  <c r="G372" i="5" s="1"/>
  <c r="F373" i="5"/>
  <c r="F372" i="5" s="1"/>
  <c r="F369" i="5"/>
  <c r="F368" i="5" s="1"/>
  <c r="E367" i="5"/>
  <c r="G366" i="5"/>
  <c r="G365" i="5" s="1"/>
  <c r="F366" i="5"/>
  <c r="F365" i="5" s="1"/>
  <c r="E364" i="5"/>
  <c r="G363" i="5"/>
  <c r="G360" i="5" s="1"/>
  <c r="F363" i="5"/>
  <c r="F360" i="5" s="1"/>
  <c r="E356" i="5"/>
  <c r="G355" i="5"/>
  <c r="F355" i="5"/>
  <c r="E354" i="5"/>
  <c r="G353" i="5"/>
  <c r="F353" i="5"/>
  <c r="G350" i="5"/>
  <c r="F350" i="5"/>
  <c r="G348" i="5"/>
  <c r="G347" i="5" s="1"/>
  <c r="E346" i="5"/>
  <c r="G345" i="5"/>
  <c r="F345" i="5"/>
  <c r="E344" i="5"/>
  <c r="G343" i="5"/>
  <c r="F343" i="5"/>
  <c r="G330" i="5"/>
  <c r="F330" i="5"/>
  <c r="E325" i="5"/>
  <c r="E313" i="5"/>
  <c r="G312" i="5"/>
  <c r="G311" i="5" s="1"/>
  <c r="F312" i="5"/>
  <c r="F311" i="5" s="1"/>
  <c r="E305" i="5"/>
  <c r="G304" i="5"/>
  <c r="G303" i="5" s="1"/>
  <c r="F304" i="5"/>
  <c r="F303" i="5" s="1"/>
  <c r="E290" i="5"/>
  <c r="E289" i="5"/>
  <c r="E288" i="5"/>
  <c r="G286" i="5"/>
  <c r="G285" i="5" s="1"/>
  <c r="E277" i="5"/>
  <c r="E276" i="5"/>
  <c r="E261" i="5"/>
  <c r="G251" i="5"/>
  <c r="G250" i="5" s="1"/>
  <c r="E249" i="5"/>
  <c r="G245" i="5"/>
  <c r="G244" i="5" s="1"/>
  <c r="G241" i="5"/>
  <c r="G240" i="5" s="1"/>
  <c r="F241" i="5"/>
  <c r="F240" i="5" s="1"/>
  <c r="E239" i="5"/>
  <c r="G237" i="5"/>
  <c r="G236" i="5" s="1"/>
  <c r="G233" i="5"/>
  <c r="G232" i="5" s="1"/>
  <c r="G230" i="5"/>
  <c r="F230" i="5"/>
  <c r="G228" i="5"/>
  <c r="F228" i="5"/>
  <c r="G226" i="5"/>
  <c r="G225" i="5" s="1"/>
  <c r="F226" i="5"/>
  <c r="G223" i="5"/>
  <c r="G222" i="5" s="1"/>
  <c r="F223" i="5"/>
  <c r="F222" i="5" s="1"/>
  <c r="G220" i="5"/>
  <c r="G219" i="5" s="1"/>
  <c r="F220" i="5"/>
  <c r="F219" i="5" s="1"/>
  <c r="G210" i="5"/>
  <c r="G203" i="5"/>
  <c r="G202" i="5" s="1"/>
  <c r="F203" i="5"/>
  <c r="F202" i="5" s="1"/>
  <c r="G200" i="5"/>
  <c r="G199" i="5" s="1"/>
  <c r="F200" i="5"/>
  <c r="F199" i="5" s="1"/>
  <c r="G197" i="5"/>
  <c r="G196" i="5" s="1"/>
  <c r="F197" i="5"/>
  <c r="F196" i="5" s="1"/>
  <c r="G191" i="5"/>
  <c r="F191" i="5"/>
  <c r="G188" i="5"/>
  <c r="F188" i="5"/>
  <c r="G186" i="5"/>
  <c r="G185" i="5" s="1"/>
  <c r="E184" i="5"/>
  <c r="G183" i="5"/>
  <c r="G182" i="5" s="1"/>
  <c r="F183" i="5"/>
  <c r="F182" i="5" s="1"/>
  <c r="G180" i="5"/>
  <c r="G179" i="5" s="1"/>
  <c r="F180" i="5"/>
  <c r="F179" i="5" s="1"/>
  <c r="G176" i="5"/>
  <c r="G175" i="5" s="1"/>
  <c r="F176" i="5"/>
  <c r="F175" i="5" s="1"/>
  <c r="G173" i="5"/>
  <c r="G172" i="5" s="1"/>
  <c r="F173" i="5"/>
  <c r="F172" i="5" s="1"/>
  <c r="E164" i="5"/>
  <c r="G163" i="5"/>
  <c r="F163" i="5"/>
  <c r="F162" i="5" s="1"/>
  <c r="G154" i="5"/>
  <c r="G153" i="5" s="1"/>
  <c r="F154" i="5"/>
  <c r="F153" i="5" s="1"/>
  <c r="G151" i="5"/>
  <c r="G150" i="5" s="1"/>
  <c r="G148" i="5"/>
  <c r="G147" i="5" s="1"/>
  <c r="F148" i="5"/>
  <c r="F147" i="5" s="1"/>
  <c r="G140" i="5"/>
  <c r="G139" i="5" s="1"/>
  <c r="G137" i="5"/>
  <c r="G136" i="5" s="1"/>
  <c r="E131" i="5"/>
  <c r="G130" i="5"/>
  <c r="F130" i="5"/>
  <c r="G128" i="5"/>
  <c r="G127" i="5" s="1"/>
  <c r="F128" i="5"/>
  <c r="F127" i="5" s="1"/>
  <c r="E126" i="5"/>
  <c r="G125" i="5"/>
  <c r="G124" i="5" s="1"/>
  <c r="F125" i="5"/>
  <c r="F124" i="5" s="1"/>
  <c r="G122" i="5"/>
  <c r="G121" i="5" s="1"/>
  <c r="F122" i="5"/>
  <c r="F121" i="5" s="1"/>
  <c r="G119" i="5"/>
  <c r="G118" i="5" s="1"/>
  <c r="F119" i="5"/>
  <c r="F118" i="5" s="1"/>
  <c r="G116" i="5"/>
  <c r="G115" i="5" s="1"/>
  <c r="F116" i="5"/>
  <c r="F115" i="5" s="1"/>
  <c r="G113" i="5"/>
  <c r="G112" i="5" s="1"/>
  <c r="G105" i="5"/>
  <c r="F105" i="5"/>
  <c r="G103" i="5"/>
  <c r="G102" i="5" s="1"/>
  <c r="F100" i="5"/>
  <c r="F99" i="5" s="1"/>
  <c r="E97" i="5"/>
  <c r="G96" i="5"/>
  <c r="F96" i="5"/>
  <c r="G94" i="5"/>
  <c r="F94" i="5"/>
  <c r="F93" i="5" s="1"/>
  <c r="G89" i="5"/>
  <c r="G88" i="5" s="1"/>
  <c r="F89" i="5"/>
  <c r="F88" i="5" s="1"/>
  <c r="G86" i="5"/>
  <c r="G85" i="5" s="1"/>
  <c r="E79" i="5"/>
  <c r="G78" i="5"/>
  <c r="G77" i="5" s="1"/>
  <c r="F78" i="5"/>
  <c r="F77" i="5" s="1"/>
  <c r="F75" i="5"/>
  <c r="F74" i="5" s="1"/>
  <c r="E64" i="5"/>
  <c r="E63" i="5"/>
  <c r="G62" i="5"/>
  <c r="F62" i="5"/>
  <c r="E61" i="5"/>
  <c r="G60" i="5"/>
  <c r="F60" i="5"/>
  <c r="E57" i="5"/>
  <c r="E56" i="5"/>
  <c r="E55" i="5"/>
  <c r="E54" i="5"/>
  <c r="G47" i="5"/>
  <c r="G46" i="5" s="1"/>
  <c r="E39" i="5"/>
  <c r="G38" i="5"/>
  <c r="G37" i="5" s="1"/>
  <c r="F38" i="5"/>
  <c r="F37" i="5" s="1"/>
  <c r="E36" i="5"/>
  <c r="G35" i="5"/>
  <c r="G34" i="5" s="1"/>
  <c r="F35" i="5"/>
  <c r="F34" i="5" s="1"/>
  <c r="G31" i="5"/>
  <c r="G30" i="5" s="1"/>
  <c r="F31" i="5"/>
  <c r="F30" i="5" s="1"/>
  <c r="G28" i="5"/>
  <c r="G27" i="5" s="1"/>
  <c r="F28" i="5"/>
  <c r="F27" i="5" s="1"/>
  <c r="E26" i="5"/>
  <c r="G25" i="5"/>
  <c r="G24" i="5" s="1"/>
  <c r="F25" i="5"/>
  <c r="F24" i="5" s="1"/>
  <c r="E23" i="5"/>
  <c r="G22" i="5"/>
  <c r="G21" i="5" s="1"/>
  <c r="F22" i="5"/>
  <c r="E20" i="5"/>
  <c r="G19" i="5"/>
  <c r="G18" i="5" s="1"/>
  <c r="F19" i="5"/>
  <c r="F18" i="5" s="1"/>
  <c r="E17" i="5"/>
  <c r="G16" i="5"/>
  <c r="G15" i="5" s="1"/>
  <c r="F16" i="5"/>
  <c r="F15" i="5" s="1"/>
  <c r="E884" i="5"/>
  <c r="G445" i="5"/>
  <c r="G444" i="5" s="1"/>
  <c r="G449" i="5"/>
  <c r="G448" i="5" s="1"/>
  <c r="G405" i="5"/>
  <c r="G404" i="5" s="1"/>
  <c r="G541" i="5"/>
  <c r="G540" i="5" s="1"/>
  <c r="G329" i="5"/>
  <c r="E331" i="5"/>
  <c r="G538" i="5"/>
  <c r="G537" i="5" s="1"/>
  <c r="E324" i="5"/>
  <c r="E699" i="5"/>
  <c r="F698" i="5"/>
  <c r="F697" i="5" s="1"/>
  <c r="E287" i="5"/>
  <c r="E878" i="5"/>
  <c r="F877" i="5"/>
  <c r="F245" i="5"/>
  <c r="F244" i="5" s="1"/>
  <c r="F705" i="5"/>
  <c r="F704" i="5" s="1"/>
  <c r="E706" i="5"/>
  <c r="F319" i="5"/>
  <c r="F318" i="5" s="1"/>
  <c r="E320" i="5"/>
  <c r="E556" i="5"/>
  <c r="E275" i="5"/>
  <c r="E53" i="5"/>
  <c r="F52" i="5"/>
  <c r="F51" i="5" s="1"/>
  <c r="G482" i="5"/>
  <c r="E208" i="5"/>
  <c r="F186" i="5"/>
  <c r="E212" i="5"/>
  <c r="G522" i="5"/>
  <c r="G521" i="5" s="1"/>
  <c r="G75" i="5"/>
  <c r="G74" i="5" s="1"/>
  <c r="G100" i="5"/>
  <c r="G99" i="5" s="1"/>
  <c r="E101" i="5"/>
  <c r="F47" i="5"/>
  <c r="E47" i="5" s="1"/>
  <c r="E758" i="5"/>
  <c r="F140" i="5"/>
  <c r="F103" i="5"/>
  <c r="G588" i="5"/>
  <c r="G587" i="5" s="1"/>
  <c r="E114" i="5"/>
  <c r="E334" i="5"/>
  <c r="E886" i="5"/>
  <c r="F885" i="5"/>
  <c r="F137" i="5"/>
  <c r="F136" i="5" s="1"/>
  <c r="E262" i="5"/>
  <c r="F561" i="5"/>
  <c r="F560" i="5" s="1"/>
  <c r="E764" i="5"/>
  <c r="F763" i="5"/>
  <c r="E710" i="5"/>
  <c r="E87" i="5"/>
  <c r="F86" i="5"/>
  <c r="E213" i="5"/>
  <c r="F210" i="5"/>
  <c r="E855" i="5"/>
  <c r="G854" i="5"/>
  <c r="G853" i="5" s="1"/>
  <c r="G852" i="5" s="1"/>
  <c r="G851" i="5" s="1"/>
  <c r="E152" i="5"/>
  <c r="F151" i="5"/>
  <c r="E816" i="5"/>
  <c r="F815" i="5"/>
  <c r="E238" i="5"/>
  <c r="F237" i="5"/>
  <c r="F236" i="5" s="1"/>
  <c r="E252" i="5"/>
  <c r="F251" i="5"/>
  <c r="F250" i="5" s="1"/>
  <c r="E754" i="5"/>
  <c r="F233" i="5"/>
  <c r="F232" i="5" s="1"/>
  <c r="G393" i="5"/>
  <c r="F708" i="5"/>
  <c r="F707" i="5" s="1"/>
  <c r="E709" i="5"/>
  <c r="E737" i="5"/>
  <c r="E349" i="5"/>
  <c r="F348" i="5"/>
  <c r="E370" i="5"/>
  <c r="G369" i="5"/>
  <c r="G368" i="5" s="1"/>
  <c r="F887" i="5"/>
  <c r="E888" i="5"/>
  <c r="E862" i="5"/>
  <c r="E769" i="5"/>
  <c r="F768" i="5"/>
  <c r="F767" i="5" s="1"/>
  <c r="G206" i="5"/>
  <c r="G425" i="5"/>
  <c r="G424" i="5" s="1"/>
  <c r="F761" i="5"/>
  <c r="E749" i="5"/>
  <c r="E472" i="5"/>
  <c r="G470" i="5"/>
  <c r="G469" i="5" s="1"/>
  <c r="E783" i="5"/>
  <c r="G782" i="5"/>
  <c r="F735" i="5"/>
  <c r="F734" i="5" s="1"/>
  <c r="F733" i="5" s="1"/>
  <c r="E81" i="5"/>
  <c r="J257" i="5" l="1"/>
  <c r="G752" i="5"/>
  <c r="F225" i="5"/>
  <c r="E225" i="5" s="1"/>
  <c r="J491" i="5"/>
  <c r="H654" i="5"/>
  <c r="F774" i="5"/>
  <c r="F773" i="5" s="1"/>
  <c r="F434" i="5"/>
  <c r="E434" i="5" s="1"/>
  <c r="G857" i="5"/>
  <c r="G856" i="5" s="1"/>
  <c r="E763" i="5"/>
  <c r="F102" i="5"/>
  <c r="E102" i="5" s="1"/>
  <c r="G834" i="5"/>
  <c r="G833" i="5" s="1"/>
  <c r="F107" i="5"/>
  <c r="H58" i="5"/>
  <c r="H653" i="5"/>
  <c r="F612" i="5"/>
  <c r="F611" i="5" s="1"/>
  <c r="F653" i="5"/>
  <c r="H742" i="5"/>
  <c r="F185" i="5"/>
  <c r="E185" i="5" s="1"/>
  <c r="E555" i="5"/>
  <c r="F834" i="5"/>
  <c r="F833" i="5" s="1"/>
  <c r="G107" i="5"/>
  <c r="G98" i="5" s="1"/>
  <c r="G612" i="5"/>
  <c r="G611" i="5" s="1"/>
  <c r="J178" i="5"/>
  <c r="H93" i="5"/>
  <c r="G328" i="5"/>
  <c r="G327" i="5" s="1"/>
  <c r="G774" i="5"/>
  <c r="G190" i="5"/>
  <c r="G178" i="5" s="1"/>
  <c r="J641" i="5"/>
  <c r="E482" i="5"/>
  <c r="G162" i="5"/>
  <c r="G135" i="5" s="1"/>
  <c r="F190" i="5"/>
  <c r="I272" i="5"/>
  <c r="H272" i="5" s="1"/>
  <c r="G264" i="5"/>
  <c r="G258" i="5" s="1"/>
  <c r="H264" i="5"/>
  <c r="H561" i="5"/>
  <c r="I185" i="5"/>
  <c r="H185" i="5" s="1"/>
  <c r="J73" i="5"/>
  <c r="F603" i="5"/>
  <c r="F596" i="5" s="1"/>
  <c r="E683" i="5"/>
  <c r="E267" i="5"/>
  <c r="E581" i="5"/>
  <c r="E662" i="5"/>
  <c r="E858" i="5"/>
  <c r="G93" i="5"/>
  <c r="E93" i="5" s="1"/>
  <c r="E166" i="5"/>
  <c r="E52" i="5"/>
  <c r="E296" i="5"/>
  <c r="H434" i="5"/>
  <c r="H291" i="5"/>
  <c r="H190" i="5"/>
  <c r="H492" i="5"/>
  <c r="H474" i="5"/>
  <c r="F784" i="5"/>
  <c r="E784" i="5" s="1"/>
  <c r="F258" i="5"/>
  <c r="F352" i="5"/>
  <c r="G352" i="5"/>
  <c r="E40" i="5"/>
  <c r="F845" i="5"/>
  <c r="F844" i="5" s="1"/>
  <c r="F843" i="5" s="1"/>
  <c r="E110" i="5"/>
  <c r="E777" i="5"/>
  <c r="H505" i="5"/>
  <c r="H102" i="5"/>
  <c r="G779" i="5"/>
  <c r="E793" i="5"/>
  <c r="E644" i="5"/>
  <c r="E707" i="5"/>
  <c r="E690" i="5"/>
  <c r="E265" i="5"/>
  <c r="I621" i="5"/>
  <c r="H621" i="5" s="1"/>
  <c r="H500" i="5"/>
  <c r="J678" i="5"/>
  <c r="I563" i="5"/>
  <c r="H563" i="5" s="1"/>
  <c r="H254" i="5"/>
  <c r="I85" i="5"/>
  <c r="H85" i="5" s="1"/>
  <c r="E731" i="5"/>
  <c r="E623" i="5"/>
  <c r="E761" i="5"/>
  <c r="E467" i="5"/>
  <c r="E572" i="5"/>
  <c r="G552" i="5"/>
  <c r="E552" i="5" s="1"/>
  <c r="E622" i="5"/>
  <c r="E405" i="5"/>
  <c r="E151" i="5"/>
  <c r="E883" i="5"/>
  <c r="E200" i="5"/>
  <c r="E86" i="5"/>
  <c r="H352" i="5"/>
  <c r="F85" i="5"/>
  <c r="F73" i="5" s="1"/>
  <c r="E493" i="5"/>
  <c r="G603" i="5"/>
  <c r="E637" i="5"/>
  <c r="E837" i="5"/>
  <c r="E894" i="5"/>
  <c r="H680" i="5"/>
  <c r="F814" i="5"/>
  <c r="F813" i="5" s="1"/>
  <c r="H815" i="5"/>
  <c r="I814" i="5"/>
  <c r="I813" i="5" s="1"/>
  <c r="H813" i="5" s="1"/>
  <c r="E815" i="5"/>
  <c r="F150" i="5"/>
  <c r="E150" i="5" s="1"/>
  <c r="E148" i="5"/>
  <c r="E828" i="5"/>
  <c r="E659" i="5"/>
  <c r="E598" i="5"/>
  <c r="E887" i="5"/>
  <c r="E609" i="5"/>
  <c r="E348" i="5"/>
  <c r="E635" i="5"/>
  <c r="E323" i="5"/>
  <c r="E377" i="5"/>
  <c r="E529" i="5"/>
  <c r="G481" i="5"/>
  <c r="E481" i="5" s="1"/>
  <c r="E704" i="5"/>
  <c r="E877" i="5"/>
  <c r="E173" i="5"/>
  <c r="G342" i="5"/>
  <c r="F342" i="5"/>
  <c r="E477" i="5"/>
  <c r="G500" i="5"/>
  <c r="E604" i="5"/>
  <c r="E873" i="5"/>
  <c r="E868" i="5"/>
  <c r="E892" i="5"/>
  <c r="E484" i="5"/>
  <c r="E846" i="5"/>
  <c r="E41" i="5"/>
  <c r="E651" i="5"/>
  <c r="E193" i="5"/>
  <c r="E260" i="5"/>
  <c r="F666" i="5"/>
  <c r="F665" i="5" s="1"/>
  <c r="F664" i="5" s="1"/>
  <c r="E617" i="5"/>
  <c r="E619" i="5"/>
  <c r="H833" i="5"/>
  <c r="E329" i="5"/>
  <c r="E708" i="5"/>
  <c r="E588" i="5"/>
  <c r="E701" i="5"/>
  <c r="E445" i="5"/>
  <c r="E561" i="5"/>
  <c r="E714" i="5"/>
  <c r="E831" i="5"/>
  <c r="E220" i="5"/>
  <c r="E647" i="5"/>
  <c r="E693" i="5"/>
  <c r="E825" i="5"/>
  <c r="E461" i="5"/>
  <c r="E719" i="5"/>
  <c r="E137" i="5"/>
  <c r="G845" i="5"/>
  <c r="G844" i="5" s="1"/>
  <c r="G843" i="5" s="1"/>
  <c r="E771" i="5"/>
  <c r="E44" i="5"/>
  <c r="E215" i="5"/>
  <c r="E584" i="5"/>
  <c r="E550" i="5"/>
  <c r="E498" i="5"/>
  <c r="E381" i="5"/>
  <c r="E128" i="5"/>
  <c r="E400" i="5"/>
  <c r="E393" i="5"/>
  <c r="E558" i="5"/>
  <c r="E255" i="5"/>
  <c r="E358" i="5"/>
  <c r="E515" i="5"/>
  <c r="E511" i="5"/>
  <c r="G666" i="5"/>
  <c r="G665" i="5" s="1"/>
  <c r="I679" i="5"/>
  <c r="H679" i="5" s="1"/>
  <c r="H552" i="5"/>
  <c r="H774" i="5"/>
  <c r="H225" i="5"/>
  <c r="H59" i="5"/>
  <c r="E416" i="5"/>
  <c r="E127" i="5"/>
  <c r="E130" i="5"/>
  <c r="E240" i="5"/>
  <c r="G284" i="5"/>
  <c r="E330" i="5"/>
  <c r="E343" i="5"/>
  <c r="E345" i="5"/>
  <c r="E355" i="5"/>
  <c r="E376" i="5"/>
  <c r="E380" i="5"/>
  <c r="E437" i="5"/>
  <c r="E479" i="5"/>
  <c r="G486" i="5"/>
  <c r="E489" i="5"/>
  <c r="E495" i="5"/>
  <c r="E508" i="5"/>
  <c r="E165" i="5"/>
  <c r="I284" i="5"/>
  <c r="H284" i="5" s="1"/>
  <c r="E705" i="5"/>
  <c r="E122" i="5"/>
  <c r="E223" i="5"/>
  <c r="E538" i="5"/>
  <c r="E565" i="5"/>
  <c r="E100" i="5"/>
  <c r="F46" i="5"/>
  <c r="E46" i="5" s="1"/>
  <c r="E522" i="5"/>
  <c r="E241" i="5"/>
  <c r="E251" i="5"/>
  <c r="E245" i="5"/>
  <c r="E401" i="5"/>
  <c r="E226" i="5"/>
  <c r="E544" i="5"/>
  <c r="E435" i="5"/>
  <c r="E592" i="5"/>
  <c r="E28" i="5"/>
  <c r="E818" i="5"/>
  <c r="G59" i="5"/>
  <c r="G58" i="5" s="1"/>
  <c r="F284" i="5"/>
  <c r="I258" i="5"/>
  <c r="F65" i="5"/>
  <c r="H785" i="5"/>
  <c r="H603" i="5"/>
  <c r="I473" i="5"/>
  <c r="I171" i="5"/>
  <c r="H171" i="5" s="1"/>
  <c r="E80" i="5"/>
  <c r="E768" i="5"/>
  <c r="E638" i="5"/>
  <c r="E89" i="5"/>
  <c r="E541" i="5"/>
  <c r="E211" i="5"/>
  <c r="E237" i="5"/>
  <c r="E19" i="5"/>
  <c r="E113" i="5"/>
  <c r="E191" i="5"/>
  <c r="F760" i="5"/>
  <c r="F759" i="5" s="1"/>
  <c r="E389" i="5"/>
  <c r="E672" i="5"/>
  <c r="E885" i="5"/>
  <c r="E140" i="5"/>
  <c r="I767" i="5"/>
  <c r="H767" i="5" s="1"/>
  <c r="I756" i="5"/>
  <c r="J341" i="5"/>
  <c r="H80" i="5"/>
  <c r="J13" i="5"/>
  <c r="I139" i="5"/>
  <c r="H666" i="5"/>
  <c r="J703" i="5"/>
  <c r="J695" i="5" s="1"/>
  <c r="J595" i="5"/>
  <c r="I317" i="5"/>
  <c r="H317" i="5" s="1"/>
  <c r="E319" i="5"/>
  <c r="E315" i="5"/>
  <c r="E147" i="5"/>
  <c r="E384" i="5"/>
  <c r="F685" i="5"/>
  <c r="F678" i="5" s="1"/>
  <c r="E30" i="5"/>
  <c r="E60" i="5"/>
  <c r="E94" i="5"/>
  <c r="E105" i="5"/>
  <c r="E153" i="5"/>
  <c r="E188" i="5"/>
  <c r="E228" i="5"/>
  <c r="E230" i="5"/>
  <c r="E304" i="5"/>
  <c r="E350" i="5"/>
  <c r="E353" i="5"/>
  <c r="E385" i="5"/>
  <c r="E413" i="5"/>
  <c r="E417" i="5"/>
  <c r="E428" i="5"/>
  <c r="E159" i="5"/>
  <c r="E43" i="5"/>
  <c r="E298" i="5"/>
  <c r="E667" i="5"/>
  <c r="H834" i="5"/>
  <c r="J773" i="5"/>
  <c r="J751" i="5" s="1"/>
  <c r="H721" i="5"/>
  <c r="F621" i="5"/>
  <c r="H162" i="5"/>
  <c r="E770" i="5"/>
  <c r="E782" i="5"/>
  <c r="E369" i="5"/>
  <c r="E470" i="5"/>
  <c r="G392" i="5"/>
  <c r="E172" i="5"/>
  <c r="E802" i="5"/>
  <c r="E487" i="5"/>
  <c r="F486" i="5"/>
  <c r="E501" i="5"/>
  <c r="E503" i="5"/>
  <c r="E506" i="5"/>
  <c r="F505" i="5"/>
  <c r="E606" i="5"/>
  <c r="E639" i="5"/>
  <c r="E803" i="5"/>
  <c r="E840" i="5"/>
  <c r="E871" i="5"/>
  <c r="E214" i="5"/>
  <c r="E608" i="5"/>
  <c r="E700" i="5"/>
  <c r="E722" i="5"/>
  <c r="E724" i="5"/>
  <c r="E571" i="5"/>
  <c r="E460" i="5"/>
  <c r="E464" i="5"/>
  <c r="E717" i="5"/>
  <c r="G760" i="5"/>
  <c r="G759" i="5" s="1"/>
  <c r="E792" i="5"/>
  <c r="E553" i="5"/>
  <c r="E661" i="5"/>
  <c r="E835" i="5"/>
  <c r="E112" i="5"/>
  <c r="E70" i="5"/>
  <c r="E806" i="5"/>
  <c r="E848" i="5"/>
  <c r="E821" i="5"/>
  <c r="E83" i="5"/>
  <c r="J217" i="5"/>
  <c r="J473" i="5"/>
  <c r="H486" i="5"/>
  <c r="E202" i="5"/>
  <c r="F235" i="5"/>
  <c r="E196" i="5"/>
  <c r="E88" i="5"/>
  <c r="E669" i="5"/>
  <c r="H481" i="5"/>
  <c r="H854" i="5"/>
  <c r="H853" i="5" s="1"/>
  <c r="G563" i="5"/>
  <c r="E563" i="5" s="1"/>
  <c r="E564" i="5"/>
  <c r="E627" i="5"/>
  <c r="G621" i="5"/>
  <c r="E597" i="5"/>
  <c r="E34" i="5"/>
  <c r="E650" i="5"/>
  <c r="F59" i="5"/>
  <c r="F58" i="5" s="1"/>
  <c r="E424" i="5"/>
  <c r="E16" i="5"/>
  <c r="E35" i="5"/>
  <c r="E25" i="5"/>
  <c r="E103" i="5"/>
  <c r="E186" i="5"/>
  <c r="E75" i="5"/>
  <c r="E449" i="5"/>
  <c r="F857" i="5"/>
  <c r="E854" i="5"/>
  <c r="E853" i="5" s="1"/>
  <c r="E233" i="5"/>
  <c r="F139" i="5"/>
  <c r="E125" i="5"/>
  <c r="E457" i="5"/>
  <c r="E180" i="5"/>
  <c r="E698" i="5"/>
  <c r="E397" i="5"/>
  <c r="E363" i="5"/>
  <c r="E569" i="5"/>
  <c r="E519" i="5"/>
  <c r="E628" i="5"/>
  <c r="E116" i="5"/>
  <c r="E312" i="5"/>
  <c r="E163" i="5"/>
  <c r="E421" i="5"/>
  <c r="E469" i="5"/>
  <c r="E431" i="5"/>
  <c r="E154" i="5"/>
  <c r="E119" i="5"/>
  <c r="E786" i="5"/>
  <c r="E425" i="5"/>
  <c r="E492" i="5"/>
  <c r="F716" i="5"/>
  <c r="E716" i="5" s="1"/>
  <c r="E535" i="5"/>
  <c r="E775" i="5"/>
  <c r="E800" i="5"/>
  <c r="E453" i="5"/>
  <c r="E441" i="5"/>
  <c r="E373" i="5"/>
  <c r="E366" i="5"/>
  <c r="E183" i="5"/>
  <c r="E286" i="5"/>
  <c r="F347" i="5"/>
  <c r="E347" i="5" s="1"/>
  <c r="E274" i="5"/>
  <c r="E735" i="5"/>
  <c r="E676" i="5"/>
  <c r="E532" i="5"/>
  <c r="E176" i="5"/>
  <c r="E38" i="5"/>
  <c r="E687" i="5"/>
  <c r="E797" i="5"/>
  <c r="E248" i="5"/>
  <c r="E157" i="5"/>
  <c r="E160" i="5"/>
  <c r="E291" i="5"/>
  <c r="E67" i="5"/>
  <c r="E526" i="5"/>
  <c r="F427" i="5"/>
  <c r="E427" i="5" s="1"/>
  <c r="E681" i="5"/>
  <c r="E811" i="5"/>
  <c r="G785" i="5"/>
  <c r="E785" i="5" s="1"/>
  <c r="E540" i="5"/>
  <c r="E31" i="5"/>
  <c r="E409" i="5"/>
  <c r="F500" i="5"/>
  <c r="G813" i="5"/>
  <c r="G721" i="5"/>
  <c r="E440" i="5"/>
  <c r="E118" i="5"/>
  <c r="E408" i="5"/>
  <c r="E452" i="5"/>
  <c r="E27" i="5"/>
  <c r="E654" i="5"/>
  <c r="G653" i="5"/>
  <c r="G65" i="5"/>
  <c r="E66" i="5"/>
  <c r="E412" i="5"/>
  <c r="E497" i="5"/>
  <c r="E646" i="5"/>
  <c r="G642" i="5"/>
  <c r="E22" i="5"/>
  <c r="E78" i="5"/>
  <c r="E96" i="5"/>
  <c r="E121" i="5"/>
  <c r="E203" i="5"/>
  <c r="E360" i="5"/>
  <c r="E456" i="5"/>
  <c r="F474" i="5"/>
  <c r="G505" i="5"/>
  <c r="E525" i="5"/>
  <c r="E557" i="5"/>
  <c r="E568" i="5"/>
  <c r="E879" i="5"/>
  <c r="E713" i="5"/>
  <c r="F721" i="5"/>
  <c r="E576" i="5"/>
  <c r="E156" i="5"/>
  <c r="E247" i="5"/>
  <c r="I823" i="5"/>
  <c r="H823" i="5" s="1"/>
  <c r="E692" i="5"/>
  <c r="E259" i="5"/>
  <c r="E689" i="5"/>
  <c r="E69" i="5"/>
  <c r="E77" i="5"/>
  <c r="E311" i="5"/>
  <c r="E420" i="5"/>
  <c r="G218" i="5"/>
  <c r="E219" i="5"/>
  <c r="E549" i="5"/>
  <c r="F548" i="5"/>
  <c r="G679" i="5"/>
  <c r="E679" i="5" s="1"/>
  <c r="E680" i="5"/>
  <c r="E18" i="5"/>
  <c r="E827" i="5"/>
  <c r="E580" i="5"/>
  <c r="F195" i="5"/>
  <c r="E199" i="5"/>
  <c r="E671" i="5"/>
  <c r="F823" i="5"/>
  <c r="E824" i="5"/>
  <c r="E207" i="5"/>
  <c r="F206" i="5"/>
  <c r="E206" i="5" s="1"/>
  <c r="E333" i="5"/>
  <c r="F332" i="5"/>
  <c r="F328" i="5" s="1"/>
  <c r="F327" i="5" s="1"/>
  <c r="F747" i="5"/>
  <c r="E748" i="5"/>
  <c r="G632" i="5"/>
  <c r="E396" i="5"/>
  <c r="E404" i="5"/>
  <c r="G33" i="5"/>
  <c r="E365" i="5"/>
  <c r="E372" i="5"/>
  <c r="E448" i="5"/>
  <c r="E591" i="5"/>
  <c r="G657" i="5"/>
  <c r="E799" i="5"/>
  <c r="G567" i="5"/>
  <c r="E583" i="5"/>
  <c r="E357" i="5"/>
  <c r="G310" i="5"/>
  <c r="H425" i="5"/>
  <c r="E649" i="5"/>
  <c r="E303" i="5"/>
  <c r="G195" i="5"/>
  <c r="G171" i="5"/>
  <c r="G317" i="5"/>
  <c r="F21" i="5"/>
  <c r="E21" i="5" s="1"/>
  <c r="G791" i="5"/>
  <c r="E521" i="5"/>
  <c r="E62" i="5"/>
  <c r="E197" i="5"/>
  <c r="G205" i="5"/>
  <c r="E222" i="5"/>
  <c r="E430" i="5"/>
  <c r="E531" i="5"/>
  <c r="E543" i="5"/>
  <c r="E534" i="5"/>
  <c r="E322" i="5"/>
  <c r="E575" i="5"/>
  <c r="E810" i="5"/>
  <c r="E514" i="5"/>
  <c r="F756" i="5"/>
  <c r="F752" i="5" s="1"/>
  <c r="H470" i="5"/>
  <c r="H369" i="5"/>
  <c r="E767" i="5"/>
  <c r="E232" i="5"/>
  <c r="E210" i="5"/>
  <c r="E136" i="5"/>
  <c r="E99" i="5"/>
  <c r="E51" i="5"/>
  <c r="F50" i="5"/>
  <c r="E50" i="5" s="1"/>
  <c r="E697" i="5"/>
  <c r="F696" i="5"/>
  <c r="G14" i="5"/>
  <c r="E15" i="5"/>
  <c r="E24" i="5"/>
  <c r="E37" i="5"/>
  <c r="E124" i="5"/>
  <c r="E179" i="5"/>
  <c r="E236" i="5"/>
  <c r="G235" i="5"/>
  <c r="E244" i="5"/>
  <c r="G243" i="5"/>
  <c r="F657" i="5"/>
  <c r="E658" i="5"/>
  <c r="E285" i="5"/>
  <c r="F851" i="5"/>
  <c r="E852" i="5"/>
  <c r="E851" i="5" s="1"/>
  <c r="E560" i="5"/>
  <c r="F567" i="5"/>
  <c r="E587" i="5"/>
  <c r="G685" i="5"/>
  <c r="E686" i="5"/>
  <c r="G253" i="5"/>
  <c r="E253" i="5" s="1"/>
  <c r="E254" i="5"/>
  <c r="E314" i="5"/>
  <c r="F310" i="5"/>
  <c r="E115" i="5"/>
  <c r="E368" i="5"/>
  <c r="E388" i="5"/>
  <c r="E444" i="5"/>
  <c r="E730" i="5"/>
  <c r="E528" i="5"/>
  <c r="E250" i="5"/>
  <c r="F243" i="5"/>
  <c r="E74" i="5"/>
  <c r="E318" i="5"/>
  <c r="F317" i="5"/>
  <c r="F171" i="5"/>
  <c r="E175" i="5"/>
  <c r="E182" i="5"/>
  <c r="E518" i="5"/>
  <c r="E796" i="5"/>
  <c r="F791" i="5"/>
  <c r="E830" i="5"/>
  <c r="G823" i="5"/>
  <c r="E734" i="5"/>
  <c r="G733" i="5"/>
  <c r="E733" i="5" s="1"/>
  <c r="F633" i="5"/>
  <c r="E634" i="5"/>
  <c r="E273" i="5"/>
  <c r="E272" i="5"/>
  <c r="E753" i="5"/>
  <c r="F642" i="5"/>
  <c r="E643" i="5"/>
  <c r="G674" i="5"/>
  <c r="E674" i="5" s="1"/>
  <c r="E675" i="5"/>
  <c r="E510" i="5"/>
  <c r="E537" i="5"/>
  <c r="H482" i="5"/>
  <c r="H786" i="5"/>
  <c r="I784" i="5"/>
  <c r="H784" i="5" s="1"/>
  <c r="I596" i="5"/>
  <c r="H596" i="5" s="1"/>
  <c r="H858" i="5"/>
  <c r="I857" i="5"/>
  <c r="H845" i="5"/>
  <c r="I844" i="5"/>
  <c r="H792" i="5"/>
  <c r="I791" i="5"/>
  <c r="H747" i="5"/>
  <c r="I746" i="5"/>
  <c r="H746" i="5" s="1"/>
  <c r="H704" i="5"/>
  <c r="H697" i="5"/>
  <c r="I696" i="5"/>
  <c r="H675" i="5"/>
  <c r="I674" i="5"/>
  <c r="H674" i="5" s="1"/>
  <c r="H348" i="5"/>
  <c r="I347" i="5"/>
  <c r="H347" i="5" s="1"/>
  <c r="H333" i="5"/>
  <c r="I332" i="5"/>
  <c r="I328" i="5" s="1"/>
  <c r="I327" i="5" s="1"/>
  <c r="H259" i="5"/>
  <c r="H211" i="5"/>
  <c r="I210" i="5"/>
  <c r="H210" i="5" s="1"/>
  <c r="H107" i="5"/>
  <c r="H74" i="5"/>
  <c r="H15" i="5"/>
  <c r="I14" i="5"/>
  <c r="I685" i="5"/>
  <c r="I665" i="5"/>
  <c r="I657" i="5"/>
  <c r="H657" i="5" s="1"/>
  <c r="I567" i="5"/>
  <c r="H567" i="5" s="1"/>
  <c r="I491" i="5"/>
  <c r="H392" i="5"/>
  <c r="I218" i="5"/>
  <c r="H50" i="5"/>
  <c r="H852" i="5"/>
  <c r="H851" i="5" s="1"/>
  <c r="I851" i="5"/>
  <c r="H761" i="5"/>
  <c r="I760" i="5"/>
  <c r="H760" i="5" s="1"/>
  <c r="H708" i="5"/>
  <c r="I707" i="5"/>
  <c r="H707" i="5" s="1"/>
  <c r="H643" i="5"/>
  <c r="I642" i="5"/>
  <c r="H633" i="5"/>
  <c r="I632" i="5"/>
  <c r="H632" i="5" s="1"/>
  <c r="H612" i="5"/>
  <c r="I611" i="5"/>
  <c r="H611" i="5" s="1"/>
  <c r="H342" i="5"/>
  <c r="H312" i="5"/>
  <c r="I311" i="5"/>
  <c r="H285" i="5"/>
  <c r="H244" i="5"/>
  <c r="I243" i="5"/>
  <c r="H243" i="5" s="1"/>
  <c r="H237" i="5"/>
  <c r="I236" i="5"/>
  <c r="H206" i="5"/>
  <c r="I150" i="5"/>
  <c r="H151" i="5"/>
  <c r="I112" i="5"/>
  <c r="H112" i="5" s="1"/>
  <c r="H113" i="5"/>
  <c r="H66" i="5"/>
  <c r="I65" i="5"/>
  <c r="H65" i="5" s="1"/>
  <c r="H179" i="5"/>
  <c r="H196" i="5"/>
  <c r="I195" i="5"/>
  <c r="H195" i="5" s="1"/>
  <c r="J790" i="5"/>
  <c r="I548" i="5"/>
  <c r="H548" i="5" s="1"/>
  <c r="H393" i="5"/>
  <c r="I33" i="5"/>
  <c r="H33" i="5" s="1"/>
  <c r="H51" i="5"/>
  <c r="F135" i="5" l="1"/>
  <c r="E135" i="5" s="1"/>
  <c r="G257" i="5"/>
  <c r="F257" i="5"/>
  <c r="H139" i="5"/>
  <c r="I135" i="5"/>
  <c r="H135" i="5" s="1"/>
  <c r="I98" i="5"/>
  <c r="F98" i="5"/>
  <c r="H756" i="5"/>
  <c r="I752" i="5"/>
  <c r="H752" i="5" s="1"/>
  <c r="E833" i="5"/>
  <c r="E98" i="5"/>
  <c r="H98" i="5"/>
  <c r="F218" i="5"/>
  <c r="F217" i="5" s="1"/>
  <c r="H491" i="5"/>
  <c r="F491" i="5"/>
  <c r="E834" i="5"/>
  <c r="E162" i="5"/>
  <c r="E603" i="5"/>
  <c r="F178" i="5"/>
  <c r="E178" i="5" s="1"/>
  <c r="E653" i="5"/>
  <c r="E742" i="5"/>
  <c r="E190" i="5"/>
  <c r="E774" i="5"/>
  <c r="E486" i="5"/>
  <c r="H814" i="5"/>
  <c r="G773" i="5"/>
  <c r="E773" i="5" s="1"/>
  <c r="G548" i="5"/>
  <c r="E548" i="5" s="1"/>
  <c r="I178" i="5"/>
  <c r="H178" i="5" s="1"/>
  <c r="E844" i="5"/>
  <c r="E666" i="5"/>
  <c r="G491" i="5"/>
  <c r="G703" i="5"/>
  <c r="G695" i="5" s="1"/>
  <c r="E500" i="5"/>
  <c r="E845" i="5"/>
  <c r="G596" i="5"/>
  <c r="G595" i="5" s="1"/>
  <c r="E352" i="5"/>
  <c r="F33" i="5"/>
  <c r="E33" i="5" s="1"/>
  <c r="E843" i="5"/>
  <c r="E264" i="5"/>
  <c r="J72" i="5"/>
  <c r="E342" i="5"/>
  <c r="E779" i="5"/>
  <c r="G73" i="5"/>
  <c r="E73" i="5" s="1"/>
  <c r="G473" i="5"/>
  <c r="F473" i="5"/>
  <c r="E85" i="5"/>
  <c r="G341" i="5"/>
  <c r="E814" i="5"/>
  <c r="E392" i="5"/>
  <c r="E139" i="5"/>
  <c r="E760" i="5"/>
  <c r="F341" i="5"/>
  <c r="E505" i="5"/>
  <c r="E58" i="5"/>
  <c r="J340" i="5"/>
  <c r="E317" i="5"/>
  <c r="E813" i="5"/>
  <c r="E759" i="5"/>
  <c r="I73" i="5"/>
  <c r="H73" i="5" s="1"/>
  <c r="E474" i="5"/>
  <c r="E235" i="5"/>
  <c r="E65" i="5"/>
  <c r="E657" i="5"/>
  <c r="E621" i="5"/>
  <c r="E332" i="5"/>
  <c r="E59" i="5"/>
  <c r="H473" i="5"/>
  <c r="H773" i="5"/>
  <c r="I205" i="5"/>
  <c r="H205" i="5" s="1"/>
  <c r="F205" i="5"/>
  <c r="E205" i="5" s="1"/>
  <c r="E243" i="5"/>
  <c r="E665" i="5"/>
  <c r="E757" i="5"/>
  <c r="E567" i="5"/>
  <c r="I341" i="5"/>
  <c r="I340" i="5" s="1"/>
  <c r="E171" i="5"/>
  <c r="E310" i="5"/>
  <c r="F14" i="5"/>
  <c r="E14" i="5" s="1"/>
  <c r="E195" i="5"/>
  <c r="E284" i="5"/>
  <c r="E107" i="5"/>
  <c r="E721" i="5"/>
  <c r="G641" i="5"/>
  <c r="F703" i="5"/>
  <c r="G13" i="5"/>
  <c r="F856" i="5"/>
  <c r="E856" i="5" s="1"/>
  <c r="E857" i="5"/>
  <c r="E823" i="5"/>
  <c r="E612" i="5"/>
  <c r="F746" i="5"/>
  <c r="E746" i="5" s="1"/>
  <c r="E747" i="5"/>
  <c r="E791" i="5"/>
  <c r="F790" i="5"/>
  <c r="F641" i="5"/>
  <c r="E642" i="5"/>
  <c r="F632" i="5"/>
  <c r="E632" i="5" s="1"/>
  <c r="E633" i="5"/>
  <c r="E258" i="5"/>
  <c r="E328" i="5"/>
  <c r="G678" i="5"/>
  <c r="E678" i="5" s="1"/>
  <c r="E685" i="5"/>
  <c r="G664" i="5"/>
  <c r="E664" i="5" s="1"/>
  <c r="F595" i="5"/>
  <c r="E611" i="5"/>
  <c r="E756" i="5"/>
  <c r="E696" i="5"/>
  <c r="G790" i="5"/>
  <c r="G217" i="5"/>
  <c r="H236" i="5"/>
  <c r="I235" i="5"/>
  <c r="H235" i="5" s="1"/>
  <c r="H311" i="5"/>
  <c r="I310" i="5"/>
  <c r="H310" i="5" s="1"/>
  <c r="H642" i="5"/>
  <c r="I641" i="5"/>
  <c r="H641" i="5" s="1"/>
  <c r="H218" i="5"/>
  <c r="H150" i="5"/>
  <c r="H665" i="5"/>
  <c r="I664" i="5"/>
  <c r="H664" i="5" s="1"/>
  <c r="H14" i="5"/>
  <c r="I13" i="5"/>
  <c r="H258" i="5"/>
  <c r="H332" i="5"/>
  <c r="H696" i="5"/>
  <c r="H791" i="5"/>
  <c r="I790" i="5"/>
  <c r="H790" i="5" s="1"/>
  <c r="H844" i="5"/>
  <c r="I843" i="5"/>
  <c r="H843" i="5" s="1"/>
  <c r="H857" i="5"/>
  <c r="I856" i="5"/>
  <c r="H856" i="5" s="1"/>
  <c r="I595" i="5"/>
  <c r="H595" i="5" s="1"/>
  <c r="I703" i="5"/>
  <c r="H703" i="5" s="1"/>
  <c r="H685" i="5"/>
  <c r="I678" i="5"/>
  <c r="H678" i="5" s="1"/>
  <c r="I759" i="5"/>
  <c r="H759" i="5" s="1"/>
  <c r="I257" i="5" l="1"/>
  <c r="H257" i="5" s="1"/>
  <c r="J897" i="5"/>
  <c r="G751" i="5"/>
  <c r="E218" i="5"/>
  <c r="E491" i="5"/>
  <c r="E703" i="5"/>
  <c r="E596" i="5"/>
  <c r="G340" i="5"/>
  <c r="E473" i="5"/>
  <c r="F340" i="5"/>
  <c r="H341" i="5"/>
  <c r="E341" i="5"/>
  <c r="F13" i="5"/>
  <c r="E13" i="5" s="1"/>
  <c r="H340" i="5"/>
  <c r="E595" i="5"/>
  <c r="E641" i="5"/>
  <c r="F72" i="5"/>
  <c r="F695" i="5"/>
  <c r="E695" i="5" s="1"/>
  <c r="G72" i="5"/>
  <c r="I217" i="5"/>
  <c r="H217" i="5" s="1"/>
  <c r="E257" i="5"/>
  <c r="I695" i="5"/>
  <c r="H695" i="5" s="1"/>
  <c r="E217" i="5"/>
  <c r="E752" i="5"/>
  <c r="F751" i="5"/>
  <c r="E327" i="5"/>
  <c r="E790" i="5"/>
  <c r="H328" i="5"/>
  <c r="H327" i="5"/>
  <c r="I72" i="5"/>
  <c r="H72" i="5" s="1"/>
  <c r="H13" i="5"/>
  <c r="I751" i="5"/>
  <c r="H751" i="5" s="1"/>
  <c r="E751" i="5" l="1"/>
  <c r="E340" i="5"/>
  <c r="G897" i="5"/>
  <c r="E72" i="5"/>
  <c r="F897" i="5"/>
  <c r="I897" i="5"/>
  <c r="H897" i="5" s="1"/>
  <c r="E897" i="5" l="1"/>
</calcChain>
</file>

<file path=xl/sharedStrings.xml><?xml version="1.0" encoding="utf-8"?>
<sst xmlns="http://schemas.openxmlformats.org/spreadsheetml/2006/main" count="2538" uniqueCount="1001">
  <si>
    <t>Наименование показателя</t>
  </si>
  <si>
    <t>0113</t>
  </si>
  <si>
    <t>0409</t>
  </si>
  <si>
    <t>0412</t>
  </si>
  <si>
    <t>0501</t>
  </si>
  <si>
    <t>0503</t>
  </si>
  <si>
    <t>0104</t>
  </si>
  <si>
    <t>0408</t>
  </si>
  <si>
    <t>1004</t>
  </si>
  <si>
    <t>0407</t>
  </si>
  <si>
    <t>0505</t>
  </si>
  <si>
    <t>1003</t>
  </si>
  <si>
    <t>ВСЕГО:</t>
  </si>
  <si>
    <t>Целевая статья</t>
  </si>
  <si>
    <t>Вид рас- хода</t>
  </si>
  <si>
    <t>100</t>
  </si>
  <si>
    <t>200</t>
  </si>
  <si>
    <t>600</t>
  </si>
  <si>
    <t>800</t>
  </si>
  <si>
    <t>300</t>
  </si>
  <si>
    <t>400</t>
  </si>
  <si>
    <t>Предоставление субсидий бюджетным, автономным учреждениям и иным некоммерческим организациям</t>
  </si>
  <si>
    <t>Иные бюджетные ассигнования</t>
  </si>
  <si>
    <t>Закупка товаров, работ и услуг для государственных (муниципальных) нужд</t>
  </si>
  <si>
    <t>Капитальные вложения в объекты государственной (муниципальной) собственности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</si>
  <si>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</si>
  <si>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0707</t>
  </si>
  <si>
    <t>0702</t>
  </si>
  <si>
    <t>0701</t>
  </si>
  <si>
    <t>0309</t>
  </si>
  <si>
    <t>Социальное обеспечение и иные выплаты населению</t>
  </si>
  <si>
    <t>0709</t>
  </si>
  <si>
    <t>0801</t>
  </si>
  <si>
    <t>0804</t>
  </si>
  <si>
    <t>1105</t>
  </si>
  <si>
    <t>1202</t>
  </si>
  <si>
    <t>0410</t>
  </si>
  <si>
    <t>0401</t>
  </si>
  <si>
    <t>0405</t>
  </si>
  <si>
    <t>1006</t>
  </si>
  <si>
    <t>Непрограммная часть</t>
  </si>
  <si>
    <t>0103</t>
  </si>
  <si>
    <t>0107</t>
  </si>
  <si>
    <t>0106</t>
  </si>
  <si>
    <t>Резервные фонды местных администраций</t>
  </si>
  <si>
    <t>0111</t>
  </si>
  <si>
    <t>Обслуживание государственного (муниципального) долга</t>
  </si>
  <si>
    <t>700</t>
  </si>
  <si>
    <t>1301</t>
  </si>
  <si>
    <t>Расходы на содержание представительного органа муниципального образования</t>
  </si>
  <si>
    <t>Обслуживание муниципального долга</t>
  </si>
  <si>
    <t>Непрограммное направление деятельности "Реализация функций органов местного самоуправления"</t>
  </si>
  <si>
    <t>0400000000</t>
  </si>
  <si>
    <t xml:space="preserve">Подпрограмма "Развитие библиотечного дела" </t>
  </si>
  <si>
    <t>0410000000</t>
  </si>
  <si>
    <t>0410100000</t>
  </si>
  <si>
    <t xml:space="preserve">Обеспечение деятельности (оказание услуг) муниципальных учреждений (организаций) </t>
  </si>
  <si>
    <t>0410122100</t>
  </si>
  <si>
    <t>Капитальный ремонт</t>
  </si>
  <si>
    <t xml:space="preserve">Подпрограмма "Развитие музейного дела" </t>
  </si>
  <si>
    <t>0420000000</t>
  </si>
  <si>
    <t>0420100000</t>
  </si>
  <si>
    <t>Обеспечение деятельности (оказание услуг) муниципальных учреждений (организаций)</t>
  </si>
  <si>
    <t>0420122100</t>
  </si>
  <si>
    <t xml:space="preserve">Подпрограмма "Культурно-досуговая деятельность" </t>
  </si>
  <si>
    <t>0430000000</t>
  </si>
  <si>
    <t>Основное мероприятие "Обеспечение деятельности муниципальных культурно-досуговых учреждений Старооскольского городского округа"</t>
  </si>
  <si>
    <t>0430100000</t>
  </si>
  <si>
    <t>0430122100</t>
  </si>
  <si>
    <t>0430500000</t>
  </si>
  <si>
    <t>Мероприятия</t>
  </si>
  <si>
    <t>0430526010</t>
  </si>
  <si>
    <t>Подпрограмма "Развитие профессионального искусства"</t>
  </si>
  <si>
    <t>0450000000</t>
  </si>
  <si>
    <t>0450100000</t>
  </si>
  <si>
    <t>0450122100</t>
  </si>
  <si>
    <t>Основное мероприятие "Обеспечение функций администрации Старооскольского городского округа в области культуры"</t>
  </si>
  <si>
    <t>0460100000</t>
  </si>
  <si>
    <t>Расходы на содержание органов местного самоуправления</t>
  </si>
  <si>
    <t>0460121120</t>
  </si>
  <si>
    <t>Основное мероприятие "Обеспечение своевременности сдачи отчетов, разработка и исполнение регламентов услуг, планов хозяйственной деятельности, муниципальных заданий, бюджетных смет"</t>
  </si>
  <si>
    <t>0460300000</t>
  </si>
  <si>
    <t>0460322100</t>
  </si>
  <si>
    <t>0300000000</t>
  </si>
  <si>
    <t>0310000000</t>
  </si>
  <si>
    <t>Основное мероприятие "Работа с молодежными общественными объединениями, организациями и представителями неформальных субкультур"</t>
  </si>
  <si>
    <t>0310200000</t>
  </si>
  <si>
    <t>0310226010</t>
  </si>
  <si>
    <t>0310600000</t>
  </si>
  <si>
    <t>0310617080</t>
  </si>
  <si>
    <t>Ежегодная премия главы администрации Старооскольского городского округа "Одаренность"</t>
  </si>
  <si>
    <t>0310617090</t>
  </si>
  <si>
    <t>0310626010</t>
  </si>
  <si>
    <t>Основное мероприятие "Создание условий для развития лидерских качеств у молодежи "</t>
  </si>
  <si>
    <t>0310700000</t>
  </si>
  <si>
    <t>0310726010</t>
  </si>
  <si>
    <t>0320000000</t>
  </si>
  <si>
    <t>Основное мероприятие "Работа по патриотическому воспитанию молодежи в ходе реализации мероприятий духовно-нравственной и патриотической направленности"</t>
  </si>
  <si>
    <t>0320200000</t>
  </si>
  <si>
    <t>0320226010</t>
  </si>
  <si>
    <t>Основное мероприятие "Проведение мероприятий, направленных на формирование у молодежи призывного возраста позитивного отношения к службе в Вооруженных Силах Российской Федерации"</t>
  </si>
  <si>
    <t>0320300000</t>
  </si>
  <si>
    <t>0320326010</t>
  </si>
  <si>
    <t>0330000000</t>
  </si>
  <si>
    <t>Основное мероприятие   "Содержание аппарата управления по делам молодежи администрации Старооскольского городского округа"</t>
  </si>
  <si>
    <t>0330100000</t>
  </si>
  <si>
    <t xml:space="preserve"> Расходы на содержание органов местного самоуправления</t>
  </si>
  <si>
    <t>0330121120</t>
  </si>
  <si>
    <t>Основное мероприятие   "Ведение хозяйственно-коммунальных услуг управления по делам молодежи администрации Старооскольского городского округа"</t>
  </si>
  <si>
    <t>0330200000</t>
  </si>
  <si>
    <t>0330221120</t>
  </si>
  <si>
    <t>0330300000</t>
  </si>
  <si>
    <t>0330322100</t>
  </si>
  <si>
    <t>1000000000</t>
  </si>
  <si>
    <t>Основное мероприятие "Возмещение части процентной ставки по долгосрочным, среднесрочным и краткосрочным кредитам, взятым малыми формами хозяйствования"</t>
  </si>
  <si>
    <t>9900000000</t>
  </si>
  <si>
    <t>9990000000</t>
  </si>
  <si>
    <t>9990021120</t>
  </si>
  <si>
    <t>9990021220</t>
  </si>
  <si>
    <t>9990021310</t>
  </si>
  <si>
    <t>9990021320</t>
  </si>
  <si>
    <t>9990021410</t>
  </si>
  <si>
    <t>9990021420</t>
  </si>
  <si>
    <t>9990021500</t>
  </si>
  <si>
    <t>9990021600</t>
  </si>
  <si>
    <t>9990022100</t>
  </si>
  <si>
    <t>Организация предоставления мер по поддержке сельскохозяйственного производства</t>
  </si>
  <si>
    <t xml:space="preserve">Осуществление отдельных государственных полномочий по рассмотрению дел об административных правонарушениях </t>
  </si>
  <si>
    <t>9990071310</t>
  </si>
  <si>
    <t>0100000000</t>
  </si>
  <si>
    <t>0110000000</t>
  </si>
  <si>
    <t xml:space="preserve">Основное мероприятие "Оказание комплексной социально-правовой помощи родителям, состоящим на учете за потребление наркотических веществ"
</t>
  </si>
  <si>
    <t>0110300000</t>
  </si>
  <si>
    <t xml:space="preserve">Мероприятия </t>
  </si>
  <si>
    <t>0110326010</t>
  </si>
  <si>
    <t>0110500000</t>
  </si>
  <si>
    <t>0110526010</t>
  </si>
  <si>
    <t>0110700000</t>
  </si>
  <si>
    <t>0110726010</t>
  </si>
  <si>
    <t>0110800000</t>
  </si>
  <si>
    <t>0110826010</t>
  </si>
  <si>
    <t>0111300000</t>
  </si>
  <si>
    <t>0111326010</t>
  </si>
  <si>
    <t>0120000000</t>
  </si>
  <si>
    <t>Основное мероприятие "Оборудование дворовых территорий, мест массового пребывания граждан, перекрестков автомобильных дорог, в том числе в районах ИЖС, системами видеонаблюдения (видеоконтроля) с целью обеспечения безопасности населения городского округа, противодействия террористической угрозе и в рамках расширения аппаратно-программного комплекса "Безопасный город", техническое обслуживание систем видеонаблюдения"</t>
  </si>
  <si>
    <t>0120200000</t>
  </si>
  <si>
    <t>0121200000</t>
  </si>
  <si>
    <t>0121226010</t>
  </si>
  <si>
    <t>0130000000</t>
  </si>
  <si>
    <t>Основное мероприятие "Обеспечение эффективной деятельности и управления в области гражданской обороны, защиты населения и территорий в границах Старооскольского городского округа от чрезвычайных ситуаций, обеспечение пожарной безопасности и безопасности людей на водных объектах"</t>
  </si>
  <si>
    <t>0130100000</t>
  </si>
  <si>
    <t>0130122100</t>
  </si>
  <si>
    <t>0140000000</t>
  </si>
  <si>
    <t>Основное мероприятие  "Финансирование деятельности комиссии по делам несовершеннолетних и защите их прав на территории Старооскольского городского округа"</t>
  </si>
  <si>
    <t>0140700000</t>
  </si>
  <si>
    <t>0140721120</t>
  </si>
  <si>
    <t>Осуществление полномочий по созданию и организации деятельности территориальных комиссий по делам несовершеннолетних и защите их прав</t>
  </si>
  <si>
    <t>0140771220</t>
  </si>
  <si>
    <t>0900000000</t>
  </si>
  <si>
    <t>0940000000</t>
  </si>
  <si>
    <t>0940100000</t>
  </si>
  <si>
    <t>0950000000</t>
  </si>
  <si>
    <t xml:space="preserve">Основное мероприятие "Организация обучения и проверки знаний требований охраны труда руководителей и специалистов хозяйствующих субъектов Старооскольского городского округа"
</t>
  </si>
  <si>
    <t>0950200000</t>
  </si>
  <si>
    <t>Осуществление полномочий в области охраны труда</t>
  </si>
  <si>
    <t>0950271210</t>
  </si>
  <si>
    <t>1600000000</t>
  </si>
  <si>
    <t>1610000000</t>
  </si>
  <si>
    <t>Основное мероприятие "Осуществление переданных федеральных полномочий на государственную регистрацию актов гражданского состояния"</t>
  </si>
  <si>
    <t>1610100000</t>
  </si>
  <si>
    <t>1610159300</t>
  </si>
  <si>
    <t>1200000000</t>
  </si>
  <si>
    <t>1210000000</t>
  </si>
  <si>
    <t>1210100000</t>
  </si>
  <si>
    <t>1210196010</t>
  </si>
  <si>
    <t>1220000000</t>
  </si>
  <si>
    <t>Основное мероприятие "Организация уличного освещения"</t>
  </si>
  <si>
    <t>1220100000</t>
  </si>
  <si>
    <t>Благоустройство, озеленение, освещение</t>
  </si>
  <si>
    <t>1220125100</t>
  </si>
  <si>
    <t>Основное мероприятие "Организация выполнения работ по благоустройству и озеленению территории Старооскольского городского округа"</t>
  </si>
  <si>
    <t>1220200000</t>
  </si>
  <si>
    <t xml:space="preserve">Благоустройство, озеленение, освещение </t>
  </si>
  <si>
    <t>1220225100</t>
  </si>
  <si>
    <t>Основное мероприятие "Организация выполнения работ по сбору, вывозу и захоронению мусора, образовавшегося на территории города Старый Оскол"</t>
  </si>
  <si>
    <t>1220300000</t>
  </si>
  <si>
    <t>1220325100</t>
  </si>
  <si>
    <t>1220400000</t>
  </si>
  <si>
    <t>Прочие мероприятия в сфере ЖКХ</t>
  </si>
  <si>
    <t>1220425900</t>
  </si>
  <si>
    <t>Основное мероприятие "Организация оказания услуг в области похоронного дела"</t>
  </si>
  <si>
    <t>1220500000</t>
  </si>
  <si>
    <t>1220525900</t>
  </si>
  <si>
    <t>1220571350</t>
  </si>
  <si>
    <t>Основное мероприятие "Благоустройство территории Старооскольского городского округа"</t>
  </si>
  <si>
    <t>1220600000</t>
  </si>
  <si>
    <t>Основное мероприятие "Разработка научно-технической и архитектурной документации"</t>
  </si>
  <si>
    <t>1220700000</t>
  </si>
  <si>
    <t>Субсидия на выполнение муниципального задания МАУ "Научно-техническое архитектурное бюро"</t>
  </si>
  <si>
    <t>1220744500</t>
  </si>
  <si>
    <t>Подпрограмма "Энергосбережение и повышение энергетической эффективности"</t>
  </si>
  <si>
    <t>1230000000</t>
  </si>
  <si>
    <t>Основное мероприятие "Технические мероприятия"</t>
  </si>
  <si>
    <t>1230200000</t>
  </si>
  <si>
    <t>1230222100</t>
  </si>
  <si>
    <t>1250000000</t>
  </si>
  <si>
    <t>Основное мероприятие "Обеспечение функций МКУ "УЖиРГО"</t>
  </si>
  <si>
    <t>1250100000</t>
  </si>
  <si>
    <t>1250122100</t>
  </si>
  <si>
    <t>1300000000</t>
  </si>
  <si>
    <t>1310000000</t>
  </si>
  <si>
    <t>1310200000</t>
  </si>
  <si>
    <t xml:space="preserve">Содержание дорожного хозяйства </t>
  </si>
  <si>
    <t>1310225200</t>
  </si>
  <si>
    <t>1310300000</t>
  </si>
  <si>
    <t>1310325200</t>
  </si>
  <si>
    <t>1320000000</t>
  </si>
  <si>
    <t>Основное мероприятие "Предоставление субсидий МБУ "Пассажирское" на выполнение муниципального задания и иные цели"</t>
  </si>
  <si>
    <t>1320200000</t>
  </si>
  <si>
    <t>1320222100</t>
  </si>
  <si>
    <t xml:space="preserve">Подпрограмма "Совершенствование и развитие дорожной сети в Старооскольском городском округе" </t>
  </si>
  <si>
    <t>1330000000</t>
  </si>
  <si>
    <t>Основное мероприятие "Капитальный, текущий ремонт автомобильных дорог и проездов, мостов"</t>
  </si>
  <si>
    <t>1330244300</t>
  </si>
  <si>
    <t>Капитальный ремонт автомобильных дорог</t>
  </si>
  <si>
    <t>1340000000</t>
  </si>
  <si>
    <t>Основное мероприятие "Обеспечение функций МКУ "УКС"</t>
  </si>
  <si>
    <t>1340100000</t>
  </si>
  <si>
    <t>1340122100</t>
  </si>
  <si>
    <t>0700000000</t>
  </si>
  <si>
    <t xml:space="preserve">Подпрограмма "Развитие физической культуры и массового спорта" </t>
  </si>
  <si>
    <t>0710000000</t>
  </si>
  <si>
    <t>Основное мероприятие "Подготовка и проведение физкультурных и спортивных мероприятий,  обеспечение  участия  в соревнованиях  для различных категорий и групп населения"</t>
  </si>
  <si>
    <t>0710100000</t>
  </si>
  <si>
    <t>0710126010</t>
  </si>
  <si>
    <t>Основное мероприятие "Социальная поддержка спортсменов, достигших высоких спортивных результатов"</t>
  </si>
  <si>
    <t>0710200000</t>
  </si>
  <si>
    <t>0710217050</t>
  </si>
  <si>
    <t>Стипендии главы администрации Старооскольского городского округа спортсменам, добившимся высоких результатов</t>
  </si>
  <si>
    <t>0710217060</t>
  </si>
  <si>
    <t>0710300000</t>
  </si>
  <si>
    <t>0710322100</t>
  </si>
  <si>
    <t>0730000000</t>
  </si>
  <si>
    <t>0730100000</t>
  </si>
  <si>
    <t>0730121120</t>
  </si>
  <si>
    <t>0730200000</t>
  </si>
  <si>
    <t>0730222100</t>
  </si>
  <si>
    <t>Основное мероприятие   "Обеспечение деятельности МАУ "Центр молодежных инициатив"</t>
  </si>
  <si>
    <t>Основное мероприятие "Повышение качества оказания муниципальных услуг в сфере физической культуры и спорта"</t>
  </si>
  <si>
    <t>Основное мероприятие "Обеспечение централизованного ведения бухгалтерского учета"</t>
  </si>
  <si>
    <t>1330200000</t>
  </si>
  <si>
    <t>0200000000</t>
  </si>
  <si>
    <t xml:space="preserve">Подпрограмма "Развитие дошкольного образования" </t>
  </si>
  <si>
    <t>0210000000</t>
  </si>
  <si>
    <t>Основное мероприятие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t>
  </si>
  <si>
    <t>0210100000</t>
  </si>
  <si>
    <t>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t>
  </si>
  <si>
    <t>0210173020</t>
  </si>
  <si>
    <t>0210200000</t>
  </si>
  <si>
    <t>Выплата компенсации части родительской платы за присмотр и уход за детьми в образовательных организациях, реализующих основную образовательную программу дошкольного образования</t>
  </si>
  <si>
    <t>0210273030</t>
  </si>
  <si>
    <t>0210300000</t>
  </si>
  <si>
    <t>0210400000</t>
  </si>
  <si>
    <t>0210422100</t>
  </si>
  <si>
    <t>Основное мероприятие "Поддержка альтернативных форм предоставления дошкольного образования"</t>
  </si>
  <si>
    <t>0210500000</t>
  </si>
  <si>
    <t>Поддержка альтернативных форм предоставления дошкольного образования</t>
  </si>
  <si>
    <t>0210600000</t>
  </si>
  <si>
    <t>0210617010</t>
  </si>
  <si>
    <t>0210673220</t>
  </si>
  <si>
    <t xml:space="preserve">Подпрограмма "Развитие общего образования" </t>
  </si>
  <si>
    <t>0220000000</t>
  </si>
  <si>
    <t>0220100000</t>
  </si>
  <si>
    <t>Реализация государственного стандарта общего образования</t>
  </si>
  <si>
    <t>0220173040</t>
  </si>
  <si>
    <t>0220200000</t>
  </si>
  <si>
    <t>0220222100</t>
  </si>
  <si>
    <t>0220263000</t>
  </si>
  <si>
    <t>Основное мероприятие "Создание современных условий для учащихся с разными образовательными результатами в соответствии с требованиями федерального государственного образовательного стандарта"</t>
  </si>
  <si>
    <t>0220400000</t>
  </si>
  <si>
    <t>0220422100</t>
  </si>
  <si>
    <t>Основное мероприятие "Организационно-методическое сопровождение мероприятий, направленных на модернизацию муниципальной системы общего образования"</t>
  </si>
  <si>
    <t>0220500000</t>
  </si>
  <si>
    <t>0220526010</t>
  </si>
  <si>
    <t>0220600000</t>
  </si>
  <si>
    <t>0220617070</t>
  </si>
  <si>
    <t>Основное мероприятие "Оплата проезда педагогическим работникам к месту работы и обратно, проживающим в городе и работающим в общеобразовательных организациях сельских территорий"</t>
  </si>
  <si>
    <t>0220700000</t>
  </si>
  <si>
    <t>0220717020</t>
  </si>
  <si>
    <t>Основное мероприятие "Выплата ежемесячного денежного вознаграждения за классное руководство"</t>
  </si>
  <si>
    <t>0220800000</t>
  </si>
  <si>
    <t>0220873060</t>
  </si>
  <si>
    <t>0220900000</t>
  </si>
  <si>
    <t>0220917010</t>
  </si>
  <si>
    <t>0220973220</t>
  </si>
  <si>
    <t xml:space="preserve">Подпрограмма "Развитие дополнительного  образования" </t>
  </si>
  <si>
    <t>0230000000</t>
  </si>
  <si>
    <t>0230100000</t>
  </si>
  <si>
    <t>0230122100</t>
  </si>
  <si>
    <t>0230200000</t>
  </si>
  <si>
    <t>0230222100</t>
  </si>
  <si>
    <t>Основное мероприятие "Организационно-методическое сопровождение мероприятий, направленных на модернизацию муниципальной системы дополнительного образования"</t>
  </si>
  <si>
    <t>0230500000</t>
  </si>
  <si>
    <t>0230526010</t>
  </si>
  <si>
    <t>0230600000</t>
  </si>
  <si>
    <t>0230622100</t>
  </si>
  <si>
    <t>0230700000</t>
  </si>
  <si>
    <t>0230722100</t>
  </si>
  <si>
    <t>0231000000</t>
  </si>
  <si>
    <t>0231073220</t>
  </si>
  <si>
    <t>Подпрограмма "Развитие системы оценки качества образования"</t>
  </si>
  <si>
    <t>0240000000</t>
  </si>
  <si>
    <t>0240200000</t>
  </si>
  <si>
    <t>0240222100</t>
  </si>
  <si>
    <t>0240300000</t>
  </si>
  <si>
    <t>0240322100</t>
  </si>
  <si>
    <t xml:space="preserve">Подпрограмма "Организация отдыха и оздоровления детей и подростков" </t>
  </si>
  <si>
    <t>0250000000</t>
  </si>
  <si>
    <t>Основное мероприятие "Обеспечение деятельности (оказание услуг) детских загородных оздоровительных лагерей и лагерей с дневным пребыванием детей"</t>
  </si>
  <si>
    <t>0250100000</t>
  </si>
  <si>
    <t>0250122100</t>
  </si>
  <si>
    <t>Основное мероприятие "Организация отдыха и оздоровления детей, находящихся в трудной жизненной ситуации"</t>
  </si>
  <si>
    <t>0250200000</t>
  </si>
  <si>
    <t>0250270650</t>
  </si>
  <si>
    <t>0250300000</t>
  </si>
  <si>
    <t xml:space="preserve">Мероприятия по проведению оздоровительной кампании детей </t>
  </si>
  <si>
    <t>0250326060</t>
  </si>
  <si>
    <t>0250363000</t>
  </si>
  <si>
    <t>Основное мероприятие "Организация отдыха и оздоровления детей на базе загородных оздоровительных лагерей"</t>
  </si>
  <si>
    <t>0250400000</t>
  </si>
  <si>
    <t>0250426060</t>
  </si>
  <si>
    <t>Подпрограмма "Развитие  дополнительного профессионального образования"</t>
  </si>
  <si>
    <t>0260000000</t>
  </si>
  <si>
    <t>0260100000</t>
  </si>
  <si>
    <t>0260122100</t>
  </si>
  <si>
    <t>0705</t>
  </si>
  <si>
    <t>Основное мероприятие "Организация непрерывного повышения квалификации педагогических работников МБУ ДПО "СОИРО"</t>
  </si>
  <si>
    <t>0260400000</t>
  </si>
  <si>
    <t>0260422100</t>
  </si>
  <si>
    <t>Основное мероприятие "Сопровождение диссеминации инновационного опыта педагогических и руководящих работников городского округа"</t>
  </si>
  <si>
    <t>0260600000</t>
  </si>
  <si>
    <t>0260626010</t>
  </si>
  <si>
    <t>Подпрограмма "Обеспечение реализации муниципальной программы"</t>
  </si>
  <si>
    <t>0270000000</t>
  </si>
  <si>
    <t>Основное мероприятие "Обеспечение выполнения муниципальных функций в сфере образования"</t>
  </si>
  <si>
    <t>0270100000</t>
  </si>
  <si>
    <t>0270121120</t>
  </si>
  <si>
    <t>0270200000</t>
  </si>
  <si>
    <t>0270222100</t>
  </si>
  <si>
    <t>0500000000</t>
  </si>
  <si>
    <t>0520000000</t>
  </si>
  <si>
    <t>Основное мероприятие "Осуществление функций администрации Старооскольского городского округа по предоставлению жилых помещений детям-сиротам и детям, оставшимся без попечения родителей, и лицам из их числа по договорам найма специализированных жилых помещений"</t>
  </si>
  <si>
    <t>0520400000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</si>
  <si>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</si>
  <si>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Основное мероприятие "Осуществление функций администрации Старооскольского городского округа по обеспечению жильем молодых семей"</t>
  </si>
  <si>
    <t>0520500000</t>
  </si>
  <si>
    <t xml:space="preserve">Содержание муниципальной собственности </t>
  </si>
  <si>
    <t>0800000000</t>
  </si>
  <si>
    <t xml:space="preserve">Подпрограмма "Развитие системы обеспечения населения информацией по вопросам осуществления местного самоуправления посредством печатных изданий" </t>
  </si>
  <si>
    <t>0810000000</t>
  </si>
  <si>
    <t xml:space="preserve">Подпрограмма "Развитие системы обеспечения населения справочно-аналитической информацией" </t>
  </si>
  <si>
    <t>0820000000</t>
  </si>
  <si>
    <t>0820100000</t>
  </si>
  <si>
    <t>0820163000</t>
  </si>
  <si>
    <t>1400000000</t>
  </si>
  <si>
    <t xml:space="preserve">Подпрограмма "Совершенствование имущественных отношений" </t>
  </si>
  <si>
    <t>1410000000</t>
  </si>
  <si>
    <t>1410100000</t>
  </si>
  <si>
    <t>1410122200</t>
  </si>
  <si>
    <t>Основное мероприятие "Техническая инвентаризация и оценка  объектов недвижимости в целях формирования комплекта документов, необходимых для государственной регистрации права собственности Старооскольского городского округа на объекты недвижимости и принятия их к учету в муниципальную казну Старооскольского городского округа"</t>
  </si>
  <si>
    <t>1410200000</t>
  </si>
  <si>
    <t>1410222200</t>
  </si>
  <si>
    <t>Основное мероприятие "Мероприятия по обеспечению деятельности подведомственных учреждений, в том числе на предоставление субсидий бюджетным учреждениям"</t>
  </si>
  <si>
    <t>1410300000</t>
  </si>
  <si>
    <t>1410322100</t>
  </si>
  <si>
    <t>Основное мероприятие "Формирование оптимального состава имущества Старооскольского городского округа, являющегося источником стабильного дохода бюджета городского округа, поступающего  от  арендных отношений, и невключение его в прогнозный план (программу) приватизации"</t>
  </si>
  <si>
    <t>1410500000</t>
  </si>
  <si>
    <t>1410522200</t>
  </si>
  <si>
    <t>Подпрограмма "Совершенствование земельных отношений"</t>
  </si>
  <si>
    <t>1420000000</t>
  </si>
  <si>
    <t>Основное мероприятие "Предоставление земельных участков на праве аренды или собственности на основании проведения торгов, а также предоставление, изъятие, переоформление земельных участков без проведения торгов"</t>
  </si>
  <si>
    <t>1420100000</t>
  </si>
  <si>
    <t>1420122200</t>
  </si>
  <si>
    <t>Подпрограмма "Развитие лесного хозяйства"</t>
  </si>
  <si>
    <t>1430000000</t>
  </si>
  <si>
    <t>Основное мероприятие "Противопожарное обустройство городских лесов"</t>
  </si>
  <si>
    <t>1430100000</t>
  </si>
  <si>
    <t>1430122100</t>
  </si>
  <si>
    <t>Основное мероприятие "Использование лесов при рубке поврежденных и погибших насаждений, рубке в целях ухода за лесами"</t>
  </si>
  <si>
    <t>1430200000</t>
  </si>
  <si>
    <t>1430222100</t>
  </si>
  <si>
    <t>Основное мероприятие "Воспроизводство лесов"</t>
  </si>
  <si>
    <t>1430300000</t>
  </si>
  <si>
    <t>1430322100</t>
  </si>
  <si>
    <t>0600000000</t>
  </si>
  <si>
    <t xml:space="preserve">Подпрограмма "Развитие мер социальной поддержки отдельных категорий граждан" </t>
  </si>
  <si>
    <t>0610000000</t>
  </si>
  <si>
    <t>Основное мероприятие "Предоставление мер социальной поддержки лицам, удостоенным звания "Почетный гражданин Старооскольского городского округа Белгородской области"</t>
  </si>
  <si>
    <t>0610100000</t>
  </si>
  <si>
    <t>Меры социальной поддержки лицам, удостоенным звания "Почетный гражданин Старооскольского городского округа Белгородской области"</t>
  </si>
  <si>
    <t>0610117200</t>
  </si>
  <si>
    <t xml:space="preserve">Услуги по зачислению денежных средств на счета физических лиц  </t>
  </si>
  <si>
    <t>0610126040</t>
  </si>
  <si>
    <t xml:space="preserve"> Основное мероприятие "Выплата пенсии за выслугу лет лицам, замещавшим муниципальные должности Старооскольского городского округа, и лицам, замещавшим должности муниципальной службы Старооскольского городского округа"</t>
  </si>
  <si>
    <t>0610200000</t>
  </si>
  <si>
    <t>0610217210</t>
  </si>
  <si>
    <t>1001</t>
  </si>
  <si>
    <t>0610226040</t>
  </si>
  <si>
    <t>0610300000</t>
  </si>
  <si>
    <t xml:space="preserve">Выплата единовременной материальной помощи отдельным категориям граждан </t>
  </si>
  <si>
    <t>0610317220</t>
  </si>
  <si>
    <t>Основное мероприятие "Обеспечение равной доступности услуг общественного транспорта"</t>
  </si>
  <si>
    <t>0610500000</t>
  </si>
  <si>
    <t xml:space="preserve"> Организация проезда льготной категории граждан и пенсионеров в общественном транспорте на территории Старооскольского городского округа </t>
  </si>
  <si>
    <t>0610526030</t>
  </si>
  <si>
    <t xml:space="preserve">Выплата денежного поощрения руководителям органов территориального общественного самоуправления и руководителям органов иных форм осуществления местного самоуправления на территории Старооскольского городского округа </t>
  </si>
  <si>
    <t>Основное мероприятие "Компенсационные выплаты на возмещение членам семей умерших участников ликвидации последствий катастрофы на Чернобыльской АЭС, инвалидов вследствие чернобыльской катастрофы, граждан из подразделений особого риска, граждан, подвергшихся радиационному воздействию вследствие ядерных испытаний на Семипалатинском полигоне, а также вследствие аварии в 1957 году на производственном объединении "Маяк" и сбросов радиоактивных отходов в реку Теча, затрат на изготовление и установку надгробных памятников"</t>
  </si>
  <si>
    <t>0610800000</t>
  </si>
  <si>
    <t>Компенсационные выплаты на возмещение членам семей умерших участников ликвидации последствий катастрофы на Чернобыльской АЭС, инвалидов вследствие Чернобыльской катастрофы, граждан из подразделений особого риска, граждан, подвергшихся радиационному воздействию вследствие ядерных испытаний на Семипалатинском полигоне, а также вследствие аварии в 1957 году на производственном объединении "Маяк" и сбросов радиоактивных отходов в реку Теча, затрат на изготовление и установку надгробных памятников</t>
  </si>
  <si>
    <t>0610817260</t>
  </si>
  <si>
    <t>Основное мероприятие "Социальная поддержка отдельных категорий граждан  в форме оплаты услуг бани"</t>
  </si>
  <si>
    <t>0610900000</t>
  </si>
  <si>
    <t xml:space="preserve">Мероприятия по социальной поддержке отдельных категорий граждан </t>
  </si>
  <si>
    <t>0610926020</t>
  </si>
  <si>
    <t>Основное мероприятие "Предоставление ежемесячной денежной компенсации на оплату жилого помещения и коммунальных услуг отдельным категориям граждан с применением системы персонифицированных социальных счетов"</t>
  </si>
  <si>
    <t>0611000000</t>
  </si>
  <si>
    <t>0611052500</t>
  </si>
  <si>
    <t>Основное мероприятие "Предоставление ежемесячной денежной компенсации расходов по оплате жилищно-коммунальных услуг ветеранам труда"</t>
  </si>
  <si>
    <t>0611100000</t>
  </si>
  <si>
    <t>0611172510</t>
  </si>
  <si>
    <t>Основное мероприятие "Предоставление ежемесячной денежной компенсации расходов по оплате жилищно-коммунальных услуг реабилитированным лицам и лицам, признанным пострадавшими от политических репрессий"</t>
  </si>
  <si>
    <t>0611200000</t>
  </si>
  <si>
    <t>Выплата ежемесячных денежных компенсаций расходов по оплате жилищно-коммунальных услуг реабилитированным лицам и лицам, признанным пострадавшими от политических репрессий</t>
  </si>
  <si>
    <t>0611272520</t>
  </si>
  <si>
    <t>Основное мероприятие "Предоставление ежемесячной денежной компенсации расходов по оплате жилищно-коммунальных услуг многодетным семьям"</t>
  </si>
  <si>
    <t>0611300000</t>
  </si>
  <si>
    <t>Выплата ежемесячных денежных компенсаций расходов по оплате жилищно-коммунальных услуг многодетным семьям</t>
  </si>
  <si>
    <t>0611372530</t>
  </si>
  <si>
    <t>Основное мероприятие "Предоставление ежемесячной денежной компенсации расходов по оплате жилищно-коммунальных услуг иным категориям"</t>
  </si>
  <si>
    <t>0611400000</t>
  </si>
  <si>
    <t xml:space="preserve">Выплата ежемесячных денежных компенсаций расходов по оплате жилищно-коммунальных услуг иным категориям граждан
</t>
  </si>
  <si>
    <t>0611472540</t>
  </si>
  <si>
    <t>0611500000</t>
  </si>
  <si>
    <t>0611571510</t>
  </si>
  <si>
    <t>Основное мероприятие "Предоставление ежегодной денежной выплаты жителям Белгородской области, награжденным знаком "Почетный донор СССР", "Почетный донор России"</t>
  </si>
  <si>
    <t>0611600000</t>
  </si>
  <si>
    <t>0611652200</t>
  </si>
  <si>
    <t>Основное мероприятие "Предоставление ежемесячной денежной выплаты отдельным категориям граждан (ветеранам труда, ветеранам военной службы)"</t>
  </si>
  <si>
    <t>0611700000</t>
  </si>
  <si>
    <t>Оплата ежемесячных денежных выплат ветеранам труда, ветеранам военной службы</t>
  </si>
  <si>
    <t>0611772410</t>
  </si>
  <si>
    <t>Основное мероприятие "Предоставление ежемесячной денежной выплаты отдельным категориям граждан (труженикам тыла)"</t>
  </si>
  <si>
    <t>0611800000</t>
  </si>
  <si>
    <t>Оплата ежемесячных денежных выплат труженикам тыла</t>
  </si>
  <si>
    <t>0611872420</t>
  </si>
  <si>
    <t>Основное мероприятие "Предоставление ежемесячной денежной выплаты отдельным категориям граждан (реабилитированным лицам)"</t>
  </si>
  <si>
    <t>0611900000</t>
  </si>
  <si>
    <t xml:space="preserve">Оплата ежемесячных денежных выплат реабилитированным лицам </t>
  </si>
  <si>
    <t>0611972430</t>
  </si>
  <si>
    <t>Основное мероприятие "Предоставление ежемесячной денежной выплаты отдельным категориям граждан (лицам, признанным пострадавшими от политических репрессий)"</t>
  </si>
  <si>
    <t>0612000000</t>
  </si>
  <si>
    <t xml:space="preserve">Оплата ежемесячных денежных выплат лицам, признанным пострадавшими от политических репрессий
</t>
  </si>
  <si>
    <t>0612072440</t>
  </si>
  <si>
    <t>Основное мероприятие "Предоставление ежемесячной денежной выплаты лицам, родившимся в период с 22 июня 1923 г. по 3 сентября 1945 г. (Дети войны)"</t>
  </si>
  <si>
    <t>0612100000</t>
  </si>
  <si>
    <t xml:space="preserve">Оплата ежемесячных денежных выплат лицам, родившимся в период с 22 июня 1923 года по 3 сентября 1945 года (Дети войны)
</t>
  </si>
  <si>
    <t>0612172450</t>
  </si>
  <si>
    <t>Основное мероприятие "Предоставление ежемесячного пособия на ребенка гражданам, имеющим детей"</t>
  </si>
  <si>
    <t>0612200000</t>
  </si>
  <si>
    <t xml:space="preserve">Выплата ежемесячных пособий гражданам, имеющим детей  
</t>
  </si>
  <si>
    <t>0612272850</t>
  </si>
  <si>
    <t>0612300000</t>
  </si>
  <si>
    <t xml:space="preserve">Выплата субсидий ветеранам боевых действий и другим категориям военнослужащих, лицам, привлекавшимся органами местной власти к разминированию территорий и объектов в период 1943-1950 годов </t>
  </si>
  <si>
    <t>0612372360</t>
  </si>
  <si>
    <t>Основное мероприятие "Предоставление единовременного пособия при рождении ребенка гражданам, не подлежащим обязательному социальному страхованию, на случай временной нетрудоспособности и в связи с материнством"</t>
  </si>
  <si>
    <t>0612400000</t>
  </si>
  <si>
    <t>Основное мероприятие "Предоставление ежемесячного пособия по уходу за ребенком до достижения им возраста полутора лет гражданам, не подлежащим обязательному социальному страхованию, на случай временной нетрудоспособности и в связи с материнством"</t>
  </si>
  <si>
    <t>0612500000</t>
  </si>
  <si>
    <t>0612800000</t>
  </si>
  <si>
    <t>0612852800</t>
  </si>
  <si>
    <t>Основное мероприятие "Выплата пособия на погребение умерших граждан, не подлежащих обязательному социальному страхованию и не являющихся пенсионерами, а также в случае рождения мертвого ребенка по истечении 154 дней беременности"</t>
  </si>
  <si>
    <t>0613000000</t>
  </si>
  <si>
    <t xml:space="preserve">Организация предоставления социального пособия на погребение </t>
  </si>
  <si>
    <t>0613071270</t>
  </si>
  <si>
    <t xml:space="preserve">Предоставление материальной и иной помощи для погребения 
</t>
  </si>
  <si>
    <t>0613072620</t>
  </si>
  <si>
    <t>Основное мероприятие "Выплата пособия лицам, которым присвоено звание "Почетный гражданин Белгородской области"</t>
  </si>
  <si>
    <t>0613100000</t>
  </si>
  <si>
    <t>Выплата пособия лицам, которым присвоено звание "Почетный гражданин Белгородской области"</t>
  </si>
  <si>
    <t>0613172350</t>
  </si>
  <si>
    <t>0613200000</t>
  </si>
  <si>
    <t xml:space="preserve">Выплата ежемесячных пособий отдельным категориям граждан (инвалидам боевых действий I и II групп, а также членам семей военнослужащих и сотрудников, погибших при исполнении обязанностей военной службы или служебных обязанностей в районах боевых действий; вдовам погибших (умерших) ветеранов подразделений особого риска)
</t>
  </si>
  <si>
    <t>0613272370</t>
  </si>
  <si>
    <t>Основное мероприятие "Выплата единовременного пособия и пособия на основе социального контракта малоимущим гражданам и гражданам, оказавшимся в трудной жизненной ситуации"</t>
  </si>
  <si>
    <t>0613300000</t>
  </si>
  <si>
    <t>0613372310</t>
  </si>
  <si>
    <t>Обеспечение равной доступности услуг общественного транспорта на территории Белгородской области для отдельных категорий граждан, оказание мер социальной поддержки которым относится к ведению Российской Федерации и субъектов Российской Федерации</t>
  </si>
  <si>
    <t>Основное мероприятие "Меры социальной защиты семей, родивших третьего и последующих детей по предоставлению материнского (семейного) капитала"</t>
  </si>
  <si>
    <t>0613500000</t>
  </si>
  <si>
    <t xml:space="preserve">Осуществление дополнительных мер социальной защиты семей, родивших третьего и последующих детей, по предоставлению материнского (семейного) капитала </t>
  </si>
  <si>
    <t>0613573000</t>
  </si>
  <si>
    <t>Основное мероприятие "Отдельные меры социальной поддержки граждан, подвергшихся радиации"</t>
  </si>
  <si>
    <t>0613600000</t>
  </si>
  <si>
    <t>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</si>
  <si>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0613651370</t>
  </si>
  <si>
    <t xml:space="preserve">Подпрограмма "Модернизация и развитие социального обслуживания населения" </t>
  </si>
  <si>
    <t>0620000000</t>
  </si>
  <si>
    <t>Основное мероприятие "Организация работы по заключению договоров  пожизненного содержания с иждивением в Старооскольском городском округе"</t>
  </si>
  <si>
    <t>0620100000</t>
  </si>
  <si>
    <t>1002</t>
  </si>
  <si>
    <t>0620126020</t>
  </si>
  <si>
    <t>0620117270</t>
  </si>
  <si>
    <t xml:space="preserve">Услуги по зачислению денежных средств на счета физических лиц </t>
  </si>
  <si>
    <t>0620126040</t>
  </si>
  <si>
    <t>Основное мероприятие "Социальное обслуживание населения"</t>
  </si>
  <si>
    <t>0620200000</t>
  </si>
  <si>
    <t xml:space="preserve">Осуществление полномочий по обеспечению права граждан на социальное обслуживание </t>
  </si>
  <si>
    <t>0620271590</t>
  </si>
  <si>
    <t>0620400000</t>
  </si>
  <si>
    <t>0620426010</t>
  </si>
  <si>
    <t xml:space="preserve">Подпрограмма "Социальная поддержка семьи и детей" </t>
  </si>
  <si>
    <t>0630000000</t>
  </si>
  <si>
    <t>0630100000</t>
  </si>
  <si>
    <t xml:space="preserve">Выплаты многодетным семьям </t>
  </si>
  <si>
    <t>0630117280</t>
  </si>
  <si>
    <t>0630126040</t>
  </si>
  <si>
    <t>Основное мероприятие "Вручение удостоверений многодетным семьям"</t>
  </si>
  <si>
    <t>0630300000</t>
  </si>
  <si>
    <t>0630326020</t>
  </si>
  <si>
    <t>0630400000</t>
  </si>
  <si>
    <t>0630417280</t>
  </si>
  <si>
    <t>0630426040</t>
  </si>
  <si>
    <t>0630500000</t>
  </si>
  <si>
    <t>0630517280</t>
  </si>
  <si>
    <t>0630526040</t>
  </si>
  <si>
    <t>0631000000</t>
  </si>
  <si>
    <t>0631072880</t>
  </si>
  <si>
    <t>0631100000</t>
  </si>
  <si>
    <t>0631172880</t>
  </si>
  <si>
    <t>0631200000</t>
  </si>
  <si>
    <t>0631272880</t>
  </si>
  <si>
    <t>Основное мероприятие "Предоставление ежемесячных субсидий на оплату услуг связи отдельным категориям граждан РФ, проживающим на территории Белгородской области (многодетные семьи)"</t>
  </si>
  <si>
    <t>0631300000</t>
  </si>
  <si>
    <t>0631372880</t>
  </si>
  <si>
    <t>Основное мероприятие "Проведение социально- значимых мероприятий с детьми и семьями"</t>
  </si>
  <si>
    <t>0631500000</t>
  </si>
  <si>
    <t>0631526010</t>
  </si>
  <si>
    <t>Основное мероприятие "Оплата за коммунальные услуги, ремонт и содержание жилых помещений, закрепленных за детьми-сиротами и детьми, оставшимися без попечения родителей"</t>
  </si>
  <si>
    <t>Основное мероприятие  "Выплата единовременного пособия при передаче ребенка на воспитание в семью"</t>
  </si>
  <si>
    <t>0632000000</t>
  </si>
  <si>
    <t xml:space="preserve">Выплата единовременного пособия при всех формах устройства детей, лишенных родительского попечения, в семью
</t>
  </si>
  <si>
    <t>0632052600</t>
  </si>
  <si>
    <t>Основное мероприятие  "Выплата ежемесячного пособия опекуну (попечителю) либо одному из приемных родителей или родителей-воспитателей на содержание каждого из детей-сирот и детей, оставшихся без попечения родителей"</t>
  </si>
  <si>
    <t>0632100000</t>
  </si>
  <si>
    <t>0632172870</t>
  </si>
  <si>
    <t>Основное мероприятие  "Выплата вознаграждения, причитающегося приемным родителям на каждого ребенка, взятого на воспитание в семью"</t>
  </si>
  <si>
    <t>0632200000</t>
  </si>
  <si>
    <t>Основное мероприятие  "Осуществление мер по социальной защите граждан, являющихся усыновителями, в виде пособий"</t>
  </si>
  <si>
    <t>0632300000</t>
  </si>
  <si>
    <t>0632372860</t>
  </si>
  <si>
    <t>0632400000</t>
  </si>
  <si>
    <t xml:space="preserve">Подпрограмма  "Мероприятия по обеспечению доступной среды" </t>
  </si>
  <si>
    <t>0640000000</t>
  </si>
  <si>
    <t>Основное мероприятие "Предоставление услуги службы "Социального такси" инвалидам на специализированном и ином автотранспорте МБУ "КЦСОН"</t>
  </si>
  <si>
    <t>0640200000</t>
  </si>
  <si>
    <t>0640222100</t>
  </si>
  <si>
    <t>Основное мероприятие "Обеспечение перевозки слабослышащих и глухих детей, проживающих на территории Старооскольского городского округа, в специализированные (коррекционные) школы - интернаты"</t>
  </si>
  <si>
    <t>0640400000</t>
  </si>
  <si>
    <t>Основное мероприятие "Проведение культурно-массовых и спортивных мероприятий с инвалидами"</t>
  </si>
  <si>
    <t>0640600000</t>
  </si>
  <si>
    <t>0640626010</t>
  </si>
  <si>
    <t xml:space="preserve">Подпрограмма "Поддержка социально ориентированных некоммерческих организаций" </t>
  </si>
  <si>
    <t>0650000000</t>
  </si>
  <si>
    <t>Основное мероприятие  "Финансовая поддержка СОНКО, участвующих в реализации социально-значимых мероприятий на территории Старооскольского городского округа"</t>
  </si>
  <si>
    <t>0650100000</t>
  </si>
  <si>
    <t>0650163000</t>
  </si>
  <si>
    <t>0660000000</t>
  </si>
  <si>
    <t xml:space="preserve">Основное мероприятие "Обеспечение выполнения переданных полномочий  администрацией городского округа  по организации предоставления дополнительных мер социальной  поддержки и социальной помощи  отдельным категориям граждан" </t>
  </si>
  <si>
    <t>0660100000</t>
  </si>
  <si>
    <t>0660121120</t>
  </si>
  <si>
    <t>Основное мероприятие "Обеспечение выполнения переданных полномочий  администрацией городского округа  по  предоставлению дополнительных мер социальной  поддержки и социальной помощи  отдельным категориям граждан"</t>
  </si>
  <si>
    <t>0660200000</t>
  </si>
  <si>
    <t>0660222100</t>
  </si>
  <si>
    <t>Основное мероприятие "Организация  предоставления отдельных мер социальной защиты населения"</t>
  </si>
  <si>
    <t>0660300000</t>
  </si>
  <si>
    <t xml:space="preserve">Организация предоставления отдельных мер социальной защиты населения
</t>
  </si>
  <si>
    <t>0660371230</t>
  </si>
  <si>
    <t>Основное мероприятие "Осуществление деятельности по опеке и попечительству в отношении несовершеннолетних и лиц из числа детей - сирот и детей, оставшихся без попечения родителей"</t>
  </si>
  <si>
    <t>0660400000</t>
  </si>
  <si>
    <t xml:space="preserve">Осуществление деятельности по опеке и попечительству в отношении несовершеннолетних и лиц из числа детей-сирот и детей, оставшихся без попечения родителей
</t>
  </si>
  <si>
    <t>0660471240</t>
  </si>
  <si>
    <t>0660500000</t>
  </si>
  <si>
    <t>Осуществление деятельности по опеке и попечительству в отношении совершеннолетних лиц</t>
  </si>
  <si>
    <t>0660571250</t>
  </si>
  <si>
    <t>Основное мероприятие  "Организация предоставления ежемесячных денежных компенсаций расходов по оплате жилищно-коммунальных услуг"</t>
  </si>
  <si>
    <t>0660600000</t>
  </si>
  <si>
    <t xml:space="preserve">Организация предоставления ежемесячных денежных компенсаций расходов по оплате жилищно-коммунальных услуг 
</t>
  </si>
  <si>
    <t>0660671260</t>
  </si>
  <si>
    <t>Основное мероприятие  "Организация  финансового обеспечения  выполнения  переданных полномочий"</t>
  </si>
  <si>
    <t>0660700000</t>
  </si>
  <si>
    <t xml:space="preserve">Осуществление полномочий по обеспечению права граждан на социальное обслуживание 
</t>
  </si>
  <si>
    <t>0660771590</t>
  </si>
  <si>
    <t>Основное мероприятие "Проведение турнира городов России по дзюдо среди юношей и девушек под девизом "Дзюдо против наркотиков"</t>
  </si>
  <si>
    <t xml:space="preserve">Основное мероприятие "Открытое первенство города по пулевой стрельбе среди юниоров под девизом "Молодежь против наркотиков"
</t>
  </si>
  <si>
    <t>Основное мероприятие "Организация поездок "По местам боевой славы"</t>
  </si>
  <si>
    <t>Основное мероприятие "Обеспечение деятельности МБУ "Старооскольский центр оценки качества образования"</t>
  </si>
  <si>
    <t xml:space="preserve">Основное мероприятие "Издание плаката "Спортивная гордость Старого Оскола"
</t>
  </si>
  <si>
    <t>Основное мероприятие "Обеспечение деятельности муниципальных музеев и Старооскольского зоопарка"</t>
  </si>
  <si>
    <t>Основное мероприятие "Обеспечение деятельности (оказание услуг) библиотек Старооскольской ЦБС"</t>
  </si>
  <si>
    <t>Основное мероприятие "Реализация учреждениями общественно-значимых мероприятий, направленных на создание комфортных условий предоставления культурных услуг населению и развитие народного творчества"</t>
  </si>
  <si>
    <t>Основное мероприятие "Обеспечение деятельности (оказание услуг) Старооскольского театра"</t>
  </si>
  <si>
    <t>Основное мероприятие "Выявление и создание условий развития талантливой молодежи, использование продуктов ее инновационной деятельности"</t>
  </si>
  <si>
    <t>Основное мероприятие "Оснащение жилых помещений муниципального жилищного фонда индивидуальными приборами учета потребления коммунальных ресурсов"</t>
  </si>
  <si>
    <t>1210400000</t>
  </si>
  <si>
    <t>1210424200</t>
  </si>
  <si>
    <t>Основное мероприятие "Подготовка работников (профессиональное образование и профессиональное обучение) и дополнительное профессиональное образование"</t>
  </si>
  <si>
    <t>1500000000</t>
  </si>
  <si>
    <t>1500100000</t>
  </si>
  <si>
    <t>1500121220</t>
  </si>
  <si>
    <t xml:space="preserve">Предоставление дополнительной выплаты спортсменам из малоимущих семей </t>
  </si>
  <si>
    <t>0310500000</t>
  </si>
  <si>
    <t>0310526010</t>
  </si>
  <si>
    <t>Основное мероприятие "Содержание муниципального имущества"</t>
  </si>
  <si>
    <t>1410800000</t>
  </si>
  <si>
    <t>Основное мероприятие "Организация предоставления мер по поддержке сельскохозяйственного производства"</t>
  </si>
  <si>
    <t>0314</t>
  </si>
  <si>
    <t>0310</t>
  </si>
  <si>
    <t>Подпрограмма "Развитие инженерной инфраструктуры"</t>
  </si>
  <si>
    <t>1240000000</t>
  </si>
  <si>
    <t>0502</t>
  </si>
  <si>
    <t>Расходы на содержание Контрольно-счетной палаты муниципального образования</t>
  </si>
  <si>
    <t xml:space="preserve">Расходы на выплаты по оплате труда председателя Контрольно-счетной палаты муниципального образования и его заместителей </t>
  </si>
  <si>
    <t>Основное мероприятие "Обеспечение деятельности (оказание услуг) подведомственных муниципальных учреждений"</t>
  </si>
  <si>
    <t>0120300000</t>
  </si>
  <si>
    <t>0120326010</t>
  </si>
  <si>
    <t>1610121120</t>
  </si>
  <si>
    <t>0110900000</t>
  </si>
  <si>
    <t>0110926010</t>
  </si>
  <si>
    <t>0610326040</t>
  </si>
  <si>
    <t>0220300000</t>
  </si>
  <si>
    <t>Основное мероприятие "Выплата ежемесячного пособия инвалидам боевых действий I и II групп, а также членам семей военнослужащих и сотрудников, погибших при исполнении обязанностей военной службы в районах боевых действий"</t>
  </si>
  <si>
    <t>1102</t>
  </si>
  <si>
    <t>Содержание муниципальной собственности</t>
  </si>
  <si>
    <t>1410822200</t>
  </si>
  <si>
    <t>Основное мероприятие "Выплата инвалидам (в том числе детям-инвалидам), имеющим транспортные средства в соответствии с медицинскими показаниями, или их законным представителям компенсации страховых премий по договору обязательного страхования гражданской ответственности владельцев транспортных средств"</t>
  </si>
  <si>
    <t>1500121420</t>
  </si>
  <si>
    <t>1500121120</t>
  </si>
  <si>
    <t>0703</t>
  </si>
  <si>
    <t>Основное мероприятие "Выплаты гражданам, заключившим договор о целевом обучении"</t>
  </si>
  <si>
    <t>Дополнительные выплаты гражданам, предоставляемые за счет средств бюджета Старооскольского городского округа</t>
  </si>
  <si>
    <t>0270300000</t>
  </si>
  <si>
    <t>0270317130</t>
  </si>
  <si>
    <t>0120222100</t>
  </si>
  <si>
    <t xml:space="preserve">Стипендии главы администрации Старооскольского городского округа </t>
  </si>
  <si>
    <t>Основное мероприятие "Предоставление ежемесячной денежной компенсации расходов на уплату взноса на капитальный ремонт общего имущества в многоквартирном доме лицам, достигшим возраста семидесяти и восьмидесяти лет"</t>
  </si>
  <si>
    <t>0614000000</t>
  </si>
  <si>
    <t>Основное мероприятие "Организация мер поддержки и социальной адаптации отдельных категорий граждан молодежи (молодые люди, оказавшиеся в трудной жизненной ситуации)"</t>
  </si>
  <si>
    <t>Основное мероприятие "Разработка и подготовка выпуска печатной продукции по безопасности в молодежной среде"</t>
  </si>
  <si>
    <t>Раз-дел, под-раз-дел</t>
  </si>
  <si>
    <t>Ежемесячные денежные выплаты гражданам, заключившим договоры пожизненного содержания с иждивением в Старооскольском городском округе</t>
  </si>
  <si>
    <t>2</t>
  </si>
  <si>
    <t>3</t>
  </si>
  <si>
    <t>4</t>
  </si>
  <si>
    <t>6</t>
  </si>
  <si>
    <t>0810500000</t>
  </si>
  <si>
    <t>0810522100</t>
  </si>
  <si>
    <r>
      <t>Основное мероприятие "Обеспечение деятельности МАУ</t>
    </r>
    <r>
      <rPr>
        <b/>
        <sz val="13"/>
        <rFont val="Calibri"/>
        <family val="2"/>
        <charset val="204"/>
      </rPr>
      <t> </t>
    </r>
    <r>
      <rPr>
        <b/>
        <sz val="13"/>
        <rFont val="Times New Roman"/>
        <family val="1"/>
        <charset val="204"/>
      </rPr>
      <t>"Издательский дом "Оскольский край"</t>
    </r>
  </si>
  <si>
    <t xml:space="preserve">               к решению Совета депутатов</t>
  </si>
  <si>
    <t xml:space="preserve">               Старооскольского городского округа</t>
  </si>
  <si>
    <t xml:space="preserve">               от «___»_________ 2017 г. № ____ </t>
  </si>
  <si>
    <t>Сумма на 2020 год</t>
  </si>
  <si>
    <t>Местный бюджет 2020</t>
  </si>
  <si>
    <t>Областной бюджет 2020</t>
  </si>
  <si>
    <t>1700000000</t>
  </si>
  <si>
    <t>1710000000</t>
  </si>
  <si>
    <t>Основное мероприятие "Организация мероприятий, относящихся к безопасности дорожного движения, содержание элементов обустройства автомобильных дорог"</t>
  </si>
  <si>
    <t>Основное мероприятие "Выполнение муниципальным образованием  Старооскольским городским округом, как собственником жилых и нежилых помещений в многоквартирных домах, обязательств по уплате взносов на капитальный ремонт"</t>
  </si>
  <si>
    <t>Содержание дорожного хозяйства</t>
  </si>
  <si>
    <t>1330225200</t>
  </si>
  <si>
    <t>0910000000</t>
  </si>
  <si>
    <t>Основное мероприятие "Субсидирование части затрат на рекламу"</t>
  </si>
  <si>
    <t>0910300000</t>
  </si>
  <si>
    <t>0910363000</t>
  </si>
  <si>
    <t>Основное мероприятие "Субсидирование части расходов на уплату арендных платежей"</t>
  </si>
  <si>
    <t>0910400000</t>
  </si>
  <si>
    <t>0910463000</t>
  </si>
  <si>
    <t>9990051200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</si>
  <si>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</si>
  <si>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0105</t>
  </si>
  <si>
    <t>06140R4620</t>
  </si>
  <si>
    <t>Основное мероприятие "Единовременная денежная выплата врачам, принятым на работу в областные государственные учреждения здравоохранения, расположенные на территории Старооскольского городского округа, по остродефицитным специальностям"</t>
  </si>
  <si>
    <t>Единовременная денежная выплата врачам, принятым на работу в областные государственные учреждения здравоохранения, расположенные на территории Старооскольского городского округа, по остродефицитным специальностям</t>
  </si>
  <si>
    <t>0614200000</t>
  </si>
  <si>
    <t>0614217310</t>
  </si>
  <si>
    <t>Меры социальной защиты отдельных категорий работников учреждений, занятых в секторе социального обслуживания, проживающих и (или) работающих в сельской местности</t>
  </si>
  <si>
    <t>0620271690</t>
  </si>
  <si>
    <t>0631900000</t>
  </si>
  <si>
    <t>0631924200</t>
  </si>
  <si>
    <t>0640900000</t>
  </si>
  <si>
    <t>06409L0270</t>
  </si>
  <si>
    <t>Подпрограмма "Развитие спортивной инфраструктуры"</t>
  </si>
  <si>
    <t>Основное мероприятие "Капитальный ремонт и реконструкция объектов физической культуры и спорта"</t>
  </si>
  <si>
    <t>0720000000</t>
  </si>
  <si>
    <t>0720200000</t>
  </si>
  <si>
    <t>Ежемесячное денежное вознаграждение за классное руководство</t>
  </si>
  <si>
    <t>Предоставление мер социальной поддержки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Белгородской области</t>
  </si>
  <si>
    <t>Основное мероприятие "Поощрение народных дружинников, принимающих в составе народных дружин участие в охране общественного порядка на территории Старооскольского городского округа"</t>
  </si>
  <si>
    <t>0150000000</t>
  </si>
  <si>
    <t>Компенсация отдельным категориям граждан оплаты взноса на капитальный ремонт общего имущества в многоквартирном доме</t>
  </si>
  <si>
    <t>Оплата жилищно-коммунальных услуг отдельным категориям граждан</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</si>
  <si>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</si>
  <si>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t>
  </si>
  <si>
    <t>Реализация мероприятий по строительству, реконструкции, приобретению объектов недвижимого имущества и капитальному ремонту объектов социальной сферы местного значения</t>
  </si>
  <si>
    <t>0220372120</t>
  </si>
  <si>
    <t>1320100000</t>
  </si>
  <si>
    <t>1320163000</t>
  </si>
  <si>
    <t>1320173820</t>
  </si>
  <si>
    <t>Компенсация стоимости проезда детям-инвалидам с нарушением слуха и лицам, их сопровождающим, к месту учебы и обратно</t>
  </si>
  <si>
    <t>0640417320</t>
  </si>
  <si>
    <t>0632272890</t>
  </si>
  <si>
    <t>Основное мероприятие "Предоставление ежемесячных субсидий на оплату услуг связи отдельным категориям граждан РФ, проживающим на территории Белгородской области (ветеранам боевых действий, военнослужащим, проходившим военную службу в условиях чрезвычайного положения и при вооруженных конфликтах в РФ, а также проходившим военную службу в Чеченской Республике с января 1997 года по июль 1999 года; лицам, привлекавшимся органами местной власти к разминированию территорий и объектов в период 1943-1950 гг.)"</t>
  </si>
  <si>
    <t>Основное мероприятие "Предоставление субсидий юридическим лицам и индивидуальным предпринимателям в целях возмещения недополученных доходов в связи с осуществлением перевозки льготной категории граждан"</t>
  </si>
  <si>
    <t>Основное мероприятие "Выявление муниципальных объектов недвижимости, право собственности Старооскольского городского округа на которые не оформлено, а также бесхозяйных объектов недвижимости и выморочного имущества (в виде жилых помещений) с целью вовлечения их в хозяйственный оборот, или сноса непригодных для дальнейшего использования объектов "</t>
  </si>
  <si>
    <t>05205L4970</t>
  </si>
  <si>
    <t>Основное мероприятие "Организация и содержание мест захоронения (кладбищ)"</t>
  </si>
  <si>
    <t>1220422200</t>
  </si>
  <si>
    <t>1320164000</t>
  </si>
  <si>
    <t>Субсидии бюджетным (автономным) учреждениям на осуществление перевозки льготной категории граждан по муниципальным маршрутам регулярных перевозок</t>
  </si>
  <si>
    <t>02105S3010</t>
  </si>
  <si>
    <t>Выплата пенсии за выслугу лет лицам, замещавшим муниципальные должности Старооскольского городского округа, и лицам, замещавшим должности муниципальной службы Старооскольского городского округа</t>
  </si>
  <si>
    <t>Основное мероприятие "Выплата единовременной материальной помощи отдельным категориям граждан (вдовам (вдовцам), не вступившим в повторный брак, а также  несовершеннолетним детям и детям, обучающимся на очной форме обучения до достижения ими возраста 23 лет, погибших (умерших) участников ликвидации последствий катастрофы на Чернобыльской АЭС; вдовам (вдовцам) погибших (умерших) ветеранов подразделений особого риска, не вступившим в повторный брак; инвалидам боевых действий, вдовам и родителям погибших (умерших) участников боевых действий). Выплата ежегодной материальной помощи матросам и солдатам, призванным с территории Старооскольского городского округа, особо отличившимся при исполнении обязанностей военной службы по призыву"</t>
  </si>
  <si>
    <t>Основное мероприятие "Предоставление ежегодной выплаты многодетным семьям, в составе которых пять и более детей, на покупку комплекта школьной одежды и спортивной формы"</t>
  </si>
  <si>
    <t>Основное мероприятие "Приобретение и распространение среди дошкольников и учащихся общеобразовательных организаций световозвращающих элементов для ношения на верхней одежде в темное время суток"</t>
  </si>
  <si>
    <t>Основное мероприятие "Выплаты компенсации части родительской платы за присмотр и уход за детьми в образовательных организациях, реализующих основную общеобразовательную программу дошкольного образования"</t>
  </si>
  <si>
    <t>Основное мероприятие "Строительство, реконструкция, капитальный ремонт дошкольных образовательных организаций"</t>
  </si>
  <si>
    <t>Основное мероприятие "Обеспечение деятельности (оказание услуг) муниципальных дошкольных образовательных организаций Старооскольского городского округа"</t>
  </si>
  <si>
    <t>Основное мероприятие "Возмещение расходов, связанных с предоставлением мер социальной поддержки педагогическим работникам и отдельным категориям работников муниципальных дошкольных образовательных организаций, проживающих и работающих в сельских населенных пунктах, рабочих поселках (поселках городского типа) на территории Белгородской области, по оплате помещения и коммунальных услуг"</t>
  </si>
  <si>
    <t>Социальная поддержка отдельных работников муниципальных образовательных организаций, проживающих и (или) работающих в сельской местности</t>
  </si>
  <si>
    <t>Основное мероприятие "Строительство, реконструкция и капитальный ремонт общеобразовательных организаций городского округа"</t>
  </si>
  <si>
    <t>Основное мероприятие "Возмещение части затрат в связи с предоставлением учителям общеобразовательных организаций ипотечного кредита"</t>
  </si>
  <si>
    <t>Возмещение молодым учителям общеобразовательных организаций Старооскольского городского округа разницы в процентных ставках по ипотечному кредиту в рамках проекта "Ипотека для молодых учителей общеобразовательных учреждений Белгородской области"</t>
  </si>
  <si>
    <t>Возмещение расходов по оплате проезда педагогическим работникам к месту работы и обратно, проживающим в городе и работающим в муниципальных общеобразовательных организациях сельских территорий</t>
  </si>
  <si>
    <t>Основное мероприятие "Возмещение расходов, связанных с предоставлением мер социальной поддержки педагогическим работникам и отдельным категориям работников (библиотекарей и медицинских работников)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Белгородской области, по оплате помещения и коммунальных услуг"</t>
  </si>
  <si>
    <t>Основное мероприятие "Обеспечение деятельности (оказание услуг) муниципальных организаций дополнительного образования, подведомственных управлению образования"</t>
  </si>
  <si>
    <t>Основное мероприятие "Обеспечение деятельности (оказание услуг) муниципальных организаций дополнительного образования, подведомственных управлению культуры"</t>
  </si>
  <si>
    <t>Основное мероприятие "Совершенствование финансово-экономических условий организаций дополнительного образования"</t>
  </si>
  <si>
    <t>Основное мероприятие "Обеспечение медико-социального сопровождения обучающихся и воспитанников организаций общего, дошкольного и дополнительного образования"</t>
  </si>
  <si>
    <t>Основное мероприятие "Возмещение  расходов, связанных с предоставлением мер социальной поддержки педагогическим работникам муниципальных  организаций дополнительного образования, подведомственных управлению культуры, проживающим и работающим в сельских населенных пунктах, рабочих поселках (поселках городского типа) на территории Белгородской области по оплате помещения и коммунальных услуг"</t>
  </si>
  <si>
    <t>Основное мероприятие "Обеспечение условий для организации и проведения в соответствии с действующим законодательством государственной итоговой аттестации выпускников общеобразовательных организаций городского округа"</t>
  </si>
  <si>
    <t>Основное мероприятие "Организация отдыха и оздоровления детей в лагерях с дневным пребыванием детей, организованных на базе общеобразовательных организаций"</t>
  </si>
  <si>
    <t>Основное мероприятие "Организация курсов повышения квалификации педагогических и руководящих работников образовательных организаций на базе МБУ ДПО "СОИРО"</t>
  </si>
  <si>
    <t>Основное мероприятие "Предоставление услуг финансово-экономического сервиса и хозяйственного обслуживания организаций сферы образования городского округа"</t>
  </si>
  <si>
    <t>Основное мероприятие "Предоставление ежегодной выплаты к началу учебного года на детей-учащихся общеобразовательных организаций из многодетных малоимущих семей и многодетных неполных семей на приобретение школьно-письменных принадлежностей"</t>
  </si>
  <si>
    <t>Основное мероприятие "Обеспечение бесплатного проезда детей из многодетных семей, обучающихся в общеобразовательных организациях Белгородской области"</t>
  </si>
  <si>
    <t>Основное мероприятие "Бесплатное обеспечение школьной формой детей из многодетных семей-учащихся первых классов общеобразовательных организаций Белгородской области"</t>
  </si>
  <si>
    <t>Основное мероприятие "Льготное питание детей из многодетных семей, обучающихся в общеобразовательных организациях Белгородской области"</t>
  </si>
  <si>
    <t>Основное мероприятие "Обеспечение доступности образовательных организаций"</t>
  </si>
  <si>
    <t>Реализация мероприятий по обеспечению жильем молодых семей</t>
  </si>
  <si>
    <t>Сумма на 2021 год</t>
  </si>
  <si>
    <t>Местный бюджет 2021</t>
  </si>
  <si>
    <t>Областной бюджет 2021</t>
  </si>
  <si>
    <t>0640426040</t>
  </si>
  <si>
    <t>Муниципальная программа "Обеспечение безопасности жизнедеятельности населения Старооскольского городского округа"</t>
  </si>
  <si>
    <t xml:space="preserve">Муниципальная программа "Развитие образования Старооскольского городского округа" </t>
  </si>
  <si>
    <t>Муниципальная программа "Молодость Белгородчины на территории Старооскольского городского округа"</t>
  </si>
  <si>
    <t>Муниципальная программа "Развитие культуры и искусства Старооскольского городского округа"</t>
  </si>
  <si>
    <t xml:space="preserve">Муниципальная программа "Обеспечение населения Старооскольского городского округа жильем" </t>
  </si>
  <si>
    <t xml:space="preserve">Муниципальная программа "Социальная поддержка граждан в Старооскольском городском округе" </t>
  </si>
  <si>
    <t>Муниципальная программа "Развитие физической культуры и спорта в Старооскольском городском округе"</t>
  </si>
  <si>
    <t>Муниципальная программа "Развитие системы обеспечения жителей Старооскольского городского округа информацией по вопросам осуществления местного самоуправления"</t>
  </si>
  <si>
    <t>Муниципальная программа "Развитие экономического потенциала, формирование благоприятного предпринимательского климата и содействие занятости населения в Старооскольском городском округе"</t>
  </si>
  <si>
    <t>Муниципальная программа "Развитие сельского хозяйства и рыбоводства в Старооскольском городском округе"</t>
  </si>
  <si>
    <t xml:space="preserve"> Муниципальная программа "Развитие системы жизнеобеспечения Старооскольского городского округа" </t>
  </si>
  <si>
    <t>Муниципальная программа "Содержание дорожного хозяйства, организация транспортного обслуживания населения Старооскольского городского округа"</t>
  </si>
  <si>
    <t>Муниципальная программа "Совершенствование имущественно-земельных отношений и лесного хозяйства в Старооскольском городском округе"</t>
  </si>
  <si>
    <t>Муниципальная программа "Формирование и развитие системы муниципальной кадровой политики в Старооскольском городском округе"</t>
  </si>
  <si>
    <t>Муниципальная программа "Развитие деятельности по государственной регистрации актов гражданского состояния в Старооскольском городском округе"</t>
  </si>
  <si>
    <t>Муниципальная программа "Формирование современной городской среды на территории Старооскольского городского округа"</t>
  </si>
  <si>
    <t xml:space="preserve">Подпрограмма  "Профилактика немедицинского потребления наркотических средств и психотропных веществ на территории Старооскольского городского округа" </t>
  </si>
  <si>
    <t xml:space="preserve">Подпрограмма "Профилактика правонарушений и обеспечение безопасности дорожного движения на территории Старооскольского городского округа" </t>
  </si>
  <si>
    <t xml:space="preserve">Подпрограмма "Защита населения и территорий от чрезвычайных ситуаций, обеспечение пожарной безопасности и безопасности людей на водных объектах на территории Старооскольского городского округа" </t>
  </si>
  <si>
    <t xml:space="preserve">Подпрограмма "Профилактика безнадзорности и правонарушений несовершеннолетних и защита их прав на территории Старооскольского городского округа" </t>
  </si>
  <si>
    <t>Подпрограмма  "Социализация и самореализация молодых людей Старооскольского городского округа"</t>
  </si>
  <si>
    <t>Подпрограмма  "Патриотическое воспитание граждан"</t>
  </si>
  <si>
    <t>Подпрограмма  "Обеспечение реализации муниципальной программы "Молодость  Белгородчины на территории Старооскольского городского округа"</t>
  </si>
  <si>
    <t xml:space="preserve">Подпрограмма "Обеспечение реализации муниципальной программы "Социальная поддержка граждан в Старооскольском городском округе" </t>
  </si>
  <si>
    <t xml:space="preserve">Подпрограмма "Обеспечение реализации муниципальной программы "Развитие физической культуры и спорта в Старооскольском городском округе" </t>
  </si>
  <si>
    <t>Подпрограмма "Развитие и поддержка малого и среднего предпринимательства Старооскольского городского округа"</t>
  </si>
  <si>
    <t xml:space="preserve">Подпрограмма "Содействие занятости населения Старооскольского городского округа" </t>
  </si>
  <si>
    <t xml:space="preserve">Подпрограмма "Улучшение условий и охраны труда в Старооскольском городском округе" </t>
  </si>
  <si>
    <t xml:space="preserve">Подпрограмма "Капитальный ремонт многоквартирных домов Старооскольского городского округа" </t>
  </si>
  <si>
    <t xml:space="preserve">Подпрограмма "Улучшение среды обитания населения Старооскольского городского округа" </t>
  </si>
  <si>
    <t>Подпрограмма "Обеспечение реализации муниципальной программы "Развитие системы жизнеобеспечения Старооскольского городского округа"</t>
  </si>
  <si>
    <t xml:space="preserve"> Подпрограмма "Содержание дорожного хозяйства" </t>
  </si>
  <si>
    <t xml:space="preserve">Подпрограмма "Организация транспортного обслуживания населения Старооскольского городского округа" </t>
  </si>
  <si>
    <t>Подпрограмма "Обеспечение реализации муниципальной программы "Содержание дорожного хозяйства, организация транспортного обслуживания населения Старооскольского городского округа"</t>
  </si>
  <si>
    <t>Основное мероприятие "Оплата проезда педагогическим работникам к месту работы и обратно, проживающим в городе и работающим в муниципальных организациях дополнительного образования сельских территорий, подведомственных управлению культуры"</t>
  </si>
  <si>
    <t>Возмещение расходов по оплате проезда педагогическим работникам к месту работы и обратно, проживающим в городе, но работающим в муниципальных образовательных организациях дополнительного образования детей сельских территорий</t>
  </si>
  <si>
    <t>0230900000</t>
  </si>
  <si>
    <t>0230917030</t>
  </si>
  <si>
    <t>Основное мероприятие "Материальное поощрение и социальная поддержка учащихся муниципальных организаций дополнительного образования, подведомственных управлению культуры"</t>
  </si>
  <si>
    <t xml:space="preserve">Стипендии главы администрации Старооскольского городского округа учащимся муниципальных организаций дополнительного образования </t>
  </si>
  <si>
    <t>0230800000</t>
  </si>
  <si>
    <t>0230817040</t>
  </si>
  <si>
    <t>Основное мероприятие "Личное страхование народных дружинников на период их участия в проводимых органами внутренних дел (полицией) и иными правоохранительными органами мероприятиях по охране общественного порядка"</t>
  </si>
  <si>
    <t>0120500000</t>
  </si>
  <si>
    <t>0120526010</t>
  </si>
  <si>
    <t>Основное мероприятие "Проведение ежегодного конкурса на звание "Лучший участковый уполномоченный полиции Старооскольского городского округа"</t>
  </si>
  <si>
    <t>0120600000</t>
  </si>
  <si>
    <t>0120626010</t>
  </si>
  <si>
    <t xml:space="preserve">Подпрограмма "Развитие туризма и придорожного сервиса в Старооскольском городском округе"
</t>
  </si>
  <si>
    <t>0930000000</t>
  </si>
  <si>
    <t>Основное мероприятие "Участие в областных и региональных форумах, выставках, ярмарках, фестивалях, способствующих развитию туризма, продвижению сувенирной продукции местных производителей"</t>
  </si>
  <si>
    <t>0930600000</t>
  </si>
  <si>
    <t>0930626010</t>
  </si>
  <si>
    <t>Основное мероприятие "Организация и проведение Дней охраны труда, конкурсов по вопросам охраны труда среди хозяйствующих субъектов городского округа за счет бюджета городского округа"</t>
  </si>
  <si>
    <t>0950500000</t>
  </si>
  <si>
    <t>0950526010</t>
  </si>
  <si>
    <t xml:space="preserve">Подпрограмма "Развитие сельскохозяйственной отрасли" </t>
  </si>
  <si>
    <t>1010000000</t>
  </si>
  <si>
    <t>1010400000</t>
  </si>
  <si>
    <t>1010600000</t>
  </si>
  <si>
    <t>1010671290</t>
  </si>
  <si>
    <t>Подпрограмма "Устойчивое развитие сельских территорий"</t>
  </si>
  <si>
    <t>1030000000</t>
  </si>
  <si>
    <t>Основное мероприятие "Организация конкурсов, информационно-просветительских и иных мероприятий, направленных на создание условий для самореализации и вовлечения сельского населения в активную социальную жизнь"</t>
  </si>
  <si>
    <t>1030200000</t>
  </si>
  <si>
    <t>1030226010</t>
  </si>
  <si>
    <t>Основное мероприятие "Приобретение имущества в муниципальную собственность"</t>
  </si>
  <si>
    <t>1410900000</t>
  </si>
  <si>
    <t>1410922200</t>
  </si>
  <si>
    <t>0250463000</t>
  </si>
  <si>
    <t>Основное мероприятие "Проведение конкурса "Самопрезентации" среди активистов Кибердружины Старооскольского городского округа"</t>
  </si>
  <si>
    <t>Основное мероприятие "Проведение акций "Мир без терроризма", "Молодежь против террора", "День солидарности в борьбе с терроризмом" и т.д. Привлечение информационных и рекламных агентств к проведению профилактических акций"</t>
  </si>
  <si>
    <t>0150300000</t>
  </si>
  <si>
    <t>0150326010</t>
  </si>
  <si>
    <t>0150400000</t>
  </si>
  <si>
    <t>0150426010</t>
  </si>
  <si>
    <t>Подпрограмма "Профилактика терроризма и экстремизма, минимизация и (или) ликвидация последствий их проявлений на территории Старооскольского городского округа"</t>
  </si>
  <si>
    <t>Основное мероприятие "Предоставление субсидий на оплату жилого помещения и коммунальных услуг"</t>
  </si>
  <si>
    <t>Основное мероприятие "Осуществление деятельности по опеке и попечительству в отношении совершеннолетних лиц"</t>
  </si>
  <si>
    <t>Муниципальная программа "Развитие общественного самоуправления на территории Старооскольского городского округа"</t>
  </si>
  <si>
    <t>1100000000</t>
  </si>
  <si>
    <t>Подпрограмма "Развитие форм общественного самоуправления на территории Старооскольского городского округа"</t>
  </si>
  <si>
    <t>1120000000</t>
  </si>
  <si>
    <t>Основное мероприятие "Участие органов общественного самоуправления в конкурсах, грантах с выплатой денежных вознаграждений победителям"</t>
  </si>
  <si>
    <t>1120500000</t>
  </si>
  <si>
    <t>1120526010</t>
  </si>
  <si>
    <t>Основное мероприятие "Разработка и техническая поддержка сайта в сети Интернет для всех форм общественного самоуправления"</t>
  </si>
  <si>
    <t>1120700000</t>
  </si>
  <si>
    <t>1120726010</t>
  </si>
  <si>
    <t>Основное мероприятие "Разработка и изготовление информационных материалов (брошюр, буклетов, листовок) о деятельности общественного самоуправления на территории городского округа"</t>
  </si>
  <si>
    <t>1120800000</t>
  </si>
  <si>
    <t>1120826010</t>
  </si>
  <si>
    <t>Основное мероприятие "Проведение работ по постановке на кадастровый учет границ Старооскольского городского округа"</t>
  </si>
  <si>
    <t>1420200000</t>
  </si>
  <si>
    <t>Проведение комплексных кадастровых работ</t>
  </si>
  <si>
    <t>14202L5110</t>
  </si>
  <si>
    <t>Подпрограмма "Организационное оформление системы общественного самоуправления"</t>
  </si>
  <si>
    <t>Основное мероприятие "Выплата денежного поощрения руководителям органов ТОС и руководителям органов иных форм осуществления общественного самоуправления на территории Старооскольского городского округа"</t>
  </si>
  <si>
    <t>1110000000</t>
  </si>
  <si>
    <t>1110200000</t>
  </si>
  <si>
    <t>1110226040</t>
  </si>
  <si>
    <t>1110217240</t>
  </si>
  <si>
    <t xml:space="preserve">Выплата пособий малоимущим гражданам и гражданам, оказавшимся в трудной жизненной ситуации
</t>
  </si>
  <si>
    <t>Содержание ребенка в семье опекуна, приемной семье, семейном детском доме</t>
  </si>
  <si>
    <t>Вознаграждение, причитающееся приемному родителю</t>
  </si>
  <si>
    <t>Основное мероприятие "Вовлечение  граждан пожилого возраста в мероприятия социокультурной реабилитации, способствующие продлению активного долголетия"</t>
  </si>
  <si>
    <t>0210371120</t>
  </si>
  <si>
    <t xml:space="preserve">Реализация мероприятий по строительству, реконструкции, приобретению объектов недвижимого имущества и капитальному ремонту объектов социальной сферы местного значения </t>
  </si>
  <si>
    <t>Основное мероприятие "Проведение капитального ремонта муниципальных библиотек"</t>
  </si>
  <si>
    <t>0410200000</t>
  </si>
  <si>
    <t>0410272120</t>
  </si>
  <si>
    <t>04102S2120</t>
  </si>
  <si>
    <t>Основное мероприятие "Проведение капитального строительства и капитального ремонта культурно-досуговых учреждений, приобретение объектов недвижимого имущества"</t>
  </si>
  <si>
    <t>0430200000</t>
  </si>
  <si>
    <t>0430272120</t>
  </si>
  <si>
    <t>04302S2120</t>
  </si>
  <si>
    <t>02203S2120</t>
  </si>
  <si>
    <t>Основное мероприятие "Проект "Финансовая поддержка семей при рождении детей"</t>
  </si>
  <si>
    <t xml:space="preserve">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 </t>
  </si>
  <si>
    <t>061P100000</t>
  </si>
  <si>
    <t>061P150840</t>
  </si>
  <si>
    <t>0520470820</t>
  </si>
  <si>
    <t>Подпрограмма  "Развитие добровольческого (волонтерского) движения на территории Старооскольского городского округа"</t>
  </si>
  <si>
    <t>0340000000</t>
  </si>
  <si>
    <t>0340100000</t>
  </si>
  <si>
    <t>0340126010</t>
  </si>
  <si>
    <t>Основное мероприятие "Проект "Дорожная сеть"</t>
  </si>
  <si>
    <t>133R100000</t>
  </si>
  <si>
    <t>133R153930</t>
  </si>
  <si>
    <t>171F200000</t>
  </si>
  <si>
    <t>171F255550</t>
  </si>
  <si>
    <t>Основное мероприятие "Федеральный проект "Формирование комфортной городской среды"</t>
  </si>
  <si>
    <t>Реализация программ формирования современной городской среды</t>
  </si>
  <si>
    <t>0612453800</t>
  </si>
  <si>
    <t>0612553800</t>
  </si>
  <si>
    <t>1010473720</t>
  </si>
  <si>
    <t>0720272120</t>
  </si>
  <si>
    <t>07202S2120</t>
  </si>
  <si>
    <t>Субсидии учреждениям (организациям), за исключением государственных (муниципальных) бюджетных и автономных учреждений (организаций)</t>
  </si>
  <si>
    <t>Основное мероприятие   "Организация мероприятий, направленных на развитие молодежного добровольческого (волонтерского) движения"</t>
  </si>
  <si>
    <t>Основное мероприятие "Проведение открытого конкурса на право получения свидетельств об осуществлении перевозок по муниципальным маршрутам регулярных перевозок по нерегулируемым тарифам на территории Старооскольского городского округа"</t>
  </si>
  <si>
    <t>1320300000</t>
  </si>
  <si>
    <t>1320326010</t>
  </si>
  <si>
    <t>Подпрограмма "Обеспечение жильем отдельных категорий граждан Старооскольского городского округа"</t>
  </si>
  <si>
    <t>0304</t>
  </si>
  <si>
    <t>Основное мероприятие "Обеспечение государственных гарантий реализации прав граждан на получение общедоступного и бесплатного общего образования в муниципальных и некоммерческих общеобразовательных организациях"</t>
  </si>
  <si>
    <t>Реализация национального проекта "Безопасные и качественные автомобильные дороги"</t>
  </si>
  <si>
    <t>133R1R0001</t>
  </si>
  <si>
    <t xml:space="preserve">Мероприятия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
</t>
  </si>
  <si>
    <t>Основное мероприятие "Предоставление ООО "Узел связи" субсидии в целях возмещения затрат в связи с оказанием справочно-информационных услуг на безвозмездной основе"</t>
  </si>
  <si>
    <t>Основное мероприятие "Поддержка творческой деятельности Старооскольского театра"</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</si>
  <si>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</si>
  <si>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0450300000</t>
  </si>
  <si>
    <t>04503L4660</t>
  </si>
  <si>
    <t>Подпрограмма  "Обеспечение реализации муниципальной программы"</t>
  </si>
  <si>
    <t>0460000000</t>
  </si>
  <si>
    <t>Финансовое обеспечение дорожной деятельности в рамках реализации мероприятий национального проекта "Безопасные и качественные автомобильные дороги"</t>
  </si>
  <si>
    <t>Расходы на содержание Избирательной комиссии муниципального образования</t>
  </si>
  <si>
    <t>Расходы на выплаты по оплате труда членов Избирательной комиссии муниципального образования</t>
  </si>
  <si>
    <t>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</si>
  <si>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 xml:space="preserve">Подпрограмма "Реализация переданных государственных полномочий Российской Федерации на государственную регистрацию актов гражданского состояния на территории Старооскольского городского округа" </t>
  </si>
  <si>
    <t>Выплаты социального пособия на погребение и возмещение расходов по гарантированному перечню услуг по погребению в рамках ст. 12 Федерального закона от 12.01.1996 № 8-ФЗ "О погребении и похоронном деле"</t>
  </si>
  <si>
    <t>Основное мероприятие "Участие в организации и финансировании общественных работ"</t>
  </si>
  <si>
    <t xml:space="preserve"> Подпрограмма "Благоустройство дворовых территорий многоквартирных жилых домов, общественных и иных территорий соответствующего функционального назначения г. Старый Оскол"</t>
  </si>
  <si>
    <t>Основное мероприятие "Обеспечение деятельности (оказание услуг) подведомственных организаций, в том числе предоставление муниципальным и некоммерческим общеобразовательным организациям субсидий"</t>
  </si>
  <si>
    <t>Основное мероприятие "Обеспечение функционирования модели персонифицированного финансирования дополнительного образования детей"</t>
  </si>
  <si>
    <t>0231300000</t>
  </si>
  <si>
    <t>Сумма на 2022 год</t>
  </si>
  <si>
    <t>Распределение бюджетных ассигнований по целевым статьям (муниципальным программам Старооскольского городского округа и непрограммным направлениям деятельности), группам видов расходов, разделам, подразделам классификации расходов бюджета на плановый период 2021 и 2022 годов</t>
  </si>
  <si>
    <t>Основное мероприятие "Возмещение расходов, связанных с предоставлением мер социальной поддержки специалистам учреждений культуры и искусства, проживающим и (или) работающим в сельской местности,  по оплате помещения и коммунальных услуг"</t>
  </si>
  <si>
    <t>Социальная поддержка отдельных работников муниципальных учреждений, проживающих и (или) работающих в сельской местности</t>
  </si>
  <si>
    <t>0410400000</t>
  </si>
  <si>
    <t>0410417010</t>
  </si>
  <si>
    <t>0430400000</t>
  </si>
  <si>
    <t>0430417010</t>
  </si>
  <si>
    <t>Мероприятия по внедрению системы персонифицированного финансирования дополнительного образования детей на территории Старооскольского городского округа</t>
  </si>
  <si>
    <t>0231326070</t>
  </si>
  <si>
    <t>Осуществление полномочий  субъекта Российской Федерации на осуществление мер соцзащиты многодетных семей</t>
  </si>
  <si>
    <t>1220625900</t>
  </si>
  <si>
    <t>0430271120</t>
  </si>
  <si>
    <t>04302S1120</t>
  </si>
  <si>
    <t>0720271120</t>
  </si>
  <si>
    <t>07202S1120</t>
  </si>
  <si>
    <t>Основное мероприятие "Проведение капитального ремонта и строительства зданий муниципальных музеев и сооружений Старооскольского зоопарка"</t>
  </si>
  <si>
    <t>0420400000</t>
  </si>
  <si>
    <t>0210372120</t>
  </si>
  <si>
    <t>02103S2120</t>
  </si>
  <si>
    <t>Основное мероприятие "Реконструкция и капитальный ремонт учреждений дополнительного образования"</t>
  </si>
  <si>
    <t>0230400000</t>
  </si>
  <si>
    <t>0230472120</t>
  </si>
  <si>
    <t>02304S2120</t>
  </si>
  <si>
    <t>Осуществление деятельности в части работ по ремонту жилых помещений, в которых дети-сироты и дети, оставшиеся без попечения родителей,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t>
  </si>
  <si>
    <t>0632471520</t>
  </si>
  <si>
    <t>1420222200</t>
  </si>
  <si>
    <t>0520800000</t>
  </si>
  <si>
    <t>0520851350</t>
  </si>
  <si>
    <t>0520851760</t>
  </si>
  <si>
    <t>0610826040</t>
  </si>
  <si>
    <t>Выплата ежемесячных денежных компенсаций расходов по оплате жилищно-коммунальных услуг ветеранам труда</t>
  </si>
  <si>
    <t xml:space="preserve">Предоставление гражданам  субсидий на оплату жилого помещения и коммунальных услуг
</t>
  </si>
  <si>
    <t>0614226040</t>
  </si>
  <si>
    <t xml:space="preserve">Осуществление полномочий субъекта Российской Федерации на осуществление мер по социальной защите граждан, являющихся усыновителями
</t>
  </si>
  <si>
    <t>0632471530</t>
  </si>
  <si>
    <t>Возмещение части процентной ставки по долгосрочным, среднесрочным и краткосрочным кредитам, взятым малыми формами хозяйствования</t>
  </si>
  <si>
    <t>Стимулирование развития приоритетных подотраслей агропромышленного комплекса и развитие малых форм хозяйствования</t>
  </si>
  <si>
    <t>10104R5020</t>
  </si>
  <si>
    <t>Основное мероприятие "Разработка программы комплексного развития систем коммунальной инфраструктуры Старооскольского городского округа"</t>
  </si>
  <si>
    <t>1240200000</t>
  </si>
  <si>
    <t>1240225900</t>
  </si>
  <si>
    <t>0940125100</t>
  </si>
  <si>
    <t>0420472120</t>
  </si>
  <si>
    <t>04204S2120</t>
  </si>
  <si>
    <t xml:space="preserve">               Приложение 14</t>
  </si>
  <si>
    <t xml:space="preserve">Оплата коммунальных услуг и содержание жилых помещений, в которых дети-сироты и дети, оставшиеся без попечения родителей,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
</t>
  </si>
  <si>
    <t>Основное мероприятие "Содержание улично-дорожной сети Старооскольского городского округа"</t>
  </si>
  <si>
    <t>5</t>
  </si>
  <si>
    <t>тыс. рублей</t>
  </si>
  <si>
    <t xml:space="preserve">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№143-ФЗ "Об актах гражданского состояния" полномочий Российской Федерации по государственной регистрации актов гражданского состояния </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</si>
  <si>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</si>
  <si>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</si>
  <si>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Основное мероприятие "Осуществление функций администрации Старооскольского городского округа по обеспечению жильем отдельных категорий граждан, установленных федеральными законами от 12 января 1995 года                      № 5-ФЗ "О ветеранах" и от 24 ноября 1995 года                             №181-ФЗ "О социальной защите инвалидов в Российской Федерации"</t>
  </si>
  <si>
    <t>Основное мероприятие "Единовременная выплата при одновременном рождении (усыновлении)  двух детей - 10 000 руб., трех и более детей -                                                           50 000 руб."</t>
  </si>
  <si>
    <t xml:space="preserve">Поддержка альтернативных форм предоставления дошкольного образования
</t>
  </si>
  <si>
    <t>0210573010</t>
  </si>
  <si>
    <t>Основное мероприятие "Проект "Культурная среда"</t>
  </si>
  <si>
    <t xml:space="preserve">Государственная поддержка отрасли культуры (обеспечение мероприятий детских музыкальных, художественных, хореографических школ, школ искусств, училищ необходимыми инструментами, оборудованием и материалами) </t>
  </si>
  <si>
    <t>023А100000</t>
  </si>
  <si>
    <t>023А155196</t>
  </si>
  <si>
    <t>Основное мероприятие "Проект "Успех каждого ребенка"</t>
  </si>
  <si>
    <t xml:space="preserve">Создание в общеобразовательных организациях, расположенных в сельской местности, условий для занятий физической культурой и спортом </t>
  </si>
  <si>
    <t>022Е200000</t>
  </si>
  <si>
    <t>022Е250970</t>
  </si>
  <si>
    <t>Основное мероприятие "Реализация мероприятий федеральной целевой программы "Увековечение памяти погибших при защите Отечества на                                                               2019-2024 годы"</t>
  </si>
  <si>
    <t>Обустройство и восстановление воинских захоронений, находящихся в государственной собственности</t>
  </si>
  <si>
    <t xml:space="preserve">Подпрограмма "Сохранение объектов культурного наследия" </t>
  </si>
  <si>
    <t>0440000000</t>
  </si>
  <si>
    <t>0440400000</t>
  </si>
  <si>
    <t>04404L2990</t>
  </si>
  <si>
    <t xml:space="preserve">               от 24 декабря 2019 г. № 327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</si>
</sst>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000"/>
    <numFmt numFmtId="166" formatCode="#,##0.0"/>
  </numFmts>
  <fonts count="14" x14ac:knownFonts="1">
    <font>
      <sz val="10"/>
      <name val="Arial"/>
    </font>
    <font>
      <sz val="10"/>
      <name val="Arial"/>
      <family val="2"/>
      <charset val="204"/>
    </font>
    <font>
      <b/>
      <sz val="13"/>
      <name val="Times New Roman"/>
      <family val="1"/>
      <charset val="204"/>
    </font>
    <font>
      <sz val="13"/>
      <name val="Times New Roman"/>
      <family val="1"/>
      <charset val="204"/>
    </font>
    <font>
      <b/>
      <sz val="10"/>
      <name val="Arial"/>
      <family val="2"/>
      <charset val="204"/>
    </font>
    <font>
      <sz val="12"/>
      <name val="Times New Roman"/>
      <family val="1"/>
      <charset val="204"/>
    </font>
    <font>
      <sz val="10"/>
      <name val="Arial"/>
      <family val="2"/>
      <charset val="204"/>
    </font>
    <font>
      <b/>
      <sz val="13"/>
      <name val="Calibri"/>
      <family val="2"/>
      <charset val="204"/>
    </font>
    <font>
      <sz val="10"/>
      <name val="Arial"/>
      <family val="2"/>
      <charset val="204"/>
    </font>
    <font>
      <b/>
      <sz val="10"/>
      <name val="Times New Roman"/>
      <family val="1"/>
      <charset val="204"/>
    </font>
    <font>
      <b/>
      <sz val="12"/>
      <name val="Times New Roman"/>
      <family val="1"/>
      <charset val="204"/>
    </font>
    <font>
      <sz val="11"/>
      <color theme="1"/>
      <name val="Calibri"/>
      <family val="2"/>
      <charset val="204"/>
      <scheme val="minor"/>
    </font>
    <font>
      <sz val="13"/>
      <color theme="1"/>
      <name val="Times New Roman"/>
      <family val="1"/>
      <charset val="204"/>
    </font>
    <font>
      <b/>
      <sz val="11.5"/>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7">
    <xf numFmtId="0" fontId="0" fillId="0" borderId="0"/>
    <xf numFmtId="0" fontId="1" fillId="0" borderId="0"/>
    <xf numFmtId="0" fontId="11" fillId="0" borderId="0"/>
    <xf numFmtId="0" fontId="6" fillId="0" borderId="0"/>
    <xf numFmtId="0" fontId="1" fillId="0" borderId="0"/>
    <xf numFmtId="0" fontId="8" fillId="0" borderId="0"/>
    <xf numFmtId="0" fontId="1" fillId="0" borderId="0"/>
  </cellStyleXfs>
  <cellXfs count="65">
    <xf numFmtId="0" fontId="0" fillId="0" borderId="0" xfId="0"/>
    <xf numFmtId="49" fontId="2" fillId="2" borderId="1" xfId="0" applyNumberFormat="1" applyFont="1" applyFill="1" applyBorder="1" applyAlignment="1">
      <alignment horizontal="center" vertical="center" wrapText="1"/>
    </xf>
    <xf numFmtId="3" fontId="2" fillId="2" borderId="1" xfId="0" applyNumberFormat="1" applyFont="1" applyFill="1" applyBorder="1" applyAlignment="1">
      <alignment horizontal="center" vertical="center" wrapText="1"/>
    </xf>
    <xf numFmtId="3" fontId="2" fillId="2" borderId="2"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0" fontId="2" fillId="2" borderId="1" xfId="0" applyNumberFormat="1" applyFont="1" applyFill="1" applyBorder="1" applyAlignment="1">
      <alignment horizontal="center" vertical="center" wrapText="1"/>
    </xf>
    <xf numFmtId="2" fontId="2" fillId="2" borderId="1" xfId="0" applyNumberFormat="1" applyFont="1" applyFill="1" applyBorder="1" applyAlignment="1">
      <alignment horizontal="center" vertical="center" wrapText="1"/>
    </xf>
    <xf numFmtId="0" fontId="2" fillId="2" borderId="0" xfId="0" applyNumberFormat="1" applyFont="1" applyFill="1" applyAlignment="1">
      <alignment vertical="center"/>
    </xf>
    <xf numFmtId="0" fontId="3" fillId="2" borderId="0" xfId="0" applyFont="1" applyFill="1" applyAlignment="1"/>
    <xf numFmtId="0" fontId="3" fillId="2" borderId="0" xfId="0" applyFont="1" applyFill="1"/>
    <xf numFmtId="0" fontId="3" fillId="2" borderId="0" xfId="0" applyFont="1" applyFill="1" applyAlignment="1">
      <alignment horizontal="left"/>
    </xf>
    <xf numFmtId="0" fontId="2" fillId="2" borderId="0" xfId="0" applyFont="1" applyFill="1" applyAlignment="1">
      <alignment wrapText="1"/>
    </xf>
    <xf numFmtId="0" fontId="3" fillId="2" borderId="0" xfId="0" applyFont="1" applyFill="1" applyBorder="1" applyAlignment="1">
      <alignment horizontal="center"/>
    </xf>
    <xf numFmtId="0" fontId="3" fillId="2" borderId="0" xfId="0" applyFont="1" applyFill="1" applyAlignment="1">
      <alignment horizontal="right"/>
    </xf>
    <xf numFmtId="0" fontId="1" fillId="2" borderId="0" xfId="0" applyFont="1" applyFill="1"/>
    <xf numFmtId="49" fontId="3" fillId="2" borderId="2" xfId="0" applyNumberFormat="1"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166" fontId="2" fillId="2" borderId="1" xfId="0" applyNumberFormat="1" applyFont="1" applyFill="1" applyBorder="1" applyAlignment="1">
      <alignment horizontal="center" vertical="center" wrapText="1"/>
    </xf>
    <xf numFmtId="166" fontId="2" fillId="2" borderId="2" xfId="0" applyNumberFormat="1"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166" fontId="3" fillId="2" borderId="1" xfId="0" applyNumberFormat="1" applyFont="1" applyFill="1" applyBorder="1" applyAlignment="1">
      <alignment horizontal="center" vertical="center" wrapText="1"/>
    </xf>
    <xf numFmtId="166" fontId="3" fillId="2" borderId="2" xfId="0" applyNumberFormat="1" applyFont="1" applyFill="1" applyBorder="1" applyAlignment="1">
      <alignment horizontal="center" vertical="center" wrapText="1"/>
    </xf>
    <xf numFmtId="0" fontId="3" fillId="2" borderId="1" xfId="0" applyNumberFormat="1" applyFont="1" applyFill="1" applyBorder="1" applyAlignment="1">
      <alignment horizontal="center" vertical="center" wrapText="1"/>
    </xf>
    <xf numFmtId="2" fontId="3" fillId="2" borderId="1" xfId="1" applyNumberFormat="1" applyFont="1" applyFill="1" applyBorder="1" applyAlignment="1">
      <alignment horizontal="center" vertical="center" wrapText="1"/>
    </xf>
    <xf numFmtId="0" fontId="1" fillId="2" borderId="1" xfId="0" applyFont="1" applyFill="1" applyBorder="1"/>
    <xf numFmtId="166" fontId="12" fillId="2" borderId="2" xfId="0" applyNumberFormat="1" applyFont="1" applyFill="1" applyBorder="1" applyAlignment="1">
      <alignment horizontal="center" vertical="center" wrapText="1"/>
    </xf>
    <xf numFmtId="166" fontId="12" fillId="2" borderId="1" xfId="0" applyNumberFormat="1"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0" fontId="4" fillId="2" borderId="0" xfId="0" applyFont="1" applyFill="1"/>
    <xf numFmtId="2" fontId="3" fillId="2" borderId="1" xfId="6" applyNumberFormat="1" applyFont="1" applyFill="1" applyBorder="1" applyAlignment="1">
      <alignment horizontal="center" vertical="center" wrapText="1"/>
    </xf>
    <xf numFmtId="49" fontId="3" fillId="2" borderId="1" xfId="5" applyNumberFormat="1" applyFont="1" applyFill="1" applyBorder="1" applyAlignment="1">
      <alignment horizontal="center" vertical="center" wrapText="1"/>
    </xf>
    <xf numFmtId="3" fontId="3"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49" fontId="2" fillId="2" borderId="1" xfId="1" applyNumberFormat="1" applyFont="1" applyFill="1" applyBorder="1" applyAlignment="1">
      <alignment horizontal="center" vertical="center" wrapText="1"/>
    </xf>
    <xf numFmtId="49" fontId="3" fillId="2" borderId="1" xfId="1" applyNumberFormat="1" applyFont="1" applyFill="1" applyBorder="1" applyAlignment="1">
      <alignment horizontal="center" vertical="center" wrapText="1"/>
    </xf>
    <xf numFmtId="166" fontId="3" fillId="2" borderId="4" xfId="0" applyNumberFormat="1" applyFont="1" applyFill="1" applyBorder="1" applyAlignment="1">
      <alignment horizontal="center" vertical="center" wrapText="1"/>
    </xf>
    <xf numFmtId="0" fontId="3" fillId="2" borderId="3" xfId="2" applyFont="1" applyFill="1" applyBorder="1" applyAlignment="1">
      <alignment horizontal="center" vertical="top" wrapText="1"/>
    </xf>
    <xf numFmtId="2" fontId="9" fillId="2" borderId="1" xfId="0" applyNumberFormat="1" applyFont="1" applyFill="1" applyBorder="1" applyAlignment="1">
      <alignment horizontal="center" vertical="center" wrapText="1"/>
    </xf>
    <xf numFmtId="2" fontId="13" fillId="2" borderId="1" xfId="0" applyNumberFormat="1" applyFont="1" applyFill="1" applyBorder="1" applyAlignment="1">
      <alignment horizontal="center" vertical="center" wrapText="1"/>
    </xf>
    <xf numFmtId="2" fontId="5" fillId="2" borderId="1" xfId="0" applyNumberFormat="1" applyFont="1" applyFill="1" applyBorder="1" applyAlignment="1">
      <alignment horizontal="center" vertical="center" wrapText="1"/>
    </xf>
    <xf numFmtId="0" fontId="2" fillId="2" borderId="0" xfId="0" applyFont="1" applyFill="1"/>
    <xf numFmtId="165" fontId="3" fillId="2" borderId="1" xfId="6" applyNumberFormat="1" applyFont="1" applyFill="1" applyBorder="1" applyAlignment="1">
      <alignment horizontal="center" vertical="center" wrapText="1"/>
    </xf>
    <xf numFmtId="166" fontId="3" fillId="2" borderId="3" xfId="0" applyNumberFormat="1" applyFont="1" applyFill="1" applyBorder="1" applyAlignment="1">
      <alignment horizontal="center" vertical="center" wrapText="1"/>
    </xf>
    <xf numFmtId="166" fontId="3" fillId="2" borderId="0" xfId="0" applyNumberFormat="1" applyFont="1" applyFill="1" applyBorder="1" applyAlignment="1">
      <alignment horizontal="center" vertical="center" wrapText="1"/>
    </xf>
    <xf numFmtId="0" fontId="3" fillId="2" borderId="3" xfId="2" applyFont="1" applyFill="1" applyBorder="1" applyAlignment="1">
      <alignment horizontal="center" vertical="center" wrapText="1"/>
    </xf>
    <xf numFmtId="166" fontId="2" fillId="2" borderId="2" xfId="0" applyNumberFormat="1" applyFont="1" applyFill="1" applyBorder="1" applyAlignment="1" applyProtection="1">
      <alignment horizontal="center" vertical="center" wrapText="1"/>
      <protection locked="0"/>
    </xf>
    <xf numFmtId="166" fontId="2" fillId="2" borderId="1" xfId="0" applyNumberFormat="1" applyFont="1" applyFill="1" applyBorder="1" applyAlignment="1" applyProtection="1">
      <alignment horizontal="center" vertical="center" wrapText="1"/>
      <protection locked="0"/>
    </xf>
    <xf numFmtId="2" fontId="10" fillId="2" borderId="1" xfId="0" applyNumberFormat="1" applyFont="1" applyFill="1" applyBorder="1" applyAlignment="1">
      <alignment horizontal="center" vertical="center" wrapText="1"/>
    </xf>
    <xf numFmtId="166" fontId="3" fillId="2" borderId="5" xfId="0" applyNumberFormat="1" applyFont="1" applyFill="1" applyBorder="1" applyAlignment="1">
      <alignment horizontal="center" vertical="center" wrapText="1"/>
    </xf>
    <xf numFmtId="166" fontId="3" fillId="2" borderId="6"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2" fillId="2" borderId="1" xfId="6" applyNumberFormat="1" applyFont="1" applyFill="1" applyBorder="1" applyAlignment="1">
      <alignment horizontal="center" vertical="center" wrapText="1"/>
    </xf>
    <xf numFmtId="0" fontId="2" fillId="2" borderId="1" xfId="6" applyFont="1" applyFill="1" applyBorder="1" applyAlignment="1">
      <alignment horizontal="center" vertical="center" wrapText="1"/>
    </xf>
    <xf numFmtId="0" fontId="3" fillId="2" borderId="1" xfId="6" applyNumberFormat="1" applyFont="1" applyFill="1" applyBorder="1" applyAlignment="1">
      <alignment horizontal="center" vertical="center" wrapText="1"/>
    </xf>
    <xf numFmtId="49" fontId="2" fillId="2" borderId="1" xfId="4" applyNumberFormat="1" applyFont="1" applyFill="1" applyBorder="1" applyAlignment="1">
      <alignment horizontal="center" vertical="center" wrapText="1"/>
    </xf>
    <xf numFmtId="49" fontId="3" fillId="2" borderId="1" xfId="4" applyNumberFormat="1" applyFont="1" applyFill="1" applyBorder="1" applyAlignment="1">
      <alignment horizontal="center" vertical="center" wrapText="1"/>
    </xf>
    <xf numFmtId="164" fontId="3" fillId="2" borderId="1" xfId="4" applyNumberFormat="1" applyFont="1" applyFill="1" applyBorder="1" applyAlignment="1">
      <alignment horizontal="center" vertical="center" wrapText="1"/>
    </xf>
    <xf numFmtId="0" fontId="3" fillId="2" borderId="1" xfId="6" applyFont="1" applyFill="1" applyBorder="1" applyAlignment="1">
      <alignment horizontal="center" vertical="center" wrapText="1"/>
    </xf>
    <xf numFmtId="0" fontId="1" fillId="2" borderId="0" xfId="0" applyNumberFormat="1" applyFont="1" applyFill="1" applyAlignment="1">
      <alignment vertical="center"/>
    </xf>
    <xf numFmtId="3" fontId="2" fillId="2" borderId="0" xfId="0" applyNumberFormat="1" applyFont="1" applyFill="1" applyBorder="1" applyAlignment="1">
      <alignment horizontal="center" vertical="center" wrapText="1"/>
    </xf>
    <xf numFmtId="0" fontId="2" fillId="2" borderId="0" xfId="0" applyFont="1" applyFill="1" applyAlignment="1">
      <alignment horizontal="center"/>
    </xf>
    <xf numFmtId="0" fontId="2" fillId="2" borderId="0" xfId="0" applyFont="1" applyFill="1" applyAlignment="1">
      <alignment horizontal="center" vertical="center" wrapText="1"/>
    </xf>
    <xf numFmtId="0" fontId="3" fillId="2" borderId="0" xfId="0" applyFont="1" applyFill="1" applyAlignment="1"/>
    <xf numFmtId="0" fontId="0" fillId="0" borderId="0" xfId="0" applyAlignment="1"/>
  </cellXfs>
  <cellStyles count="7">
    <cellStyle name="Обычный" xfId="0" builtinId="0"/>
    <cellStyle name="Обычный 2" xfId="1"/>
    <cellStyle name="Обычный 3" xfId="2"/>
    <cellStyle name="Обычный 4" xfId="3"/>
    <cellStyle name="Обычный 5" xfId="4"/>
    <cellStyle name="Обычный 6" xfId="5"/>
    <cellStyle name="Обычный_Алексеевский уведомление"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J901"/>
  <sheetViews>
    <sheetView tabSelected="1" view="pageBreakPreview" zoomScale="70" zoomScaleNormal="70" zoomScaleSheetLayoutView="70" workbookViewId="0">
      <selection activeCell="A6" sqref="A6:H8"/>
    </sheetView>
  </sheetViews>
  <sheetFormatPr defaultColWidth="9.140625" defaultRowHeight="12.75" x14ac:dyDescent="0.2"/>
  <cols>
    <col min="1" max="1" width="31" style="59" customWidth="1"/>
    <col min="2" max="2" width="13.85546875" style="14" customWidth="1"/>
    <col min="3" max="3" width="6" style="14" customWidth="1"/>
    <col min="4" max="4" width="6.140625" style="14" customWidth="1"/>
    <col min="5" max="5" width="13.42578125" style="14" customWidth="1"/>
    <col min="6" max="6" width="16.28515625" style="14" hidden="1" customWidth="1"/>
    <col min="7" max="7" width="17.140625" style="14" hidden="1" customWidth="1"/>
    <col min="8" max="8" width="13.42578125" style="14" customWidth="1"/>
    <col min="9" max="9" width="15.28515625" style="14" hidden="1" customWidth="1"/>
    <col min="10" max="10" width="14.85546875" style="14" hidden="1" customWidth="1"/>
    <col min="11" max="11" width="10.5703125" style="14" customWidth="1"/>
    <col min="12" max="16384" width="9.140625" style="14"/>
  </cols>
  <sheetData>
    <row r="1" spans="1:10" s="9" customFormat="1" ht="15" customHeight="1" x14ac:dyDescent="0.25">
      <c r="A1" s="7"/>
      <c r="B1" s="8" t="s">
        <v>974</v>
      </c>
      <c r="C1" s="8"/>
      <c r="D1" s="8"/>
      <c r="F1" s="8"/>
      <c r="G1" s="8"/>
      <c r="I1" s="8"/>
      <c r="J1" s="8"/>
    </row>
    <row r="2" spans="1:10" s="9" customFormat="1" ht="16.5" x14ac:dyDescent="0.25">
      <c r="A2" s="7"/>
      <c r="B2" s="8" t="s">
        <v>667</v>
      </c>
      <c r="C2" s="8"/>
      <c r="D2" s="8"/>
      <c r="F2" s="8"/>
      <c r="G2" s="8"/>
      <c r="I2" s="8"/>
      <c r="J2" s="8"/>
    </row>
    <row r="3" spans="1:10" s="9" customFormat="1" ht="16.5" x14ac:dyDescent="0.25">
      <c r="A3" s="7"/>
      <c r="B3" s="10" t="s">
        <v>668</v>
      </c>
      <c r="C3" s="10"/>
      <c r="D3" s="10"/>
      <c r="F3" s="10"/>
      <c r="G3" s="10"/>
      <c r="I3" s="10"/>
      <c r="J3" s="10"/>
    </row>
    <row r="4" spans="1:10" s="9" customFormat="1" ht="0.75" customHeight="1" x14ac:dyDescent="0.25">
      <c r="A4" s="7"/>
      <c r="B4" s="8" t="s">
        <v>669</v>
      </c>
      <c r="C4" s="8"/>
      <c r="D4" s="8"/>
      <c r="F4" s="8"/>
      <c r="G4" s="8"/>
      <c r="I4" s="8"/>
      <c r="J4" s="8"/>
    </row>
    <row r="5" spans="1:10" s="9" customFormat="1" ht="14.25" customHeight="1" x14ac:dyDescent="0.25">
      <c r="A5" s="7"/>
      <c r="B5" s="63" t="s">
        <v>1000</v>
      </c>
      <c r="C5" s="64"/>
      <c r="D5" s="64"/>
      <c r="E5" s="64"/>
      <c r="F5" s="64"/>
      <c r="G5" s="64"/>
      <c r="H5" s="64"/>
    </row>
    <row r="6" spans="1:10" s="9" customFormat="1" ht="69.75" customHeight="1" x14ac:dyDescent="0.25">
      <c r="A6" s="62" t="s">
        <v>930</v>
      </c>
      <c r="B6" s="62"/>
      <c r="C6" s="62"/>
      <c r="D6" s="62"/>
      <c r="E6" s="62"/>
      <c r="F6" s="62"/>
      <c r="G6" s="62"/>
      <c r="H6" s="62"/>
      <c r="I6" s="11"/>
      <c r="J6" s="11"/>
    </row>
    <row r="7" spans="1:10" s="9" customFormat="1" ht="16.5" x14ac:dyDescent="0.25">
      <c r="A7" s="62"/>
      <c r="B7" s="62"/>
      <c r="C7" s="62"/>
      <c r="D7" s="62"/>
      <c r="E7" s="62"/>
      <c r="F7" s="62"/>
      <c r="G7" s="62"/>
      <c r="H7" s="62"/>
      <c r="I7" s="11"/>
      <c r="J7" s="11"/>
    </row>
    <row r="8" spans="1:10" s="9" customFormat="1" ht="15.75" customHeight="1" x14ac:dyDescent="0.25">
      <c r="A8" s="62"/>
      <c r="B8" s="62"/>
      <c r="C8" s="62"/>
      <c r="D8" s="62"/>
      <c r="E8" s="62"/>
      <c r="F8" s="62"/>
      <c r="G8" s="62"/>
      <c r="H8" s="62"/>
      <c r="I8" s="11"/>
      <c r="J8" s="11"/>
    </row>
    <row r="9" spans="1:10" s="9" customFormat="1" ht="15.75" hidden="1" customHeight="1" x14ac:dyDescent="0.25">
      <c r="A9" s="61"/>
      <c r="B9" s="61"/>
      <c r="C9" s="61"/>
      <c r="D9" s="61"/>
    </row>
    <row r="10" spans="1:10" s="9" customFormat="1" ht="16.5" x14ac:dyDescent="0.25">
      <c r="A10" s="7"/>
      <c r="E10" s="12"/>
      <c r="F10" s="10"/>
      <c r="G10" s="10"/>
      <c r="H10" s="13" t="s">
        <v>978</v>
      </c>
      <c r="I10" s="10"/>
      <c r="J10" s="10"/>
    </row>
    <row r="11" spans="1:10" ht="84.75" customHeight="1" x14ac:dyDescent="0.2">
      <c r="A11" s="5" t="s">
        <v>0</v>
      </c>
      <c r="B11" s="1" t="s">
        <v>13</v>
      </c>
      <c r="C11" s="1" t="s">
        <v>14</v>
      </c>
      <c r="D11" s="1" t="s">
        <v>658</v>
      </c>
      <c r="E11" s="1" t="s">
        <v>758</v>
      </c>
      <c r="F11" s="4" t="s">
        <v>759</v>
      </c>
      <c r="G11" s="1" t="s">
        <v>760</v>
      </c>
      <c r="H11" s="1" t="s">
        <v>929</v>
      </c>
      <c r="I11" s="4" t="s">
        <v>759</v>
      </c>
      <c r="J11" s="1" t="s">
        <v>760</v>
      </c>
    </row>
    <row r="12" spans="1:10" ht="21" customHeight="1" x14ac:dyDescent="0.2">
      <c r="A12" s="5">
        <v>1</v>
      </c>
      <c r="B12" s="1" t="s">
        <v>660</v>
      </c>
      <c r="C12" s="1" t="s">
        <v>661</v>
      </c>
      <c r="D12" s="1" t="s">
        <v>662</v>
      </c>
      <c r="E12" s="1" t="s">
        <v>977</v>
      </c>
      <c r="F12" s="15"/>
      <c r="G12" s="16"/>
      <c r="H12" s="1" t="s">
        <v>663</v>
      </c>
      <c r="I12" s="15"/>
      <c r="J12" s="16"/>
    </row>
    <row r="13" spans="1:10" ht="145.15" customHeight="1" x14ac:dyDescent="0.2">
      <c r="A13" s="5" t="s">
        <v>762</v>
      </c>
      <c r="B13" s="1" t="s">
        <v>129</v>
      </c>
      <c r="C13" s="1"/>
      <c r="D13" s="16"/>
      <c r="E13" s="17">
        <f t="shared" ref="E13:E49" si="0">F13+G13</f>
        <v>70900</v>
      </c>
      <c r="F13" s="17">
        <f>F14+F33+F50+F58+F65</f>
        <v>68362</v>
      </c>
      <c r="G13" s="17">
        <f>G14+G33+G50+G58+G65</f>
        <v>2538</v>
      </c>
      <c r="H13" s="17">
        <f t="shared" ref="H13:H76" si="1">I13+J13</f>
        <v>70184</v>
      </c>
      <c r="I13" s="17">
        <f>I14+I33+I50+I58+I65</f>
        <v>67555</v>
      </c>
      <c r="J13" s="17">
        <f>J14+J33+J50+J58+J65</f>
        <v>2629</v>
      </c>
    </row>
    <row r="14" spans="1:10" ht="180" customHeight="1" x14ac:dyDescent="0.2">
      <c r="A14" s="5" t="s">
        <v>778</v>
      </c>
      <c r="B14" s="1" t="s">
        <v>130</v>
      </c>
      <c r="C14" s="1"/>
      <c r="D14" s="16"/>
      <c r="E14" s="17">
        <f t="shared" si="0"/>
        <v>87</v>
      </c>
      <c r="F14" s="17">
        <f>F15+F18+F21+F24+F30+F27</f>
        <v>87</v>
      </c>
      <c r="G14" s="17">
        <f>G15+G18+G21+G24+G30+G27</f>
        <v>0</v>
      </c>
      <c r="H14" s="17">
        <f t="shared" si="1"/>
        <v>87</v>
      </c>
      <c r="I14" s="17">
        <f>I15+I18+I21+I24+I30+I27</f>
        <v>87</v>
      </c>
      <c r="J14" s="17">
        <f>J15+J18+J21+J24+J30+J27</f>
        <v>0</v>
      </c>
    </row>
    <row r="15" spans="1:10" ht="149.44999999999999" customHeight="1" x14ac:dyDescent="0.2">
      <c r="A15" s="5" t="s">
        <v>131</v>
      </c>
      <c r="B15" s="1" t="s">
        <v>132</v>
      </c>
      <c r="C15" s="1"/>
      <c r="D15" s="16"/>
      <c r="E15" s="17">
        <f t="shared" si="0"/>
        <v>3</v>
      </c>
      <c r="F15" s="18">
        <f>F16</f>
        <v>3</v>
      </c>
      <c r="G15" s="17">
        <f>G16</f>
        <v>0</v>
      </c>
      <c r="H15" s="17">
        <f t="shared" si="1"/>
        <v>3</v>
      </c>
      <c r="I15" s="18">
        <f>I16</f>
        <v>3</v>
      </c>
      <c r="J15" s="17">
        <f>J16</f>
        <v>0</v>
      </c>
    </row>
    <row r="16" spans="1:10" ht="30" customHeight="1" x14ac:dyDescent="0.2">
      <c r="A16" s="19" t="s">
        <v>133</v>
      </c>
      <c r="B16" s="16" t="s">
        <v>134</v>
      </c>
      <c r="C16" s="1"/>
      <c r="D16" s="16"/>
      <c r="E16" s="20">
        <f t="shared" si="0"/>
        <v>3</v>
      </c>
      <c r="F16" s="21">
        <f>F17</f>
        <v>3</v>
      </c>
      <c r="G16" s="20">
        <f>G17</f>
        <v>0</v>
      </c>
      <c r="H16" s="20">
        <f t="shared" si="1"/>
        <v>3</v>
      </c>
      <c r="I16" s="21">
        <f>I17</f>
        <v>3</v>
      </c>
      <c r="J16" s="20">
        <f>J17</f>
        <v>0</v>
      </c>
    </row>
    <row r="17" spans="1:10" ht="70.150000000000006" customHeight="1" x14ac:dyDescent="0.2">
      <c r="A17" s="16" t="s">
        <v>23</v>
      </c>
      <c r="B17" s="16" t="s">
        <v>134</v>
      </c>
      <c r="C17" s="16" t="s">
        <v>16</v>
      </c>
      <c r="D17" s="16" t="s">
        <v>11</v>
      </c>
      <c r="E17" s="20">
        <f t="shared" si="0"/>
        <v>3</v>
      </c>
      <c r="F17" s="20">
        <v>3</v>
      </c>
      <c r="G17" s="20"/>
      <c r="H17" s="20">
        <f>I17+J17</f>
        <v>3</v>
      </c>
      <c r="I17" s="20">
        <v>3</v>
      </c>
      <c r="J17" s="20"/>
    </row>
    <row r="18" spans="1:10" ht="88.9" customHeight="1" x14ac:dyDescent="0.2">
      <c r="A18" s="1" t="s">
        <v>606</v>
      </c>
      <c r="B18" s="1" t="s">
        <v>135</v>
      </c>
      <c r="C18" s="1"/>
      <c r="D18" s="1"/>
      <c r="E18" s="17">
        <f t="shared" si="0"/>
        <v>30</v>
      </c>
      <c r="F18" s="18">
        <f>F19</f>
        <v>30</v>
      </c>
      <c r="G18" s="17">
        <f>G19</f>
        <v>0</v>
      </c>
      <c r="H18" s="17">
        <f t="shared" si="1"/>
        <v>30</v>
      </c>
      <c r="I18" s="18">
        <f>I19</f>
        <v>30</v>
      </c>
      <c r="J18" s="17">
        <f>J19</f>
        <v>0</v>
      </c>
    </row>
    <row r="19" spans="1:10" ht="27" customHeight="1" x14ac:dyDescent="0.2">
      <c r="A19" s="16" t="s">
        <v>70</v>
      </c>
      <c r="B19" s="16" t="s">
        <v>136</v>
      </c>
      <c r="C19" s="16"/>
      <c r="D19" s="16"/>
      <c r="E19" s="20">
        <f t="shared" si="0"/>
        <v>30</v>
      </c>
      <c r="F19" s="21">
        <f>F20</f>
        <v>30</v>
      </c>
      <c r="G19" s="20">
        <f>G20</f>
        <v>0</v>
      </c>
      <c r="H19" s="20">
        <f t="shared" si="1"/>
        <v>30</v>
      </c>
      <c r="I19" s="21">
        <f>I20</f>
        <v>30</v>
      </c>
      <c r="J19" s="20">
        <f>J20</f>
        <v>0</v>
      </c>
    </row>
    <row r="20" spans="1:10" ht="64.150000000000006" customHeight="1" x14ac:dyDescent="0.2">
      <c r="A20" s="16" t="s">
        <v>23</v>
      </c>
      <c r="B20" s="16" t="s">
        <v>136</v>
      </c>
      <c r="C20" s="16" t="s">
        <v>16</v>
      </c>
      <c r="D20" s="16" t="s">
        <v>641</v>
      </c>
      <c r="E20" s="20">
        <f t="shared" si="0"/>
        <v>30</v>
      </c>
      <c r="F20" s="21">
        <v>30</v>
      </c>
      <c r="G20" s="20"/>
      <c r="H20" s="20">
        <f t="shared" si="1"/>
        <v>30</v>
      </c>
      <c r="I20" s="21">
        <v>30</v>
      </c>
      <c r="J20" s="20"/>
    </row>
    <row r="21" spans="1:10" ht="117.6" customHeight="1" x14ac:dyDescent="0.2">
      <c r="A21" s="1" t="s">
        <v>602</v>
      </c>
      <c r="B21" s="1" t="s">
        <v>137</v>
      </c>
      <c r="C21" s="1"/>
      <c r="D21" s="1"/>
      <c r="E21" s="17">
        <f t="shared" si="0"/>
        <v>3</v>
      </c>
      <c r="F21" s="18">
        <f>F22</f>
        <v>3</v>
      </c>
      <c r="G21" s="17">
        <f>G22</f>
        <v>0</v>
      </c>
      <c r="H21" s="17">
        <f t="shared" si="1"/>
        <v>3</v>
      </c>
      <c r="I21" s="18">
        <f>I22</f>
        <v>3</v>
      </c>
      <c r="J21" s="17">
        <f>J22</f>
        <v>0</v>
      </c>
    </row>
    <row r="22" spans="1:10" ht="30.75" customHeight="1" x14ac:dyDescent="0.2">
      <c r="A22" s="16" t="s">
        <v>70</v>
      </c>
      <c r="B22" s="16" t="s">
        <v>138</v>
      </c>
      <c r="C22" s="16"/>
      <c r="D22" s="16"/>
      <c r="E22" s="20">
        <f t="shared" si="0"/>
        <v>3</v>
      </c>
      <c r="F22" s="21">
        <f>F23</f>
        <v>3</v>
      </c>
      <c r="G22" s="20">
        <f>G23</f>
        <v>0</v>
      </c>
      <c r="H22" s="20">
        <f t="shared" si="1"/>
        <v>3</v>
      </c>
      <c r="I22" s="21">
        <f>I23</f>
        <v>3</v>
      </c>
      <c r="J22" s="20">
        <f>J23</f>
        <v>0</v>
      </c>
    </row>
    <row r="23" spans="1:10" ht="179.25" customHeight="1" x14ac:dyDescent="0.2">
      <c r="A23" s="22" t="s">
        <v>25</v>
      </c>
      <c r="B23" s="16" t="s">
        <v>138</v>
      </c>
      <c r="C23" s="16" t="s">
        <v>15</v>
      </c>
      <c r="D23" s="16" t="s">
        <v>641</v>
      </c>
      <c r="E23" s="20">
        <f t="shared" si="0"/>
        <v>3</v>
      </c>
      <c r="F23" s="21">
        <v>3</v>
      </c>
      <c r="G23" s="20"/>
      <c r="H23" s="20">
        <f t="shared" si="1"/>
        <v>3</v>
      </c>
      <c r="I23" s="21">
        <v>3</v>
      </c>
      <c r="J23" s="20"/>
    </row>
    <row r="24" spans="1:10" ht="126" customHeight="1" x14ac:dyDescent="0.2">
      <c r="A24" s="1" t="s">
        <v>603</v>
      </c>
      <c r="B24" s="1" t="s">
        <v>139</v>
      </c>
      <c r="C24" s="16"/>
      <c r="D24" s="16"/>
      <c r="E24" s="17">
        <f t="shared" si="0"/>
        <v>3</v>
      </c>
      <c r="F24" s="18">
        <f>F25</f>
        <v>3</v>
      </c>
      <c r="G24" s="17">
        <f>G25</f>
        <v>0</v>
      </c>
      <c r="H24" s="17">
        <f t="shared" si="1"/>
        <v>3</v>
      </c>
      <c r="I24" s="18">
        <f>I25</f>
        <v>3</v>
      </c>
      <c r="J24" s="17">
        <f>J25</f>
        <v>0</v>
      </c>
    </row>
    <row r="25" spans="1:10" ht="27.6" customHeight="1" x14ac:dyDescent="0.2">
      <c r="A25" s="16" t="s">
        <v>70</v>
      </c>
      <c r="B25" s="16" t="s">
        <v>140</v>
      </c>
      <c r="C25" s="16"/>
      <c r="D25" s="16"/>
      <c r="E25" s="20">
        <f t="shared" si="0"/>
        <v>3</v>
      </c>
      <c r="F25" s="21">
        <f>F26</f>
        <v>3</v>
      </c>
      <c r="G25" s="20">
        <f>G26</f>
        <v>0</v>
      </c>
      <c r="H25" s="20">
        <f t="shared" si="1"/>
        <v>3</v>
      </c>
      <c r="I25" s="21">
        <f>I26</f>
        <v>3</v>
      </c>
      <c r="J25" s="20">
        <f>J26</f>
        <v>0</v>
      </c>
    </row>
    <row r="26" spans="1:10" ht="177" customHeight="1" x14ac:dyDescent="0.2">
      <c r="A26" s="22" t="s">
        <v>25</v>
      </c>
      <c r="B26" s="16" t="s">
        <v>140</v>
      </c>
      <c r="C26" s="16" t="s">
        <v>15</v>
      </c>
      <c r="D26" s="16" t="s">
        <v>641</v>
      </c>
      <c r="E26" s="20">
        <f t="shared" si="0"/>
        <v>3</v>
      </c>
      <c r="F26" s="21">
        <v>3</v>
      </c>
      <c r="G26" s="20"/>
      <c r="H26" s="20">
        <f t="shared" si="1"/>
        <v>3</v>
      </c>
      <c r="I26" s="21">
        <v>3</v>
      </c>
      <c r="J26" s="20"/>
    </row>
    <row r="27" spans="1:10" ht="118.15" customHeight="1" x14ac:dyDescent="0.2">
      <c r="A27" s="5" t="s">
        <v>657</v>
      </c>
      <c r="B27" s="1" t="s">
        <v>636</v>
      </c>
      <c r="C27" s="1"/>
      <c r="D27" s="1"/>
      <c r="E27" s="17">
        <f t="shared" si="0"/>
        <v>20</v>
      </c>
      <c r="F27" s="18">
        <f>F28</f>
        <v>20</v>
      </c>
      <c r="G27" s="17">
        <f>G28</f>
        <v>0</v>
      </c>
      <c r="H27" s="17">
        <f t="shared" si="1"/>
        <v>20</v>
      </c>
      <c r="I27" s="18">
        <f>I28</f>
        <v>20</v>
      </c>
      <c r="J27" s="17">
        <f>J28</f>
        <v>0</v>
      </c>
    </row>
    <row r="28" spans="1:10" ht="27.6" customHeight="1" x14ac:dyDescent="0.2">
      <c r="A28" s="22" t="s">
        <v>70</v>
      </c>
      <c r="B28" s="16" t="s">
        <v>637</v>
      </c>
      <c r="C28" s="16"/>
      <c r="D28" s="16"/>
      <c r="E28" s="20">
        <f t="shared" si="0"/>
        <v>20</v>
      </c>
      <c r="F28" s="21">
        <f>F29</f>
        <v>20</v>
      </c>
      <c r="G28" s="20">
        <f>G29</f>
        <v>0</v>
      </c>
      <c r="H28" s="20">
        <f t="shared" si="1"/>
        <v>20</v>
      </c>
      <c r="I28" s="21">
        <f>I29</f>
        <v>20</v>
      </c>
      <c r="J28" s="20">
        <f>J29</f>
        <v>0</v>
      </c>
    </row>
    <row r="29" spans="1:10" ht="67.150000000000006" customHeight="1" x14ac:dyDescent="0.2">
      <c r="A29" s="22" t="s">
        <v>23</v>
      </c>
      <c r="B29" s="16" t="s">
        <v>637</v>
      </c>
      <c r="C29" s="16" t="s">
        <v>16</v>
      </c>
      <c r="D29" s="16" t="s">
        <v>26</v>
      </c>
      <c r="E29" s="20">
        <f t="shared" si="0"/>
        <v>20</v>
      </c>
      <c r="F29" s="20">
        <v>20</v>
      </c>
      <c r="G29" s="20"/>
      <c r="H29" s="20">
        <f t="shared" si="1"/>
        <v>20</v>
      </c>
      <c r="I29" s="20">
        <v>20</v>
      </c>
      <c r="J29" s="20"/>
    </row>
    <row r="30" spans="1:10" ht="71.45" customHeight="1" x14ac:dyDescent="0.2">
      <c r="A30" s="5" t="s">
        <v>604</v>
      </c>
      <c r="B30" s="1" t="s">
        <v>141</v>
      </c>
      <c r="C30" s="1"/>
      <c r="D30" s="1"/>
      <c r="E30" s="17">
        <f t="shared" si="0"/>
        <v>28</v>
      </c>
      <c r="F30" s="18">
        <f>F31</f>
        <v>28</v>
      </c>
      <c r="G30" s="17">
        <f>G31</f>
        <v>0</v>
      </c>
      <c r="H30" s="17">
        <f t="shared" si="1"/>
        <v>28</v>
      </c>
      <c r="I30" s="18">
        <f>I31</f>
        <v>28</v>
      </c>
      <c r="J30" s="17">
        <f>J31</f>
        <v>0</v>
      </c>
    </row>
    <row r="31" spans="1:10" ht="24.75" customHeight="1" x14ac:dyDescent="0.2">
      <c r="A31" s="22" t="s">
        <v>70</v>
      </c>
      <c r="B31" s="16" t="s">
        <v>142</v>
      </c>
      <c r="C31" s="16"/>
      <c r="D31" s="16"/>
      <c r="E31" s="20">
        <f t="shared" si="0"/>
        <v>28</v>
      </c>
      <c r="F31" s="21">
        <f>F32</f>
        <v>28</v>
      </c>
      <c r="G31" s="20">
        <f>G32</f>
        <v>0</v>
      </c>
      <c r="H31" s="20">
        <f t="shared" si="1"/>
        <v>28</v>
      </c>
      <c r="I31" s="21">
        <f>I32</f>
        <v>28</v>
      </c>
      <c r="J31" s="20">
        <f>J32</f>
        <v>0</v>
      </c>
    </row>
    <row r="32" spans="1:10" ht="72" customHeight="1" x14ac:dyDescent="0.2">
      <c r="A32" s="22" t="s">
        <v>23</v>
      </c>
      <c r="B32" s="16" t="s">
        <v>142</v>
      </c>
      <c r="C32" s="16" t="s">
        <v>16</v>
      </c>
      <c r="D32" s="16" t="s">
        <v>26</v>
      </c>
      <c r="E32" s="20">
        <f t="shared" si="0"/>
        <v>28</v>
      </c>
      <c r="F32" s="20">
        <v>28</v>
      </c>
      <c r="G32" s="20"/>
      <c r="H32" s="20">
        <f t="shared" si="1"/>
        <v>28</v>
      </c>
      <c r="I32" s="20">
        <v>28</v>
      </c>
      <c r="J32" s="20"/>
    </row>
    <row r="33" spans="1:10" ht="156" customHeight="1" x14ac:dyDescent="0.2">
      <c r="A33" s="5" t="s">
        <v>779</v>
      </c>
      <c r="B33" s="1" t="s">
        <v>143</v>
      </c>
      <c r="C33" s="1"/>
      <c r="D33" s="1"/>
      <c r="E33" s="17">
        <f t="shared" si="0"/>
        <v>1323</v>
      </c>
      <c r="F33" s="17">
        <f>F34+F46+F37+F40+F43</f>
        <v>1323</v>
      </c>
      <c r="G33" s="17">
        <f>G34+G46+G37+G40+G43</f>
        <v>0</v>
      </c>
      <c r="H33" s="17">
        <f t="shared" si="1"/>
        <v>1323</v>
      </c>
      <c r="I33" s="17">
        <f>I34+I46+I37+I40+I43</f>
        <v>1323</v>
      </c>
      <c r="J33" s="17">
        <f>J34+J46+J37+J40+J43</f>
        <v>0</v>
      </c>
    </row>
    <row r="34" spans="1:10" ht="381" customHeight="1" x14ac:dyDescent="0.2">
      <c r="A34" s="5" t="s">
        <v>144</v>
      </c>
      <c r="B34" s="1" t="s">
        <v>145</v>
      </c>
      <c r="C34" s="1"/>
      <c r="D34" s="1"/>
      <c r="E34" s="17">
        <f t="shared" si="0"/>
        <v>739</v>
      </c>
      <c r="F34" s="18">
        <f>F35</f>
        <v>739</v>
      </c>
      <c r="G34" s="17">
        <f>G35</f>
        <v>0</v>
      </c>
      <c r="H34" s="17">
        <f t="shared" si="1"/>
        <v>739</v>
      </c>
      <c r="I34" s="18">
        <f>I35</f>
        <v>739</v>
      </c>
      <c r="J34" s="17">
        <f>J35</f>
        <v>0</v>
      </c>
    </row>
    <row r="35" spans="1:10" ht="81" customHeight="1" x14ac:dyDescent="0.2">
      <c r="A35" s="22" t="s">
        <v>56</v>
      </c>
      <c r="B35" s="16" t="s">
        <v>652</v>
      </c>
      <c r="C35" s="1"/>
      <c r="D35" s="1"/>
      <c r="E35" s="20">
        <f t="shared" si="0"/>
        <v>739</v>
      </c>
      <c r="F35" s="21">
        <f>F36</f>
        <v>739</v>
      </c>
      <c r="G35" s="20">
        <f>G36</f>
        <v>0</v>
      </c>
      <c r="H35" s="20">
        <f t="shared" si="1"/>
        <v>739</v>
      </c>
      <c r="I35" s="21">
        <f>I36</f>
        <v>739</v>
      </c>
      <c r="J35" s="20">
        <f>J36</f>
        <v>0</v>
      </c>
    </row>
    <row r="36" spans="1:10" ht="69" customHeight="1" x14ac:dyDescent="0.2">
      <c r="A36" s="16" t="s">
        <v>23</v>
      </c>
      <c r="B36" s="16" t="s">
        <v>652</v>
      </c>
      <c r="C36" s="16" t="s">
        <v>16</v>
      </c>
      <c r="D36" s="16" t="s">
        <v>625</v>
      </c>
      <c r="E36" s="20">
        <f t="shared" si="0"/>
        <v>739</v>
      </c>
      <c r="F36" s="21">
        <v>739</v>
      </c>
      <c r="G36" s="20"/>
      <c r="H36" s="20">
        <f t="shared" si="1"/>
        <v>739</v>
      </c>
      <c r="I36" s="21">
        <v>739</v>
      </c>
      <c r="J36" s="20"/>
    </row>
    <row r="37" spans="1:10" ht="169.15" customHeight="1" x14ac:dyDescent="0.2">
      <c r="A37" s="1" t="s">
        <v>706</v>
      </c>
      <c r="B37" s="1" t="s">
        <v>633</v>
      </c>
      <c r="C37" s="1"/>
      <c r="D37" s="1"/>
      <c r="E37" s="17">
        <f t="shared" si="0"/>
        <v>96</v>
      </c>
      <c r="F37" s="18">
        <f>F38</f>
        <v>96</v>
      </c>
      <c r="G37" s="17">
        <f>G38</f>
        <v>0</v>
      </c>
      <c r="H37" s="17">
        <f t="shared" si="1"/>
        <v>96</v>
      </c>
      <c r="I37" s="18">
        <f>I38</f>
        <v>96</v>
      </c>
      <c r="J37" s="17">
        <f>J38</f>
        <v>0</v>
      </c>
    </row>
    <row r="38" spans="1:10" ht="31.15" customHeight="1" x14ac:dyDescent="0.2">
      <c r="A38" s="19" t="s">
        <v>70</v>
      </c>
      <c r="B38" s="16" t="s">
        <v>634</v>
      </c>
      <c r="C38" s="16"/>
      <c r="D38" s="16"/>
      <c r="E38" s="20">
        <f t="shared" si="0"/>
        <v>96</v>
      </c>
      <c r="F38" s="21">
        <f>F39</f>
        <v>96</v>
      </c>
      <c r="G38" s="20">
        <f>G39</f>
        <v>0</v>
      </c>
      <c r="H38" s="20">
        <f t="shared" si="1"/>
        <v>96</v>
      </c>
      <c r="I38" s="21">
        <f>I39</f>
        <v>96</v>
      </c>
      <c r="J38" s="20">
        <f>J39</f>
        <v>0</v>
      </c>
    </row>
    <row r="39" spans="1:10" ht="45" customHeight="1" x14ac:dyDescent="0.2">
      <c r="A39" s="16" t="s">
        <v>30</v>
      </c>
      <c r="B39" s="16" t="s">
        <v>634</v>
      </c>
      <c r="C39" s="16" t="s">
        <v>19</v>
      </c>
      <c r="D39" s="16" t="s">
        <v>1</v>
      </c>
      <c r="E39" s="20">
        <f t="shared" si="0"/>
        <v>96</v>
      </c>
      <c r="F39" s="21">
        <v>96</v>
      </c>
      <c r="G39" s="20"/>
      <c r="H39" s="20">
        <f t="shared" si="1"/>
        <v>96</v>
      </c>
      <c r="I39" s="21">
        <v>96</v>
      </c>
      <c r="J39" s="20"/>
    </row>
    <row r="40" spans="1:10" ht="204" customHeight="1" x14ac:dyDescent="0.2">
      <c r="A40" s="1" t="s">
        <v>804</v>
      </c>
      <c r="B40" s="1" t="s">
        <v>805</v>
      </c>
      <c r="C40" s="1"/>
      <c r="D40" s="1"/>
      <c r="E40" s="17">
        <f t="shared" si="0"/>
        <v>10</v>
      </c>
      <c r="F40" s="18">
        <f>F41</f>
        <v>10</v>
      </c>
      <c r="G40" s="18">
        <f>G41</f>
        <v>0</v>
      </c>
      <c r="H40" s="17">
        <f t="shared" si="1"/>
        <v>10</v>
      </c>
      <c r="I40" s="18">
        <f>I41</f>
        <v>10</v>
      </c>
      <c r="J40" s="18">
        <f>J41</f>
        <v>0</v>
      </c>
    </row>
    <row r="41" spans="1:10" ht="31.5" customHeight="1" x14ac:dyDescent="0.2">
      <c r="A41" s="19" t="s">
        <v>70</v>
      </c>
      <c r="B41" s="16" t="s">
        <v>806</v>
      </c>
      <c r="C41" s="16"/>
      <c r="D41" s="16"/>
      <c r="E41" s="20">
        <f t="shared" si="0"/>
        <v>10</v>
      </c>
      <c r="F41" s="21">
        <f>F42</f>
        <v>10</v>
      </c>
      <c r="G41" s="21">
        <f>G42</f>
        <v>0</v>
      </c>
      <c r="H41" s="20">
        <f t="shared" si="1"/>
        <v>10</v>
      </c>
      <c r="I41" s="21">
        <f>I42</f>
        <v>10</v>
      </c>
      <c r="J41" s="21">
        <f>J42</f>
        <v>0</v>
      </c>
    </row>
    <row r="42" spans="1:10" ht="68.45" customHeight="1" x14ac:dyDescent="0.2">
      <c r="A42" s="16" t="s">
        <v>23</v>
      </c>
      <c r="B42" s="16" t="s">
        <v>806</v>
      </c>
      <c r="C42" s="16" t="s">
        <v>16</v>
      </c>
      <c r="D42" s="16" t="s">
        <v>1</v>
      </c>
      <c r="E42" s="20">
        <f t="shared" si="0"/>
        <v>10</v>
      </c>
      <c r="F42" s="21">
        <v>10</v>
      </c>
      <c r="G42" s="20"/>
      <c r="H42" s="20">
        <f t="shared" si="1"/>
        <v>10</v>
      </c>
      <c r="I42" s="21">
        <v>10</v>
      </c>
      <c r="J42" s="20"/>
    </row>
    <row r="43" spans="1:10" ht="149.44999999999999" customHeight="1" x14ac:dyDescent="0.2">
      <c r="A43" s="1" t="s">
        <v>807</v>
      </c>
      <c r="B43" s="1" t="s">
        <v>808</v>
      </c>
      <c r="C43" s="16"/>
      <c r="D43" s="16"/>
      <c r="E43" s="17">
        <f t="shared" si="0"/>
        <v>113</v>
      </c>
      <c r="F43" s="18">
        <f>F44</f>
        <v>113</v>
      </c>
      <c r="G43" s="18">
        <f>G44</f>
        <v>0</v>
      </c>
      <c r="H43" s="17">
        <f t="shared" si="1"/>
        <v>113</v>
      </c>
      <c r="I43" s="18">
        <f>I44</f>
        <v>113</v>
      </c>
      <c r="J43" s="18">
        <f>J44</f>
        <v>0</v>
      </c>
    </row>
    <row r="44" spans="1:10" ht="27" customHeight="1" x14ac:dyDescent="0.2">
      <c r="A44" s="19" t="s">
        <v>70</v>
      </c>
      <c r="B44" s="16" t="s">
        <v>809</v>
      </c>
      <c r="C44" s="16"/>
      <c r="D44" s="16"/>
      <c r="E44" s="20">
        <f t="shared" si="0"/>
        <v>113</v>
      </c>
      <c r="F44" s="21">
        <f>F45</f>
        <v>113</v>
      </c>
      <c r="G44" s="21">
        <f>G45</f>
        <v>0</v>
      </c>
      <c r="H44" s="20">
        <f t="shared" si="1"/>
        <v>113</v>
      </c>
      <c r="I44" s="21">
        <f>I45</f>
        <v>113</v>
      </c>
      <c r="J44" s="21">
        <f>J45</f>
        <v>0</v>
      </c>
    </row>
    <row r="45" spans="1:10" ht="50.45" customHeight="1" x14ac:dyDescent="0.2">
      <c r="A45" s="16" t="s">
        <v>30</v>
      </c>
      <c r="B45" s="16" t="s">
        <v>809</v>
      </c>
      <c r="C45" s="16" t="s">
        <v>19</v>
      </c>
      <c r="D45" s="16" t="s">
        <v>1</v>
      </c>
      <c r="E45" s="20">
        <f t="shared" si="0"/>
        <v>113</v>
      </c>
      <c r="F45" s="21">
        <v>113</v>
      </c>
      <c r="G45" s="20"/>
      <c r="H45" s="20">
        <f t="shared" si="1"/>
        <v>113</v>
      </c>
      <c r="I45" s="21">
        <v>113</v>
      </c>
      <c r="J45" s="20"/>
    </row>
    <row r="46" spans="1:10" ht="206.45" customHeight="1" x14ac:dyDescent="0.2">
      <c r="A46" s="6" t="s">
        <v>732</v>
      </c>
      <c r="B46" s="1" t="s">
        <v>146</v>
      </c>
      <c r="C46" s="16"/>
      <c r="D46" s="16"/>
      <c r="E46" s="17">
        <f t="shared" si="0"/>
        <v>365</v>
      </c>
      <c r="F46" s="18">
        <f>F47</f>
        <v>365</v>
      </c>
      <c r="G46" s="17">
        <f>G47</f>
        <v>0</v>
      </c>
      <c r="H46" s="17">
        <f t="shared" si="1"/>
        <v>365</v>
      </c>
      <c r="I46" s="18">
        <f>I47</f>
        <v>365</v>
      </c>
      <c r="J46" s="17">
        <f>J47</f>
        <v>0</v>
      </c>
    </row>
    <row r="47" spans="1:10" ht="30.75" customHeight="1" x14ac:dyDescent="0.2">
      <c r="A47" s="19" t="s">
        <v>70</v>
      </c>
      <c r="B47" s="16" t="s">
        <v>147</v>
      </c>
      <c r="C47" s="16"/>
      <c r="D47" s="16"/>
      <c r="E47" s="20">
        <f t="shared" si="0"/>
        <v>365</v>
      </c>
      <c r="F47" s="21">
        <f>F48+F49</f>
        <v>365</v>
      </c>
      <c r="G47" s="20">
        <f>G48+G49</f>
        <v>0</v>
      </c>
      <c r="H47" s="20">
        <f t="shared" si="1"/>
        <v>365</v>
      </c>
      <c r="I47" s="21">
        <f>I48+I49</f>
        <v>365</v>
      </c>
      <c r="J47" s="20">
        <f>J48+J49</f>
        <v>0</v>
      </c>
    </row>
    <row r="48" spans="1:10" ht="99.75" customHeight="1" x14ac:dyDescent="0.2">
      <c r="A48" s="16" t="s">
        <v>21</v>
      </c>
      <c r="B48" s="16" t="s">
        <v>147</v>
      </c>
      <c r="C48" s="16" t="s">
        <v>17</v>
      </c>
      <c r="D48" s="16" t="s">
        <v>28</v>
      </c>
      <c r="E48" s="20">
        <f t="shared" si="0"/>
        <v>169</v>
      </c>
      <c r="F48" s="20">
        <v>169</v>
      </c>
      <c r="G48" s="20"/>
      <c r="H48" s="20">
        <f t="shared" si="1"/>
        <v>169</v>
      </c>
      <c r="I48" s="20">
        <v>169</v>
      </c>
      <c r="J48" s="20"/>
    </row>
    <row r="49" spans="1:10" ht="99" customHeight="1" x14ac:dyDescent="0.2">
      <c r="A49" s="16" t="s">
        <v>21</v>
      </c>
      <c r="B49" s="16" t="s">
        <v>147</v>
      </c>
      <c r="C49" s="16" t="s">
        <v>17</v>
      </c>
      <c r="D49" s="16" t="s">
        <v>27</v>
      </c>
      <c r="E49" s="20">
        <f t="shared" si="0"/>
        <v>196</v>
      </c>
      <c r="F49" s="20">
        <v>196</v>
      </c>
      <c r="G49" s="20"/>
      <c r="H49" s="20">
        <f t="shared" si="1"/>
        <v>196</v>
      </c>
      <c r="I49" s="20">
        <v>196</v>
      </c>
      <c r="J49" s="20"/>
    </row>
    <row r="50" spans="1:10" ht="192.6" customHeight="1" x14ac:dyDescent="0.2">
      <c r="A50" s="5" t="s">
        <v>780</v>
      </c>
      <c r="B50" s="1" t="s">
        <v>148</v>
      </c>
      <c r="C50" s="1"/>
      <c r="D50" s="1"/>
      <c r="E50" s="17">
        <f t="shared" ref="E50:E84" si="2">F50+G50</f>
        <v>66502</v>
      </c>
      <c r="F50" s="18">
        <f>F51</f>
        <v>66502</v>
      </c>
      <c r="G50" s="17">
        <f>G51</f>
        <v>0</v>
      </c>
      <c r="H50" s="17">
        <f t="shared" si="1"/>
        <v>65695</v>
      </c>
      <c r="I50" s="18">
        <f>I51</f>
        <v>65695</v>
      </c>
      <c r="J50" s="17">
        <f>J51</f>
        <v>0</v>
      </c>
    </row>
    <row r="51" spans="1:10" ht="275.45" customHeight="1" x14ac:dyDescent="0.2">
      <c r="A51" s="5" t="s">
        <v>149</v>
      </c>
      <c r="B51" s="1" t="s">
        <v>150</v>
      </c>
      <c r="C51" s="1"/>
      <c r="D51" s="1"/>
      <c r="E51" s="17">
        <f t="shared" si="2"/>
        <v>66502</v>
      </c>
      <c r="F51" s="18">
        <f>F52</f>
        <v>66502</v>
      </c>
      <c r="G51" s="17">
        <f>G52</f>
        <v>0</v>
      </c>
      <c r="H51" s="17">
        <f t="shared" si="1"/>
        <v>65695</v>
      </c>
      <c r="I51" s="18">
        <f>I52</f>
        <v>65695</v>
      </c>
      <c r="J51" s="17">
        <f>J52</f>
        <v>0</v>
      </c>
    </row>
    <row r="52" spans="1:10" ht="79.150000000000006" customHeight="1" x14ac:dyDescent="0.2">
      <c r="A52" s="22" t="s">
        <v>56</v>
      </c>
      <c r="B52" s="16" t="s">
        <v>151</v>
      </c>
      <c r="C52" s="16"/>
      <c r="D52" s="16"/>
      <c r="E52" s="20">
        <f t="shared" si="2"/>
        <v>66502</v>
      </c>
      <c r="F52" s="21">
        <f>F53+F54+F55+F56+F57</f>
        <v>66502</v>
      </c>
      <c r="G52" s="20">
        <f>G53+G54+G55+G56+G57</f>
        <v>0</v>
      </c>
      <c r="H52" s="20">
        <f t="shared" si="1"/>
        <v>65695</v>
      </c>
      <c r="I52" s="21">
        <f>I53+I54+I55+I56+I57</f>
        <v>65695</v>
      </c>
      <c r="J52" s="20">
        <f>J53+J54+J55+J56+J57</f>
        <v>0</v>
      </c>
    </row>
    <row r="53" spans="1:10" ht="176.25" customHeight="1" x14ac:dyDescent="0.2">
      <c r="A53" s="22" t="s">
        <v>25</v>
      </c>
      <c r="B53" s="16" t="s">
        <v>151</v>
      </c>
      <c r="C53" s="16" t="s">
        <v>15</v>
      </c>
      <c r="D53" s="16" t="s">
        <v>29</v>
      </c>
      <c r="E53" s="20">
        <f t="shared" si="2"/>
        <v>45178</v>
      </c>
      <c r="F53" s="21">
        <v>45178</v>
      </c>
      <c r="G53" s="20"/>
      <c r="H53" s="20">
        <f t="shared" si="1"/>
        <v>45178</v>
      </c>
      <c r="I53" s="21">
        <v>45178</v>
      </c>
      <c r="J53" s="20"/>
    </row>
    <row r="54" spans="1:10" ht="65.25" customHeight="1" x14ac:dyDescent="0.2">
      <c r="A54" s="16" t="s">
        <v>23</v>
      </c>
      <c r="B54" s="16" t="s">
        <v>151</v>
      </c>
      <c r="C54" s="16" t="s">
        <v>16</v>
      </c>
      <c r="D54" s="16" t="s">
        <v>29</v>
      </c>
      <c r="E54" s="20">
        <f t="shared" si="2"/>
        <v>6388</v>
      </c>
      <c r="F54" s="21">
        <v>6388</v>
      </c>
      <c r="G54" s="20"/>
      <c r="H54" s="20">
        <f t="shared" si="1"/>
        <v>5957</v>
      </c>
      <c r="I54" s="21">
        <v>5957</v>
      </c>
      <c r="J54" s="20"/>
    </row>
    <row r="55" spans="1:10" ht="40.9" customHeight="1" x14ac:dyDescent="0.2">
      <c r="A55" s="16" t="s">
        <v>22</v>
      </c>
      <c r="B55" s="16" t="s">
        <v>151</v>
      </c>
      <c r="C55" s="16" t="s">
        <v>18</v>
      </c>
      <c r="D55" s="16" t="s">
        <v>29</v>
      </c>
      <c r="E55" s="20">
        <f t="shared" si="2"/>
        <v>418</v>
      </c>
      <c r="F55" s="21">
        <v>418</v>
      </c>
      <c r="G55" s="20"/>
      <c r="H55" s="20">
        <f t="shared" si="1"/>
        <v>418</v>
      </c>
      <c r="I55" s="21">
        <v>418</v>
      </c>
      <c r="J55" s="20"/>
    </row>
    <row r="56" spans="1:10" ht="176.45" customHeight="1" x14ac:dyDescent="0.2">
      <c r="A56" s="22" t="s">
        <v>25</v>
      </c>
      <c r="B56" s="16" t="s">
        <v>151</v>
      </c>
      <c r="C56" s="16" t="s">
        <v>15</v>
      </c>
      <c r="D56" s="16" t="s">
        <v>626</v>
      </c>
      <c r="E56" s="20">
        <f t="shared" si="2"/>
        <v>12791</v>
      </c>
      <c r="F56" s="21">
        <v>12791</v>
      </c>
      <c r="G56" s="20"/>
      <c r="H56" s="20">
        <f t="shared" si="1"/>
        <v>12791</v>
      </c>
      <c r="I56" s="21">
        <v>12791</v>
      </c>
      <c r="J56" s="20"/>
    </row>
    <row r="57" spans="1:10" ht="62.45" customHeight="1" x14ac:dyDescent="0.2">
      <c r="A57" s="16" t="s">
        <v>23</v>
      </c>
      <c r="B57" s="16" t="s">
        <v>151</v>
      </c>
      <c r="C57" s="16" t="s">
        <v>16</v>
      </c>
      <c r="D57" s="16" t="s">
        <v>626</v>
      </c>
      <c r="E57" s="20">
        <f t="shared" si="2"/>
        <v>1727</v>
      </c>
      <c r="F57" s="21">
        <v>1727</v>
      </c>
      <c r="G57" s="20"/>
      <c r="H57" s="20">
        <f t="shared" si="1"/>
        <v>1351</v>
      </c>
      <c r="I57" s="21">
        <v>1351</v>
      </c>
      <c r="J57" s="20"/>
    </row>
    <row r="58" spans="1:10" ht="172.9" customHeight="1" x14ac:dyDescent="0.2">
      <c r="A58" s="5" t="s">
        <v>781</v>
      </c>
      <c r="B58" s="1" t="s">
        <v>152</v>
      </c>
      <c r="C58" s="1"/>
      <c r="D58" s="1"/>
      <c r="E58" s="17">
        <f t="shared" si="2"/>
        <v>2968</v>
      </c>
      <c r="F58" s="18">
        <f>F59</f>
        <v>430</v>
      </c>
      <c r="G58" s="17">
        <f>G59</f>
        <v>2538</v>
      </c>
      <c r="H58" s="17">
        <f t="shared" si="1"/>
        <v>3059</v>
      </c>
      <c r="I58" s="18">
        <f>I59</f>
        <v>430</v>
      </c>
      <c r="J58" s="17">
        <f>J59</f>
        <v>2629</v>
      </c>
    </row>
    <row r="59" spans="1:10" ht="172.9" customHeight="1" x14ac:dyDescent="0.2">
      <c r="A59" s="5" t="s">
        <v>153</v>
      </c>
      <c r="B59" s="1" t="s">
        <v>154</v>
      </c>
      <c r="C59" s="1"/>
      <c r="D59" s="1"/>
      <c r="E59" s="17">
        <f t="shared" si="2"/>
        <v>2968</v>
      </c>
      <c r="F59" s="18">
        <f>F60+F62</f>
        <v>430</v>
      </c>
      <c r="G59" s="17">
        <f>G60+G62</f>
        <v>2538</v>
      </c>
      <c r="H59" s="17">
        <f t="shared" si="1"/>
        <v>3059</v>
      </c>
      <c r="I59" s="18">
        <f>I60+I62</f>
        <v>430</v>
      </c>
      <c r="J59" s="17">
        <f>J60+J62</f>
        <v>2629</v>
      </c>
    </row>
    <row r="60" spans="1:10" ht="63" customHeight="1" x14ac:dyDescent="0.2">
      <c r="A60" s="22" t="s">
        <v>78</v>
      </c>
      <c r="B60" s="16" t="s">
        <v>155</v>
      </c>
      <c r="C60" s="16"/>
      <c r="D60" s="16"/>
      <c r="E60" s="20">
        <f t="shared" si="2"/>
        <v>430</v>
      </c>
      <c r="F60" s="21">
        <f>F61</f>
        <v>430</v>
      </c>
      <c r="G60" s="20">
        <f>G61</f>
        <v>0</v>
      </c>
      <c r="H60" s="20">
        <f t="shared" si="1"/>
        <v>430</v>
      </c>
      <c r="I60" s="21">
        <f>I61</f>
        <v>430</v>
      </c>
      <c r="J60" s="20">
        <f>J61</f>
        <v>0</v>
      </c>
    </row>
    <row r="61" spans="1:10" ht="184.15" customHeight="1" x14ac:dyDescent="0.2">
      <c r="A61" s="22" t="s">
        <v>25</v>
      </c>
      <c r="B61" s="16" t="s">
        <v>155</v>
      </c>
      <c r="C61" s="16" t="s">
        <v>15</v>
      </c>
      <c r="D61" s="16" t="s">
        <v>6</v>
      </c>
      <c r="E61" s="20">
        <f t="shared" si="2"/>
        <v>430</v>
      </c>
      <c r="F61" s="21">
        <v>430</v>
      </c>
      <c r="G61" s="20"/>
      <c r="H61" s="20">
        <f t="shared" si="1"/>
        <v>430</v>
      </c>
      <c r="I61" s="21">
        <v>430</v>
      </c>
      <c r="J61" s="20"/>
    </row>
    <row r="62" spans="1:10" ht="132" customHeight="1" x14ac:dyDescent="0.2">
      <c r="A62" s="22" t="s">
        <v>156</v>
      </c>
      <c r="B62" s="16" t="s">
        <v>157</v>
      </c>
      <c r="C62" s="16"/>
      <c r="D62" s="16"/>
      <c r="E62" s="20">
        <f t="shared" si="2"/>
        <v>2538</v>
      </c>
      <c r="F62" s="21">
        <f>F63+F64</f>
        <v>0</v>
      </c>
      <c r="G62" s="20">
        <f>G63+G64</f>
        <v>2538</v>
      </c>
      <c r="H62" s="20">
        <f t="shared" si="1"/>
        <v>2629</v>
      </c>
      <c r="I62" s="21">
        <f>I63+I64</f>
        <v>0</v>
      </c>
      <c r="J62" s="20">
        <f>J63+J64</f>
        <v>2629</v>
      </c>
    </row>
    <row r="63" spans="1:10" ht="181.15" customHeight="1" x14ac:dyDescent="0.2">
      <c r="A63" s="22" t="s">
        <v>25</v>
      </c>
      <c r="B63" s="16" t="s">
        <v>157</v>
      </c>
      <c r="C63" s="16" t="s">
        <v>15</v>
      </c>
      <c r="D63" s="16" t="s">
        <v>6</v>
      </c>
      <c r="E63" s="20">
        <f t="shared" si="2"/>
        <v>1810</v>
      </c>
      <c r="F63" s="21"/>
      <c r="G63" s="20">
        <v>1810</v>
      </c>
      <c r="H63" s="20">
        <f t="shared" si="1"/>
        <v>1901</v>
      </c>
      <c r="I63" s="21"/>
      <c r="J63" s="20">
        <v>1901</v>
      </c>
    </row>
    <row r="64" spans="1:10" ht="60.75" customHeight="1" x14ac:dyDescent="0.2">
      <c r="A64" s="22" t="s">
        <v>23</v>
      </c>
      <c r="B64" s="16" t="s">
        <v>157</v>
      </c>
      <c r="C64" s="16" t="s">
        <v>16</v>
      </c>
      <c r="D64" s="16" t="s">
        <v>6</v>
      </c>
      <c r="E64" s="20">
        <f t="shared" si="2"/>
        <v>728</v>
      </c>
      <c r="F64" s="21"/>
      <c r="G64" s="20">
        <v>728</v>
      </c>
      <c r="H64" s="20">
        <f t="shared" si="1"/>
        <v>728</v>
      </c>
      <c r="I64" s="21"/>
      <c r="J64" s="20">
        <v>728</v>
      </c>
    </row>
    <row r="65" spans="1:10" ht="183" customHeight="1" x14ac:dyDescent="0.2">
      <c r="A65" s="1" t="s">
        <v>838</v>
      </c>
      <c r="B65" s="1" t="s">
        <v>707</v>
      </c>
      <c r="C65" s="16"/>
      <c r="D65" s="16"/>
      <c r="E65" s="17">
        <f t="shared" si="2"/>
        <v>20</v>
      </c>
      <c r="F65" s="17">
        <f>F66+F69</f>
        <v>20</v>
      </c>
      <c r="G65" s="17">
        <f>G66+G69</f>
        <v>0</v>
      </c>
      <c r="H65" s="17">
        <f t="shared" si="1"/>
        <v>20</v>
      </c>
      <c r="I65" s="17">
        <f>I66+I69</f>
        <v>20</v>
      </c>
      <c r="J65" s="17">
        <f>J66+J69</f>
        <v>0</v>
      </c>
    </row>
    <row r="66" spans="1:10" ht="137.44999999999999" customHeight="1" x14ac:dyDescent="0.2">
      <c r="A66" s="6" t="s">
        <v>832</v>
      </c>
      <c r="B66" s="1" t="s">
        <v>834</v>
      </c>
      <c r="C66" s="16"/>
      <c r="D66" s="16"/>
      <c r="E66" s="17">
        <f t="shared" si="2"/>
        <v>10</v>
      </c>
      <c r="F66" s="17">
        <f>F67</f>
        <v>10</v>
      </c>
      <c r="G66" s="17">
        <f>G67</f>
        <v>0</v>
      </c>
      <c r="H66" s="17">
        <f t="shared" si="1"/>
        <v>10</v>
      </c>
      <c r="I66" s="17">
        <f>I67</f>
        <v>10</v>
      </c>
      <c r="J66" s="17">
        <f>J67</f>
        <v>0</v>
      </c>
    </row>
    <row r="67" spans="1:10" ht="25.9" customHeight="1" x14ac:dyDescent="0.2">
      <c r="A67" s="22" t="s">
        <v>70</v>
      </c>
      <c r="B67" s="16" t="s">
        <v>835</v>
      </c>
      <c r="C67" s="16"/>
      <c r="D67" s="16"/>
      <c r="E67" s="20">
        <f t="shared" si="2"/>
        <v>10</v>
      </c>
      <c r="F67" s="20">
        <f>F68</f>
        <v>10</v>
      </c>
      <c r="G67" s="20">
        <f>G68</f>
        <v>0</v>
      </c>
      <c r="H67" s="20">
        <f t="shared" si="1"/>
        <v>10</v>
      </c>
      <c r="I67" s="20">
        <f>I68</f>
        <v>10</v>
      </c>
      <c r="J67" s="20">
        <f>J68</f>
        <v>0</v>
      </c>
    </row>
    <row r="68" spans="1:10" ht="60.75" customHeight="1" x14ac:dyDescent="0.2">
      <c r="A68" s="22" t="s">
        <v>23</v>
      </c>
      <c r="B68" s="16" t="s">
        <v>835</v>
      </c>
      <c r="C68" s="16" t="s">
        <v>16</v>
      </c>
      <c r="D68" s="16" t="s">
        <v>26</v>
      </c>
      <c r="E68" s="20">
        <f t="shared" si="2"/>
        <v>10</v>
      </c>
      <c r="F68" s="20">
        <v>10</v>
      </c>
      <c r="G68" s="20"/>
      <c r="H68" s="20">
        <f t="shared" si="1"/>
        <v>10</v>
      </c>
      <c r="I68" s="20">
        <v>10</v>
      </c>
      <c r="J68" s="20"/>
    </row>
    <row r="69" spans="1:10" ht="235.9" customHeight="1" x14ac:dyDescent="0.2">
      <c r="A69" s="6" t="s">
        <v>833</v>
      </c>
      <c r="B69" s="1" t="s">
        <v>836</v>
      </c>
      <c r="C69" s="16"/>
      <c r="D69" s="16"/>
      <c r="E69" s="17">
        <f t="shared" si="2"/>
        <v>10</v>
      </c>
      <c r="F69" s="17">
        <f>F70</f>
        <v>10</v>
      </c>
      <c r="G69" s="17">
        <f>G70</f>
        <v>0</v>
      </c>
      <c r="H69" s="17">
        <f t="shared" si="1"/>
        <v>10</v>
      </c>
      <c r="I69" s="17">
        <f>I70</f>
        <v>10</v>
      </c>
      <c r="J69" s="17">
        <f>J70</f>
        <v>0</v>
      </c>
    </row>
    <row r="70" spans="1:10" ht="25.15" customHeight="1" x14ac:dyDescent="0.2">
      <c r="A70" s="22" t="s">
        <v>70</v>
      </c>
      <c r="B70" s="16" t="s">
        <v>837</v>
      </c>
      <c r="C70" s="16"/>
      <c r="D70" s="16"/>
      <c r="E70" s="20">
        <f t="shared" si="2"/>
        <v>10</v>
      </c>
      <c r="F70" s="20">
        <f>F71</f>
        <v>10</v>
      </c>
      <c r="G70" s="20">
        <f>G71</f>
        <v>0</v>
      </c>
      <c r="H70" s="20">
        <f t="shared" si="1"/>
        <v>10</v>
      </c>
      <c r="I70" s="20">
        <f>I71</f>
        <v>10</v>
      </c>
      <c r="J70" s="20">
        <f>J71</f>
        <v>0</v>
      </c>
    </row>
    <row r="71" spans="1:10" ht="60.75" customHeight="1" x14ac:dyDescent="0.2">
      <c r="A71" s="22" t="s">
        <v>23</v>
      </c>
      <c r="B71" s="16" t="s">
        <v>837</v>
      </c>
      <c r="C71" s="16" t="s">
        <v>16</v>
      </c>
      <c r="D71" s="16" t="s">
        <v>26</v>
      </c>
      <c r="E71" s="20">
        <f t="shared" si="2"/>
        <v>10</v>
      </c>
      <c r="F71" s="20">
        <v>10</v>
      </c>
      <c r="G71" s="20"/>
      <c r="H71" s="20">
        <f t="shared" si="1"/>
        <v>10</v>
      </c>
      <c r="I71" s="20">
        <v>10</v>
      </c>
      <c r="J71" s="20"/>
    </row>
    <row r="72" spans="1:10" ht="100.15" customHeight="1" x14ac:dyDescent="0.2">
      <c r="A72" s="6" t="s">
        <v>763</v>
      </c>
      <c r="B72" s="1" t="s">
        <v>251</v>
      </c>
      <c r="C72" s="1"/>
      <c r="D72" s="16"/>
      <c r="E72" s="17">
        <f t="shared" si="2"/>
        <v>5134211.3</v>
      </c>
      <c r="F72" s="18">
        <f>F73+F98+F135+F171+F178+F195+F205</f>
        <v>1635472.7</v>
      </c>
      <c r="G72" s="17">
        <f>G73+G98+G135+G171+G178+G195+G205</f>
        <v>3498738.6</v>
      </c>
      <c r="H72" s="17">
        <f t="shared" si="1"/>
        <v>5434359</v>
      </c>
      <c r="I72" s="18">
        <f>I73+I98+I135+I171+I178+I195+I205</f>
        <v>1553298</v>
      </c>
      <c r="J72" s="17">
        <f>J73+J98+J135+J171+J178+J195+J205</f>
        <v>3881061</v>
      </c>
    </row>
    <row r="73" spans="1:10" ht="58.15" customHeight="1" x14ac:dyDescent="0.2">
      <c r="A73" s="6" t="s">
        <v>252</v>
      </c>
      <c r="B73" s="1" t="s">
        <v>253</v>
      </c>
      <c r="C73" s="1"/>
      <c r="D73" s="16"/>
      <c r="E73" s="17">
        <f t="shared" si="2"/>
        <v>1952123.7</v>
      </c>
      <c r="F73" s="18">
        <f>F74+F77+F80+F85+F88+F93</f>
        <v>632376.69999999995</v>
      </c>
      <c r="G73" s="17">
        <f>G74+G77+G80+G85+G88+G93</f>
        <v>1319747</v>
      </c>
      <c r="H73" s="17">
        <f t="shared" si="1"/>
        <v>2255817</v>
      </c>
      <c r="I73" s="18">
        <f>I74+I77+I80+I85+I88+I93</f>
        <v>608821</v>
      </c>
      <c r="J73" s="17">
        <f>J74+J77+J80+J85+J88+J93</f>
        <v>1646996</v>
      </c>
    </row>
    <row r="74" spans="1:10" ht="222.6" customHeight="1" x14ac:dyDescent="0.2">
      <c r="A74" s="6" t="s">
        <v>254</v>
      </c>
      <c r="B74" s="1" t="s">
        <v>255</v>
      </c>
      <c r="C74" s="16"/>
      <c r="D74" s="16"/>
      <c r="E74" s="17">
        <f t="shared" si="2"/>
        <v>992272</v>
      </c>
      <c r="F74" s="18">
        <f>F75</f>
        <v>0</v>
      </c>
      <c r="G74" s="17">
        <f>G75</f>
        <v>992272</v>
      </c>
      <c r="H74" s="17">
        <f t="shared" si="1"/>
        <v>1372801</v>
      </c>
      <c r="I74" s="18">
        <f>I75</f>
        <v>0</v>
      </c>
      <c r="J74" s="17">
        <f>J75</f>
        <v>1372801</v>
      </c>
    </row>
    <row r="75" spans="1:10" ht="179.45" customHeight="1" x14ac:dyDescent="0.2">
      <c r="A75" s="23" t="s">
        <v>256</v>
      </c>
      <c r="B75" s="16" t="s">
        <v>257</v>
      </c>
      <c r="C75" s="16"/>
      <c r="D75" s="16"/>
      <c r="E75" s="20">
        <f t="shared" si="2"/>
        <v>992272</v>
      </c>
      <c r="F75" s="21">
        <f>F76</f>
        <v>0</v>
      </c>
      <c r="G75" s="20">
        <f>G76</f>
        <v>992272</v>
      </c>
      <c r="H75" s="20">
        <f t="shared" si="1"/>
        <v>1372801</v>
      </c>
      <c r="I75" s="21">
        <f>I76</f>
        <v>0</v>
      </c>
      <c r="J75" s="20">
        <f>J76</f>
        <v>1372801</v>
      </c>
    </row>
    <row r="76" spans="1:10" ht="99" customHeight="1" x14ac:dyDescent="0.2">
      <c r="A76" s="16" t="s">
        <v>21</v>
      </c>
      <c r="B76" s="16" t="s">
        <v>257</v>
      </c>
      <c r="C76" s="16" t="s">
        <v>17</v>
      </c>
      <c r="D76" s="16" t="s">
        <v>28</v>
      </c>
      <c r="E76" s="20">
        <f t="shared" si="2"/>
        <v>992272</v>
      </c>
      <c r="F76" s="21"/>
      <c r="G76" s="20">
        <v>992272</v>
      </c>
      <c r="H76" s="20">
        <f t="shared" si="1"/>
        <v>1372801</v>
      </c>
      <c r="I76" s="21"/>
      <c r="J76" s="20">
        <v>1372801</v>
      </c>
    </row>
    <row r="77" spans="1:10" ht="201.6" customHeight="1" x14ac:dyDescent="0.2">
      <c r="A77" s="1" t="s">
        <v>733</v>
      </c>
      <c r="B77" s="1" t="s">
        <v>258</v>
      </c>
      <c r="C77" s="16"/>
      <c r="D77" s="16"/>
      <c r="E77" s="17">
        <f t="shared" si="2"/>
        <v>70023</v>
      </c>
      <c r="F77" s="18">
        <f>F78</f>
        <v>0</v>
      </c>
      <c r="G77" s="17">
        <f>G78</f>
        <v>70023</v>
      </c>
      <c r="H77" s="17">
        <f t="shared" ref="H77:H79" si="3">I77+J77</f>
        <v>70023</v>
      </c>
      <c r="I77" s="18">
        <f>I78</f>
        <v>0</v>
      </c>
      <c r="J77" s="17">
        <f>J78</f>
        <v>70023</v>
      </c>
    </row>
    <row r="78" spans="1:10" ht="147.6" customHeight="1" x14ac:dyDescent="0.2">
      <c r="A78" s="19" t="s">
        <v>259</v>
      </c>
      <c r="B78" s="16" t="s">
        <v>260</v>
      </c>
      <c r="C78" s="1"/>
      <c r="D78" s="16"/>
      <c r="E78" s="20">
        <f t="shared" si="2"/>
        <v>70023</v>
      </c>
      <c r="F78" s="21">
        <f>F79</f>
        <v>0</v>
      </c>
      <c r="G78" s="20">
        <f>G79</f>
        <v>70023</v>
      </c>
      <c r="H78" s="20">
        <f t="shared" si="3"/>
        <v>70023</v>
      </c>
      <c r="I78" s="21">
        <f>I79</f>
        <v>0</v>
      </c>
      <c r="J78" s="20">
        <f>J79</f>
        <v>70023</v>
      </c>
    </row>
    <row r="79" spans="1:10" ht="46.15" customHeight="1" x14ac:dyDescent="0.2">
      <c r="A79" s="19" t="s">
        <v>30</v>
      </c>
      <c r="B79" s="16" t="s">
        <v>260</v>
      </c>
      <c r="C79" s="16" t="s">
        <v>19</v>
      </c>
      <c r="D79" s="16" t="s">
        <v>8</v>
      </c>
      <c r="E79" s="20">
        <f t="shared" si="2"/>
        <v>70023</v>
      </c>
      <c r="F79" s="21"/>
      <c r="G79" s="20">
        <v>70023</v>
      </c>
      <c r="H79" s="20">
        <f t="shared" si="3"/>
        <v>70023</v>
      </c>
      <c r="I79" s="21"/>
      <c r="J79" s="20">
        <v>70023</v>
      </c>
    </row>
    <row r="80" spans="1:10" ht="137.44999999999999" customHeight="1" x14ac:dyDescent="0.2">
      <c r="A80" s="6" t="s">
        <v>734</v>
      </c>
      <c r="B80" s="1" t="s">
        <v>261</v>
      </c>
      <c r="C80" s="1"/>
      <c r="D80" s="1"/>
      <c r="E80" s="17">
        <f>F80+G80</f>
        <v>292449.7</v>
      </c>
      <c r="F80" s="17">
        <f>F81+F83</f>
        <v>38220.699999999997</v>
      </c>
      <c r="G80" s="17">
        <f>G81+G83</f>
        <v>254229</v>
      </c>
      <c r="H80" s="17">
        <f>I80+J80</f>
        <v>223258</v>
      </c>
      <c r="I80" s="17">
        <f>I81+I83</f>
        <v>22326</v>
      </c>
      <c r="J80" s="17">
        <f>J81+J83</f>
        <v>200932</v>
      </c>
    </row>
    <row r="81" spans="1:10" ht="148.15" customHeight="1" x14ac:dyDescent="0.2">
      <c r="A81" s="16" t="s">
        <v>869</v>
      </c>
      <c r="B81" s="16" t="s">
        <v>947</v>
      </c>
      <c r="C81" s="16"/>
      <c r="D81" s="16"/>
      <c r="E81" s="20">
        <f t="shared" si="2"/>
        <v>254229</v>
      </c>
      <c r="F81" s="20">
        <f>F82</f>
        <v>0</v>
      </c>
      <c r="G81" s="20">
        <f>G82</f>
        <v>254229</v>
      </c>
      <c r="H81" s="20">
        <f t="shared" ref="H81" si="4">I81+J81</f>
        <v>200932</v>
      </c>
      <c r="I81" s="20">
        <f>I82</f>
        <v>0</v>
      </c>
      <c r="J81" s="20">
        <f>J82</f>
        <v>200932</v>
      </c>
    </row>
    <row r="82" spans="1:10" ht="60" customHeight="1" x14ac:dyDescent="0.2">
      <c r="A82" s="16" t="s">
        <v>23</v>
      </c>
      <c r="B82" s="16" t="s">
        <v>868</v>
      </c>
      <c r="C82" s="16" t="s">
        <v>16</v>
      </c>
      <c r="D82" s="16" t="s">
        <v>28</v>
      </c>
      <c r="E82" s="20">
        <f>F82+G82</f>
        <v>254229</v>
      </c>
      <c r="F82" s="21"/>
      <c r="G82" s="20">
        <v>254229</v>
      </c>
      <c r="H82" s="20">
        <f>I82+J82</f>
        <v>200932</v>
      </c>
      <c r="I82" s="21"/>
      <c r="J82" s="20">
        <v>200932</v>
      </c>
    </row>
    <row r="83" spans="1:10" ht="147" customHeight="1" x14ac:dyDescent="0.2">
      <c r="A83" s="16" t="s">
        <v>869</v>
      </c>
      <c r="B83" s="16" t="s">
        <v>948</v>
      </c>
      <c r="C83" s="16"/>
      <c r="D83" s="16"/>
      <c r="E83" s="20">
        <f t="shared" si="2"/>
        <v>38220.699999999997</v>
      </c>
      <c r="F83" s="20">
        <f>F84</f>
        <v>38220.699999999997</v>
      </c>
      <c r="G83" s="20">
        <f>G84</f>
        <v>0</v>
      </c>
      <c r="H83" s="20">
        <f t="shared" ref="H83:H106" si="5">I83+J83</f>
        <v>22326</v>
      </c>
      <c r="I83" s="20">
        <f>I84</f>
        <v>22326</v>
      </c>
      <c r="J83" s="20">
        <f>J84</f>
        <v>0</v>
      </c>
    </row>
    <row r="84" spans="1:10" ht="65.25" customHeight="1" x14ac:dyDescent="0.2">
      <c r="A84" s="16" t="s">
        <v>23</v>
      </c>
      <c r="B84" s="16" t="s">
        <v>948</v>
      </c>
      <c r="C84" s="16" t="s">
        <v>16</v>
      </c>
      <c r="D84" s="16" t="s">
        <v>28</v>
      </c>
      <c r="E84" s="20">
        <f t="shared" si="2"/>
        <v>38220.699999999997</v>
      </c>
      <c r="F84" s="21">
        <v>38220.699999999997</v>
      </c>
      <c r="G84" s="20"/>
      <c r="H84" s="20">
        <f t="shared" si="5"/>
        <v>22326</v>
      </c>
      <c r="I84" s="21">
        <v>22326</v>
      </c>
      <c r="J84" s="20"/>
    </row>
    <row r="85" spans="1:10" ht="171.6" customHeight="1" x14ac:dyDescent="0.2">
      <c r="A85" s="1" t="s">
        <v>735</v>
      </c>
      <c r="B85" s="1" t="s">
        <v>262</v>
      </c>
      <c r="C85" s="16"/>
      <c r="D85" s="16"/>
      <c r="E85" s="17">
        <f t="shared" ref="E85:E106" si="6">F85+G85</f>
        <v>591841</v>
      </c>
      <c r="F85" s="18">
        <f>F86</f>
        <v>591841</v>
      </c>
      <c r="G85" s="17">
        <f>G86</f>
        <v>0</v>
      </c>
      <c r="H85" s="17">
        <f t="shared" si="5"/>
        <v>584180</v>
      </c>
      <c r="I85" s="18">
        <f>I86</f>
        <v>584180</v>
      </c>
      <c r="J85" s="17">
        <f>J86</f>
        <v>0</v>
      </c>
    </row>
    <row r="86" spans="1:10" ht="79.900000000000006" customHeight="1" x14ac:dyDescent="0.2">
      <c r="A86" s="23" t="s">
        <v>62</v>
      </c>
      <c r="B86" s="16" t="s">
        <v>263</v>
      </c>
      <c r="C86" s="16"/>
      <c r="D86" s="16"/>
      <c r="E86" s="20">
        <f t="shared" si="6"/>
        <v>591841</v>
      </c>
      <c r="F86" s="21">
        <f>F87</f>
        <v>591841</v>
      </c>
      <c r="G86" s="20">
        <f>G87</f>
        <v>0</v>
      </c>
      <c r="H86" s="20">
        <f t="shared" si="5"/>
        <v>584180</v>
      </c>
      <c r="I86" s="21">
        <f>I87</f>
        <v>584180</v>
      </c>
      <c r="J86" s="20">
        <f>J87</f>
        <v>0</v>
      </c>
    </row>
    <row r="87" spans="1:10" ht="109.9" customHeight="1" x14ac:dyDescent="0.2">
      <c r="A87" s="16" t="s">
        <v>21</v>
      </c>
      <c r="B87" s="16" t="s">
        <v>263</v>
      </c>
      <c r="C87" s="16" t="s">
        <v>17</v>
      </c>
      <c r="D87" s="16" t="s">
        <v>28</v>
      </c>
      <c r="E87" s="20">
        <f t="shared" si="6"/>
        <v>591841</v>
      </c>
      <c r="F87" s="20">
        <f>608700-154-16796+91</f>
        <v>591841</v>
      </c>
      <c r="G87" s="20"/>
      <c r="H87" s="20">
        <f t="shared" si="5"/>
        <v>584180</v>
      </c>
      <c r="I87" s="20">
        <f>600845-154-16602+91</f>
        <v>584180</v>
      </c>
      <c r="J87" s="20"/>
    </row>
    <row r="88" spans="1:10" ht="115.15" customHeight="1" x14ac:dyDescent="0.2">
      <c r="A88" s="1" t="s">
        <v>264</v>
      </c>
      <c r="B88" s="1" t="s">
        <v>265</v>
      </c>
      <c r="C88" s="1"/>
      <c r="D88" s="1"/>
      <c r="E88" s="17">
        <f t="shared" si="6"/>
        <v>4596</v>
      </c>
      <c r="F88" s="18">
        <f>F89+F91</f>
        <v>2298</v>
      </c>
      <c r="G88" s="18">
        <f>G89+G91</f>
        <v>2298</v>
      </c>
      <c r="H88" s="17">
        <f t="shared" si="5"/>
        <v>4596</v>
      </c>
      <c r="I88" s="18">
        <f>I89+I91</f>
        <v>2298</v>
      </c>
      <c r="J88" s="18">
        <f>J89+J91</f>
        <v>2298</v>
      </c>
    </row>
    <row r="89" spans="1:10" ht="67.5" customHeight="1" x14ac:dyDescent="0.2">
      <c r="A89" s="19" t="s">
        <v>266</v>
      </c>
      <c r="B89" s="16" t="s">
        <v>728</v>
      </c>
      <c r="C89" s="16"/>
      <c r="D89" s="16"/>
      <c r="E89" s="20">
        <f t="shared" si="6"/>
        <v>2298</v>
      </c>
      <c r="F89" s="21">
        <f>F90</f>
        <v>2298</v>
      </c>
      <c r="G89" s="20">
        <f>G90</f>
        <v>0</v>
      </c>
      <c r="H89" s="20">
        <f t="shared" si="5"/>
        <v>2298</v>
      </c>
      <c r="I89" s="21">
        <f>I90</f>
        <v>2298</v>
      </c>
      <c r="J89" s="20">
        <f>J90</f>
        <v>0</v>
      </c>
    </row>
    <row r="90" spans="1:10" ht="46.5" customHeight="1" x14ac:dyDescent="0.2">
      <c r="A90" s="19" t="s">
        <v>30</v>
      </c>
      <c r="B90" s="16" t="s">
        <v>728</v>
      </c>
      <c r="C90" s="16" t="s">
        <v>19</v>
      </c>
      <c r="D90" s="16" t="s">
        <v>8</v>
      </c>
      <c r="E90" s="20">
        <f t="shared" si="6"/>
        <v>2298</v>
      </c>
      <c r="F90" s="20">
        <v>2298</v>
      </c>
      <c r="G90" s="20"/>
      <c r="H90" s="20">
        <f t="shared" si="5"/>
        <v>2298</v>
      </c>
      <c r="I90" s="20">
        <v>2298</v>
      </c>
      <c r="J90" s="20"/>
    </row>
    <row r="91" spans="1:10" ht="61.5" customHeight="1" x14ac:dyDescent="0.2">
      <c r="A91" s="23" t="s">
        <v>984</v>
      </c>
      <c r="B91" s="16" t="s">
        <v>985</v>
      </c>
      <c r="C91" s="16"/>
      <c r="D91" s="16"/>
      <c r="E91" s="20">
        <f t="shared" si="6"/>
        <v>2298</v>
      </c>
      <c r="F91" s="20">
        <f>F92</f>
        <v>0</v>
      </c>
      <c r="G91" s="20">
        <f>G92</f>
        <v>2298</v>
      </c>
      <c r="H91" s="20">
        <f t="shared" si="5"/>
        <v>2298</v>
      </c>
      <c r="I91" s="20">
        <f>I92</f>
        <v>0</v>
      </c>
      <c r="J91" s="20">
        <f>J92</f>
        <v>2298</v>
      </c>
    </row>
    <row r="92" spans="1:10" ht="46.5" customHeight="1" x14ac:dyDescent="0.2">
      <c r="A92" s="19" t="s">
        <v>30</v>
      </c>
      <c r="B92" s="16" t="s">
        <v>985</v>
      </c>
      <c r="C92" s="16" t="s">
        <v>19</v>
      </c>
      <c r="D92" s="16" t="s">
        <v>8</v>
      </c>
      <c r="E92" s="20">
        <f t="shared" si="6"/>
        <v>2298</v>
      </c>
      <c r="F92" s="20"/>
      <c r="G92" s="20">
        <v>2298</v>
      </c>
      <c r="H92" s="20">
        <f t="shared" si="5"/>
        <v>2298</v>
      </c>
      <c r="I92" s="20"/>
      <c r="J92" s="20">
        <v>2298</v>
      </c>
    </row>
    <row r="93" spans="1:10" ht="381.6" customHeight="1" x14ac:dyDescent="0.2">
      <c r="A93" s="6" t="s">
        <v>736</v>
      </c>
      <c r="B93" s="1" t="s">
        <v>267</v>
      </c>
      <c r="C93" s="1"/>
      <c r="D93" s="1"/>
      <c r="E93" s="17">
        <f t="shared" si="6"/>
        <v>942</v>
      </c>
      <c r="F93" s="18">
        <f>F94+F96</f>
        <v>17</v>
      </c>
      <c r="G93" s="17">
        <f>G94+G96</f>
        <v>925</v>
      </c>
      <c r="H93" s="17">
        <f t="shared" si="5"/>
        <v>959</v>
      </c>
      <c r="I93" s="18">
        <f>I94+I96</f>
        <v>17</v>
      </c>
      <c r="J93" s="17">
        <f>J94+J96</f>
        <v>942</v>
      </c>
    </row>
    <row r="94" spans="1:10" ht="132.6" customHeight="1" x14ac:dyDescent="0.2">
      <c r="A94" s="19" t="s">
        <v>737</v>
      </c>
      <c r="B94" s="16" t="s">
        <v>268</v>
      </c>
      <c r="C94" s="16"/>
      <c r="D94" s="16"/>
      <c r="E94" s="20">
        <f t="shared" si="6"/>
        <v>17</v>
      </c>
      <c r="F94" s="21">
        <f>F95</f>
        <v>17</v>
      </c>
      <c r="G94" s="20">
        <f>G95</f>
        <v>0</v>
      </c>
      <c r="H94" s="20">
        <f t="shared" si="5"/>
        <v>17</v>
      </c>
      <c r="I94" s="21">
        <f>I95</f>
        <v>17</v>
      </c>
      <c r="J94" s="20">
        <f>J95</f>
        <v>0</v>
      </c>
    </row>
    <row r="95" spans="1:10" ht="49.5" customHeight="1" x14ac:dyDescent="0.2">
      <c r="A95" s="19" t="s">
        <v>30</v>
      </c>
      <c r="B95" s="16" t="s">
        <v>268</v>
      </c>
      <c r="C95" s="16" t="s">
        <v>19</v>
      </c>
      <c r="D95" s="16" t="s">
        <v>11</v>
      </c>
      <c r="E95" s="20">
        <f t="shared" si="6"/>
        <v>17</v>
      </c>
      <c r="F95" s="20">
        <v>17</v>
      </c>
      <c r="G95" s="20"/>
      <c r="H95" s="20">
        <f t="shared" si="5"/>
        <v>17</v>
      </c>
      <c r="I95" s="20">
        <v>17</v>
      </c>
      <c r="J95" s="20"/>
    </row>
    <row r="96" spans="1:10" ht="212.45" customHeight="1" x14ac:dyDescent="0.2">
      <c r="A96" s="19" t="s">
        <v>705</v>
      </c>
      <c r="B96" s="16" t="s">
        <v>269</v>
      </c>
      <c r="C96" s="16"/>
      <c r="D96" s="16"/>
      <c r="E96" s="20">
        <f t="shared" si="6"/>
        <v>925</v>
      </c>
      <c r="F96" s="21">
        <f>F97</f>
        <v>0</v>
      </c>
      <c r="G96" s="20">
        <f>G97</f>
        <v>925</v>
      </c>
      <c r="H96" s="20">
        <f t="shared" si="5"/>
        <v>942</v>
      </c>
      <c r="I96" s="21">
        <f>I97</f>
        <v>0</v>
      </c>
      <c r="J96" s="20">
        <f>J97</f>
        <v>942</v>
      </c>
    </row>
    <row r="97" spans="1:10" ht="46.5" customHeight="1" x14ac:dyDescent="0.2">
      <c r="A97" s="19" t="s">
        <v>30</v>
      </c>
      <c r="B97" s="16" t="s">
        <v>269</v>
      </c>
      <c r="C97" s="16" t="s">
        <v>19</v>
      </c>
      <c r="D97" s="16" t="s">
        <v>11</v>
      </c>
      <c r="E97" s="20">
        <f t="shared" si="6"/>
        <v>925</v>
      </c>
      <c r="F97" s="21"/>
      <c r="G97" s="20">
        <v>925</v>
      </c>
      <c r="H97" s="20">
        <f t="shared" si="5"/>
        <v>942</v>
      </c>
      <c r="I97" s="21"/>
      <c r="J97" s="20">
        <v>942</v>
      </c>
    </row>
    <row r="98" spans="1:10" ht="45.6" customHeight="1" x14ac:dyDescent="0.2">
      <c r="A98" s="6" t="s">
        <v>270</v>
      </c>
      <c r="B98" s="1" t="s">
        <v>271</v>
      </c>
      <c r="C98" s="16"/>
      <c r="D98" s="16"/>
      <c r="E98" s="17">
        <f t="shared" si="6"/>
        <v>2536224</v>
      </c>
      <c r="F98" s="17">
        <f>F99+F102+F107+F112+F115+F118+F121+F124+F127+F132</f>
        <v>408194</v>
      </c>
      <c r="G98" s="17">
        <f>G99+G102+G107+G112+G115+G118+G121+G124+G127+G132</f>
        <v>2128030</v>
      </c>
      <c r="H98" s="17">
        <f t="shared" si="5"/>
        <v>2668841</v>
      </c>
      <c r="I98" s="17">
        <f>I99+I102+I107+I112+I115+I118+I121+I124+I127+I132</f>
        <v>439233</v>
      </c>
      <c r="J98" s="17">
        <f>J99+J102+J107+J112+J115+J118+J121+J124+J127+J132</f>
        <v>2229608</v>
      </c>
    </row>
    <row r="99" spans="1:10" ht="220.9" customHeight="1" x14ac:dyDescent="0.2">
      <c r="A99" s="6" t="s">
        <v>907</v>
      </c>
      <c r="B99" s="1" t="s">
        <v>272</v>
      </c>
      <c r="C99" s="24"/>
      <c r="D99" s="1"/>
      <c r="E99" s="17">
        <f t="shared" si="6"/>
        <v>1940845</v>
      </c>
      <c r="F99" s="18">
        <f>F100</f>
        <v>0</v>
      </c>
      <c r="G99" s="17">
        <f>G100</f>
        <v>1940845</v>
      </c>
      <c r="H99" s="17">
        <f t="shared" si="5"/>
        <v>1971991</v>
      </c>
      <c r="I99" s="18">
        <f>I100</f>
        <v>0</v>
      </c>
      <c r="J99" s="17">
        <f>J100</f>
        <v>1971991</v>
      </c>
    </row>
    <row r="100" spans="1:10" ht="59.25" customHeight="1" x14ac:dyDescent="0.2">
      <c r="A100" s="19" t="s">
        <v>273</v>
      </c>
      <c r="B100" s="16" t="s">
        <v>274</v>
      </c>
      <c r="C100" s="24"/>
      <c r="D100" s="1"/>
      <c r="E100" s="20">
        <f t="shared" si="6"/>
        <v>1940845</v>
      </c>
      <c r="F100" s="21">
        <f>F101</f>
        <v>0</v>
      </c>
      <c r="G100" s="20">
        <f>G101</f>
        <v>1940845</v>
      </c>
      <c r="H100" s="20">
        <f t="shared" si="5"/>
        <v>1971991</v>
      </c>
      <c r="I100" s="21">
        <f>I101</f>
        <v>0</v>
      </c>
      <c r="J100" s="20">
        <f>J101</f>
        <v>1971991</v>
      </c>
    </row>
    <row r="101" spans="1:10" ht="100.5" customHeight="1" x14ac:dyDescent="0.2">
      <c r="A101" s="16" t="s">
        <v>21</v>
      </c>
      <c r="B101" s="16" t="s">
        <v>274</v>
      </c>
      <c r="C101" s="16" t="s">
        <v>17</v>
      </c>
      <c r="D101" s="16" t="s">
        <v>27</v>
      </c>
      <c r="E101" s="20">
        <f t="shared" si="6"/>
        <v>1940845</v>
      </c>
      <c r="F101" s="21"/>
      <c r="G101" s="20">
        <f>1962115-21270</f>
        <v>1940845</v>
      </c>
      <c r="H101" s="20">
        <f t="shared" si="5"/>
        <v>1971991</v>
      </c>
      <c r="I101" s="21"/>
      <c r="J101" s="20">
        <f>1974934-2943</f>
        <v>1971991</v>
      </c>
    </row>
    <row r="102" spans="1:10" ht="201" customHeight="1" x14ac:dyDescent="0.2">
      <c r="A102" s="1" t="s">
        <v>926</v>
      </c>
      <c r="B102" s="1" t="s">
        <v>275</v>
      </c>
      <c r="C102" s="16"/>
      <c r="D102" s="16"/>
      <c r="E102" s="17">
        <f t="shared" si="6"/>
        <v>250293</v>
      </c>
      <c r="F102" s="18">
        <f>F103+F105</f>
        <v>250293</v>
      </c>
      <c r="G102" s="18">
        <f>G103+G105</f>
        <v>0</v>
      </c>
      <c r="H102" s="17">
        <f t="shared" si="5"/>
        <v>249012</v>
      </c>
      <c r="I102" s="18">
        <f>I103+I105</f>
        <v>249012</v>
      </c>
      <c r="J102" s="18">
        <f>J103+J105</f>
        <v>0</v>
      </c>
    </row>
    <row r="103" spans="1:10" ht="78.599999999999994" customHeight="1" x14ac:dyDescent="0.2">
      <c r="A103" s="19" t="s">
        <v>62</v>
      </c>
      <c r="B103" s="16" t="s">
        <v>276</v>
      </c>
      <c r="C103" s="16"/>
      <c r="D103" s="16"/>
      <c r="E103" s="20">
        <f t="shared" si="6"/>
        <v>245893</v>
      </c>
      <c r="F103" s="25">
        <f>F104</f>
        <v>245893</v>
      </c>
      <c r="G103" s="26">
        <f>G104</f>
        <v>0</v>
      </c>
      <c r="H103" s="20">
        <f t="shared" si="5"/>
        <v>244612</v>
      </c>
      <c r="I103" s="25">
        <f>I104</f>
        <v>244612</v>
      </c>
      <c r="J103" s="26">
        <f>J104</f>
        <v>0</v>
      </c>
    </row>
    <row r="104" spans="1:10" ht="98.45" customHeight="1" x14ac:dyDescent="0.2">
      <c r="A104" s="16" t="s">
        <v>21</v>
      </c>
      <c r="B104" s="16" t="s">
        <v>276</v>
      </c>
      <c r="C104" s="16" t="s">
        <v>17</v>
      </c>
      <c r="D104" s="16" t="s">
        <v>27</v>
      </c>
      <c r="E104" s="20">
        <f t="shared" si="6"/>
        <v>245893</v>
      </c>
      <c r="F104" s="20">
        <v>245893</v>
      </c>
      <c r="G104" s="20"/>
      <c r="H104" s="20">
        <f t="shared" si="5"/>
        <v>244612</v>
      </c>
      <c r="I104" s="20">
        <v>244612</v>
      </c>
      <c r="J104" s="20"/>
    </row>
    <row r="105" spans="1:10" ht="138" customHeight="1" x14ac:dyDescent="0.2">
      <c r="A105" s="22" t="s">
        <v>900</v>
      </c>
      <c r="B105" s="16" t="s">
        <v>277</v>
      </c>
      <c r="C105" s="16"/>
      <c r="D105" s="16"/>
      <c r="E105" s="20">
        <f t="shared" si="6"/>
        <v>4400</v>
      </c>
      <c r="F105" s="21">
        <f>F106</f>
        <v>4400</v>
      </c>
      <c r="G105" s="20">
        <f>G106</f>
        <v>0</v>
      </c>
      <c r="H105" s="20">
        <f t="shared" si="5"/>
        <v>4400</v>
      </c>
      <c r="I105" s="21">
        <f>I106</f>
        <v>4400</v>
      </c>
      <c r="J105" s="20">
        <f>J106</f>
        <v>0</v>
      </c>
    </row>
    <row r="106" spans="1:10" ht="95.45" customHeight="1" x14ac:dyDescent="0.2">
      <c r="A106" s="16" t="s">
        <v>21</v>
      </c>
      <c r="B106" s="16" t="s">
        <v>277</v>
      </c>
      <c r="C106" s="16" t="s">
        <v>17</v>
      </c>
      <c r="D106" s="16" t="s">
        <v>27</v>
      </c>
      <c r="E106" s="20">
        <f t="shared" si="6"/>
        <v>4400</v>
      </c>
      <c r="F106" s="20">
        <v>4400</v>
      </c>
      <c r="G106" s="20"/>
      <c r="H106" s="20">
        <f t="shared" si="5"/>
        <v>4400</v>
      </c>
      <c r="I106" s="20">
        <v>4400</v>
      </c>
      <c r="J106" s="20"/>
    </row>
    <row r="107" spans="1:10" ht="135.75" customHeight="1" x14ac:dyDescent="0.2">
      <c r="A107" s="5" t="s">
        <v>738</v>
      </c>
      <c r="B107" s="1" t="s">
        <v>639</v>
      </c>
      <c r="C107" s="16"/>
      <c r="D107" s="16"/>
      <c r="E107" s="18">
        <f>F107+G107</f>
        <v>184602</v>
      </c>
      <c r="F107" s="18">
        <f>F108+F110</f>
        <v>18461</v>
      </c>
      <c r="G107" s="18">
        <f>G108+G110</f>
        <v>166141</v>
      </c>
      <c r="H107" s="18">
        <f>I107+J107</f>
        <v>285533.2</v>
      </c>
      <c r="I107" s="18">
        <f>I108+I110</f>
        <v>50607</v>
      </c>
      <c r="J107" s="18">
        <f>J108+J110</f>
        <v>234926.2</v>
      </c>
    </row>
    <row r="108" spans="1:10" ht="144.75" customHeight="1" x14ac:dyDescent="0.2">
      <c r="A108" s="16" t="s">
        <v>712</v>
      </c>
      <c r="B108" s="16" t="s">
        <v>713</v>
      </c>
      <c r="C108" s="16"/>
      <c r="D108" s="16"/>
      <c r="E108" s="20">
        <f t="shared" ref="E108:J108" si="7">E109</f>
        <v>166141</v>
      </c>
      <c r="F108" s="20">
        <f t="shared" si="7"/>
        <v>0</v>
      </c>
      <c r="G108" s="20">
        <f t="shared" si="7"/>
        <v>166141</v>
      </c>
      <c r="H108" s="20">
        <f t="shared" si="7"/>
        <v>234926.2</v>
      </c>
      <c r="I108" s="20">
        <f t="shared" si="7"/>
        <v>0</v>
      </c>
      <c r="J108" s="20">
        <f t="shared" si="7"/>
        <v>234926.2</v>
      </c>
    </row>
    <row r="109" spans="1:10" ht="64.900000000000006" customHeight="1" x14ac:dyDescent="0.2">
      <c r="A109" s="16" t="s">
        <v>23</v>
      </c>
      <c r="B109" s="16" t="s">
        <v>713</v>
      </c>
      <c r="C109" s="16" t="s">
        <v>16</v>
      </c>
      <c r="D109" s="16" t="s">
        <v>27</v>
      </c>
      <c r="E109" s="20">
        <f t="shared" ref="E109:E111" si="8">F109+G109</f>
        <v>166141</v>
      </c>
      <c r="F109" s="21"/>
      <c r="G109" s="20">
        <v>166141</v>
      </c>
      <c r="H109" s="20">
        <f t="shared" ref="H109:H164" si="9">I109+J109</f>
        <v>234926.2</v>
      </c>
      <c r="I109" s="21"/>
      <c r="J109" s="20">
        <f>457029-222102.8</f>
        <v>234926.2</v>
      </c>
    </row>
    <row r="110" spans="1:10" ht="145.15" customHeight="1" x14ac:dyDescent="0.2">
      <c r="A110" s="16" t="s">
        <v>869</v>
      </c>
      <c r="B110" s="16" t="s">
        <v>878</v>
      </c>
      <c r="C110" s="16"/>
      <c r="D110" s="16"/>
      <c r="E110" s="20">
        <f t="shared" si="8"/>
        <v>18461</v>
      </c>
      <c r="F110" s="20">
        <f>F111</f>
        <v>18461</v>
      </c>
      <c r="G110" s="20">
        <f>G111</f>
        <v>0</v>
      </c>
      <c r="H110" s="20">
        <f t="shared" si="9"/>
        <v>50607</v>
      </c>
      <c r="I110" s="20">
        <f>I111</f>
        <v>50607</v>
      </c>
      <c r="J110" s="20">
        <f>J111</f>
        <v>0</v>
      </c>
    </row>
    <row r="111" spans="1:10" ht="75" customHeight="1" x14ac:dyDescent="0.2">
      <c r="A111" s="16" t="s">
        <v>23</v>
      </c>
      <c r="B111" s="16" t="s">
        <v>878</v>
      </c>
      <c r="C111" s="16" t="s">
        <v>16</v>
      </c>
      <c r="D111" s="16" t="s">
        <v>27</v>
      </c>
      <c r="E111" s="20">
        <f t="shared" si="8"/>
        <v>18461</v>
      </c>
      <c r="F111" s="21">
        <v>18461</v>
      </c>
      <c r="G111" s="20"/>
      <c r="H111" s="20">
        <f t="shared" si="9"/>
        <v>50607</v>
      </c>
      <c r="I111" s="21">
        <f>50781-174</f>
        <v>50607</v>
      </c>
      <c r="J111" s="20"/>
    </row>
    <row r="112" spans="1:10" ht="210" customHeight="1" x14ac:dyDescent="0.2">
      <c r="A112" s="1" t="s">
        <v>278</v>
      </c>
      <c r="B112" s="1" t="s">
        <v>279</v>
      </c>
      <c r="C112" s="16"/>
      <c r="D112" s="16"/>
      <c r="E112" s="17">
        <f t="shared" ref="E112:E146" si="10">F112+G112</f>
        <v>134918</v>
      </c>
      <c r="F112" s="18">
        <f>F113</f>
        <v>134918</v>
      </c>
      <c r="G112" s="17">
        <f>G113</f>
        <v>0</v>
      </c>
      <c r="H112" s="17">
        <f t="shared" si="9"/>
        <v>134918</v>
      </c>
      <c r="I112" s="18">
        <f>I113</f>
        <v>134918</v>
      </c>
      <c r="J112" s="17">
        <f>J113</f>
        <v>0</v>
      </c>
    </row>
    <row r="113" spans="1:10" ht="81" customHeight="1" x14ac:dyDescent="0.2">
      <c r="A113" s="19" t="s">
        <v>62</v>
      </c>
      <c r="B113" s="16" t="s">
        <v>280</v>
      </c>
      <c r="C113" s="16"/>
      <c r="D113" s="16"/>
      <c r="E113" s="20">
        <f t="shared" si="10"/>
        <v>134918</v>
      </c>
      <c r="F113" s="21">
        <f>F114</f>
        <v>134918</v>
      </c>
      <c r="G113" s="20">
        <f>G114</f>
        <v>0</v>
      </c>
      <c r="H113" s="20">
        <f t="shared" si="9"/>
        <v>134918</v>
      </c>
      <c r="I113" s="21">
        <f>I114</f>
        <v>134918</v>
      </c>
      <c r="J113" s="20">
        <f>J114</f>
        <v>0</v>
      </c>
    </row>
    <row r="114" spans="1:10" ht="97.9" customHeight="1" x14ac:dyDescent="0.2">
      <c r="A114" s="16" t="s">
        <v>21</v>
      </c>
      <c r="B114" s="16" t="s">
        <v>280</v>
      </c>
      <c r="C114" s="16" t="s">
        <v>17</v>
      </c>
      <c r="D114" s="16" t="s">
        <v>27</v>
      </c>
      <c r="E114" s="20">
        <f t="shared" si="10"/>
        <v>134918</v>
      </c>
      <c r="F114" s="20">
        <v>134918</v>
      </c>
      <c r="G114" s="20"/>
      <c r="H114" s="20">
        <f t="shared" si="9"/>
        <v>134918</v>
      </c>
      <c r="I114" s="20">
        <v>134918</v>
      </c>
      <c r="J114" s="20"/>
    </row>
    <row r="115" spans="1:10" ht="168.6" customHeight="1" x14ac:dyDescent="0.2">
      <c r="A115" s="1" t="s">
        <v>281</v>
      </c>
      <c r="B115" s="1" t="s">
        <v>282</v>
      </c>
      <c r="C115" s="16"/>
      <c r="D115" s="16"/>
      <c r="E115" s="17">
        <f t="shared" si="10"/>
        <v>677</v>
      </c>
      <c r="F115" s="18">
        <f>F116</f>
        <v>677</v>
      </c>
      <c r="G115" s="17">
        <f>G116</f>
        <v>0</v>
      </c>
      <c r="H115" s="17">
        <f t="shared" si="9"/>
        <v>677</v>
      </c>
      <c r="I115" s="18">
        <f>I116</f>
        <v>677</v>
      </c>
      <c r="J115" s="17">
        <f>J116</f>
        <v>0</v>
      </c>
    </row>
    <row r="116" spans="1:10" ht="30" customHeight="1" x14ac:dyDescent="0.2">
      <c r="A116" s="19" t="s">
        <v>70</v>
      </c>
      <c r="B116" s="16" t="s">
        <v>283</v>
      </c>
      <c r="C116" s="16"/>
      <c r="D116" s="16"/>
      <c r="E116" s="20">
        <f t="shared" si="10"/>
        <v>677</v>
      </c>
      <c r="F116" s="21">
        <f>F117</f>
        <v>677</v>
      </c>
      <c r="G116" s="20">
        <f>G117</f>
        <v>0</v>
      </c>
      <c r="H116" s="20">
        <f t="shared" si="9"/>
        <v>677</v>
      </c>
      <c r="I116" s="21">
        <f>I117</f>
        <v>677</v>
      </c>
      <c r="J116" s="20">
        <f>J117</f>
        <v>0</v>
      </c>
    </row>
    <row r="117" spans="1:10" ht="101.45" customHeight="1" x14ac:dyDescent="0.2">
      <c r="A117" s="16" t="s">
        <v>21</v>
      </c>
      <c r="B117" s="16" t="s">
        <v>283</v>
      </c>
      <c r="C117" s="16" t="s">
        <v>17</v>
      </c>
      <c r="D117" s="16" t="s">
        <v>27</v>
      </c>
      <c r="E117" s="20">
        <f t="shared" si="10"/>
        <v>677</v>
      </c>
      <c r="F117" s="20">
        <v>677</v>
      </c>
      <c r="G117" s="20"/>
      <c r="H117" s="20">
        <f t="shared" si="9"/>
        <v>677</v>
      </c>
      <c r="I117" s="20">
        <v>677</v>
      </c>
      <c r="J117" s="20"/>
    </row>
    <row r="118" spans="1:10" ht="140.44999999999999" customHeight="1" x14ac:dyDescent="0.2">
      <c r="A118" s="1" t="s">
        <v>739</v>
      </c>
      <c r="B118" s="1" t="s">
        <v>284</v>
      </c>
      <c r="C118" s="16"/>
      <c r="D118" s="16"/>
      <c r="E118" s="17">
        <f t="shared" si="10"/>
        <v>960</v>
      </c>
      <c r="F118" s="18">
        <f>F119</f>
        <v>960</v>
      </c>
      <c r="G118" s="17">
        <f>G119</f>
        <v>0</v>
      </c>
      <c r="H118" s="17">
        <f t="shared" si="9"/>
        <v>960</v>
      </c>
      <c r="I118" s="18">
        <f>I119</f>
        <v>960</v>
      </c>
      <c r="J118" s="17">
        <f>J119</f>
        <v>0</v>
      </c>
    </row>
    <row r="119" spans="1:10" ht="234.6" customHeight="1" x14ac:dyDescent="0.2">
      <c r="A119" s="19" t="s">
        <v>740</v>
      </c>
      <c r="B119" s="16" t="s">
        <v>285</v>
      </c>
      <c r="C119" s="16"/>
      <c r="D119" s="16"/>
      <c r="E119" s="20">
        <f t="shared" si="10"/>
        <v>960</v>
      </c>
      <c r="F119" s="21">
        <f>F120</f>
        <v>960</v>
      </c>
      <c r="G119" s="20">
        <f>G120</f>
        <v>0</v>
      </c>
      <c r="H119" s="20">
        <f t="shared" si="9"/>
        <v>960</v>
      </c>
      <c r="I119" s="21">
        <f>I120</f>
        <v>960</v>
      </c>
      <c r="J119" s="20">
        <f>J120</f>
        <v>0</v>
      </c>
    </row>
    <row r="120" spans="1:10" ht="51.75" customHeight="1" x14ac:dyDescent="0.2">
      <c r="A120" s="19" t="s">
        <v>30</v>
      </c>
      <c r="B120" s="16" t="s">
        <v>285</v>
      </c>
      <c r="C120" s="16" t="s">
        <v>19</v>
      </c>
      <c r="D120" s="16" t="s">
        <v>11</v>
      </c>
      <c r="E120" s="20">
        <f t="shared" si="10"/>
        <v>960</v>
      </c>
      <c r="F120" s="20">
        <v>960</v>
      </c>
      <c r="G120" s="20"/>
      <c r="H120" s="20">
        <f t="shared" si="9"/>
        <v>960</v>
      </c>
      <c r="I120" s="20">
        <v>960</v>
      </c>
      <c r="J120" s="20"/>
    </row>
    <row r="121" spans="1:10" ht="189" customHeight="1" x14ac:dyDescent="0.2">
      <c r="A121" s="6" t="s">
        <v>286</v>
      </c>
      <c r="B121" s="1" t="s">
        <v>287</v>
      </c>
      <c r="C121" s="16"/>
      <c r="D121" s="16"/>
      <c r="E121" s="17">
        <f t="shared" si="10"/>
        <v>2847</v>
      </c>
      <c r="F121" s="18">
        <f>F122</f>
        <v>2847</v>
      </c>
      <c r="G121" s="18">
        <f>G122</f>
        <v>0</v>
      </c>
      <c r="H121" s="17">
        <f t="shared" si="9"/>
        <v>2847</v>
      </c>
      <c r="I121" s="18">
        <f>I122</f>
        <v>2847</v>
      </c>
      <c r="J121" s="18">
        <f>J122</f>
        <v>0</v>
      </c>
    </row>
    <row r="122" spans="1:10" ht="185.45" customHeight="1" x14ac:dyDescent="0.2">
      <c r="A122" s="19" t="s">
        <v>741</v>
      </c>
      <c r="B122" s="16" t="s">
        <v>288</v>
      </c>
      <c r="C122" s="16"/>
      <c r="D122" s="16"/>
      <c r="E122" s="20">
        <f t="shared" si="10"/>
        <v>2847</v>
      </c>
      <c r="F122" s="21">
        <f>F123</f>
        <v>2847</v>
      </c>
      <c r="G122" s="20">
        <f>G123</f>
        <v>0</v>
      </c>
      <c r="H122" s="20">
        <f t="shared" si="9"/>
        <v>2847</v>
      </c>
      <c r="I122" s="21">
        <f>I123</f>
        <v>2847</v>
      </c>
      <c r="J122" s="20">
        <f>J123</f>
        <v>0</v>
      </c>
    </row>
    <row r="123" spans="1:10" ht="51" customHeight="1" x14ac:dyDescent="0.2">
      <c r="A123" s="19" t="s">
        <v>30</v>
      </c>
      <c r="B123" s="16" t="s">
        <v>288</v>
      </c>
      <c r="C123" s="16" t="s">
        <v>19</v>
      </c>
      <c r="D123" s="16" t="s">
        <v>11</v>
      </c>
      <c r="E123" s="20">
        <f t="shared" si="10"/>
        <v>2847</v>
      </c>
      <c r="F123" s="20">
        <v>2847</v>
      </c>
      <c r="G123" s="20"/>
      <c r="H123" s="20">
        <f t="shared" si="9"/>
        <v>2847</v>
      </c>
      <c r="I123" s="20">
        <v>2847</v>
      </c>
      <c r="J123" s="20"/>
    </row>
    <row r="124" spans="1:10" ht="98.45" customHeight="1" x14ac:dyDescent="0.2">
      <c r="A124" s="1" t="s">
        <v>289</v>
      </c>
      <c r="B124" s="1" t="s">
        <v>290</v>
      </c>
      <c r="C124" s="16"/>
      <c r="D124" s="16"/>
      <c r="E124" s="17">
        <f t="shared" si="10"/>
        <v>17098</v>
      </c>
      <c r="F124" s="18">
        <f>F125</f>
        <v>0</v>
      </c>
      <c r="G124" s="17">
        <f>G125</f>
        <v>17098</v>
      </c>
      <c r="H124" s="17">
        <f t="shared" si="9"/>
        <v>17098</v>
      </c>
      <c r="I124" s="18">
        <f>I125</f>
        <v>0</v>
      </c>
      <c r="J124" s="17">
        <f>J125</f>
        <v>17098</v>
      </c>
    </row>
    <row r="125" spans="1:10" ht="64.5" customHeight="1" x14ac:dyDescent="0.2">
      <c r="A125" s="19" t="s">
        <v>704</v>
      </c>
      <c r="B125" s="16" t="s">
        <v>291</v>
      </c>
      <c r="C125" s="16"/>
      <c r="D125" s="16"/>
      <c r="E125" s="20">
        <f t="shared" si="10"/>
        <v>17098</v>
      </c>
      <c r="F125" s="21">
        <f>F126</f>
        <v>0</v>
      </c>
      <c r="G125" s="20">
        <f>G126</f>
        <v>17098</v>
      </c>
      <c r="H125" s="20">
        <f t="shared" si="9"/>
        <v>17098</v>
      </c>
      <c r="I125" s="21">
        <f>I126</f>
        <v>0</v>
      </c>
      <c r="J125" s="20">
        <f>J126</f>
        <v>17098</v>
      </c>
    </row>
    <row r="126" spans="1:10" ht="106.5" customHeight="1" x14ac:dyDescent="0.2">
      <c r="A126" s="16" t="s">
        <v>21</v>
      </c>
      <c r="B126" s="16" t="s">
        <v>291</v>
      </c>
      <c r="C126" s="16" t="s">
        <v>17</v>
      </c>
      <c r="D126" s="16" t="s">
        <v>27</v>
      </c>
      <c r="E126" s="20">
        <f t="shared" si="10"/>
        <v>17098</v>
      </c>
      <c r="F126" s="21"/>
      <c r="G126" s="20">
        <f>16675+423</f>
        <v>17098</v>
      </c>
      <c r="H126" s="20">
        <f t="shared" si="9"/>
        <v>17098</v>
      </c>
      <c r="I126" s="21"/>
      <c r="J126" s="20">
        <f>16675+423</f>
        <v>17098</v>
      </c>
    </row>
    <row r="127" spans="1:10" ht="401.45" customHeight="1" x14ac:dyDescent="0.2">
      <c r="A127" s="6" t="s">
        <v>742</v>
      </c>
      <c r="B127" s="1" t="s">
        <v>292</v>
      </c>
      <c r="C127" s="16"/>
      <c r="D127" s="16"/>
      <c r="E127" s="17">
        <f t="shared" si="10"/>
        <v>3984</v>
      </c>
      <c r="F127" s="18">
        <f>F128+F130</f>
        <v>38</v>
      </c>
      <c r="G127" s="17">
        <f>G128+G130</f>
        <v>3946</v>
      </c>
      <c r="H127" s="17">
        <f t="shared" si="9"/>
        <v>4063</v>
      </c>
      <c r="I127" s="18">
        <f>I128+I130</f>
        <v>38</v>
      </c>
      <c r="J127" s="17">
        <f>J128+J130</f>
        <v>4025</v>
      </c>
    </row>
    <row r="128" spans="1:10" ht="132.75" customHeight="1" x14ac:dyDescent="0.2">
      <c r="A128" s="19" t="s">
        <v>737</v>
      </c>
      <c r="B128" s="16" t="s">
        <v>293</v>
      </c>
      <c r="C128" s="16"/>
      <c r="D128" s="16"/>
      <c r="E128" s="20">
        <f t="shared" si="10"/>
        <v>38</v>
      </c>
      <c r="F128" s="21">
        <f>F129</f>
        <v>38</v>
      </c>
      <c r="G128" s="20">
        <f>G129</f>
        <v>0</v>
      </c>
      <c r="H128" s="20">
        <f t="shared" si="9"/>
        <v>38</v>
      </c>
      <c r="I128" s="21">
        <f>I129</f>
        <v>38</v>
      </c>
      <c r="J128" s="20">
        <f>J129</f>
        <v>0</v>
      </c>
    </row>
    <row r="129" spans="1:10" ht="54" customHeight="1" x14ac:dyDescent="0.2">
      <c r="A129" s="19" t="s">
        <v>30</v>
      </c>
      <c r="B129" s="16" t="s">
        <v>293</v>
      </c>
      <c r="C129" s="16" t="s">
        <v>19</v>
      </c>
      <c r="D129" s="16" t="s">
        <v>11</v>
      </c>
      <c r="E129" s="20">
        <f t="shared" si="10"/>
        <v>38</v>
      </c>
      <c r="F129" s="20">
        <v>38</v>
      </c>
      <c r="G129" s="20"/>
      <c r="H129" s="20">
        <f t="shared" si="9"/>
        <v>38</v>
      </c>
      <c r="I129" s="20">
        <v>38</v>
      </c>
      <c r="J129" s="20"/>
    </row>
    <row r="130" spans="1:10" ht="209.45" customHeight="1" x14ac:dyDescent="0.2">
      <c r="A130" s="19" t="s">
        <v>705</v>
      </c>
      <c r="B130" s="16" t="s">
        <v>294</v>
      </c>
      <c r="C130" s="16"/>
      <c r="D130" s="16"/>
      <c r="E130" s="20">
        <f t="shared" si="10"/>
        <v>3946</v>
      </c>
      <c r="F130" s="21">
        <f>F131</f>
        <v>0</v>
      </c>
      <c r="G130" s="20">
        <f>G131</f>
        <v>3946</v>
      </c>
      <c r="H130" s="20">
        <f t="shared" si="9"/>
        <v>4025</v>
      </c>
      <c r="I130" s="21">
        <f>I131</f>
        <v>0</v>
      </c>
      <c r="J130" s="20">
        <f>J131</f>
        <v>4025</v>
      </c>
    </row>
    <row r="131" spans="1:10" ht="50.25" customHeight="1" x14ac:dyDescent="0.2">
      <c r="A131" s="19" t="s">
        <v>30</v>
      </c>
      <c r="B131" s="16" t="s">
        <v>294</v>
      </c>
      <c r="C131" s="16" t="s">
        <v>19</v>
      </c>
      <c r="D131" s="16" t="s">
        <v>11</v>
      </c>
      <c r="E131" s="20">
        <f t="shared" si="10"/>
        <v>3946</v>
      </c>
      <c r="F131" s="21"/>
      <c r="G131" s="20">
        <v>3946</v>
      </c>
      <c r="H131" s="20">
        <f t="shared" si="9"/>
        <v>4025</v>
      </c>
      <c r="I131" s="21"/>
      <c r="J131" s="20">
        <v>4025</v>
      </c>
    </row>
    <row r="132" spans="1:10" ht="50.25" customHeight="1" x14ac:dyDescent="0.2">
      <c r="A132" s="6" t="s">
        <v>990</v>
      </c>
      <c r="B132" s="1" t="s">
        <v>992</v>
      </c>
      <c r="C132" s="16"/>
      <c r="D132" s="16"/>
      <c r="E132" s="17">
        <f t="shared" si="10"/>
        <v>0</v>
      </c>
      <c r="F132" s="18">
        <f>F133</f>
        <v>0</v>
      </c>
      <c r="G132" s="18">
        <f>G133</f>
        <v>0</v>
      </c>
      <c r="H132" s="17">
        <f t="shared" si="9"/>
        <v>1741.8</v>
      </c>
      <c r="I132" s="18">
        <f>I133</f>
        <v>174</v>
      </c>
      <c r="J132" s="18">
        <f>J133</f>
        <v>1567.8</v>
      </c>
    </row>
    <row r="133" spans="1:10" ht="138.75" customHeight="1" x14ac:dyDescent="0.2">
      <c r="A133" s="16" t="s">
        <v>991</v>
      </c>
      <c r="B133" s="16" t="s">
        <v>993</v>
      </c>
      <c r="C133" s="16"/>
      <c r="D133" s="16"/>
      <c r="E133" s="20">
        <f t="shared" si="10"/>
        <v>0</v>
      </c>
      <c r="F133" s="21">
        <f>F134</f>
        <v>0</v>
      </c>
      <c r="G133" s="21">
        <f>G134</f>
        <v>0</v>
      </c>
      <c r="H133" s="20">
        <f t="shared" si="9"/>
        <v>1741.8</v>
      </c>
      <c r="I133" s="21">
        <f>I134</f>
        <v>174</v>
      </c>
      <c r="J133" s="21">
        <f>J134</f>
        <v>1567.8</v>
      </c>
    </row>
    <row r="134" spans="1:10" ht="50.25" customHeight="1" x14ac:dyDescent="0.2">
      <c r="A134" s="16" t="s">
        <v>23</v>
      </c>
      <c r="B134" s="16" t="s">
        <v>993</v>
      </c>
      <c r="C134" s="16" t="s">
        <v>16</v>
      </c>
      <c r="D134" s="16" t="s">
        <v>27</v>
      </c>
      <c r="E134" s="20">
        <f t="shared" si="10"/>
        <v>0</v>
      </c>
      <c r="F134" s="21"/>
      <c r="G134" s="20"/>
      <c r="H134" s="20">
        <f t="shared" si="9"/>
        <v>1741.8</v>
      </c>
      <c r="I134" s="21">
        <v>174</v>
      </c>
      <c r="J134" s="20">
        <v>1567.8</v>
      </c>
    </row>
    <row r="135" spans="1:10" ht="69.75" customHeight="1" x14ac:dyDescent="0.2">
      <c r="A135" s="27" t="s">
        <v>295</v>
      </c>
      <c r="B135" s="1" t="s">
        <v>296</v>
      </c>
      <c r="C135" s="16"/>
      <c r="D135" s="16"/>
      <c r="E135" s="17">
        <f t="shared" si="10"/>
        <v>473575.6</v>
      </c>
      <c r="F135" s="17">
        <f>F136+F139+F147+F150+F153+F162+F159+F156+F165+F142+F168</f>
        <v>426811</v>
      </c>
      <c r="G135" s="17">
        <f>G136+G139+G147+G150+G153+G162+G159+G156+G165+G142+G168</f>
        <v>46764.6</v>
      </c>
      <c r="H135" s="17">
        <f t="shared" si="9"/>
        <v>332365</v>
      </c>
      <c r="I135" s="17">
        <f>I136+I139+I147+I150+I153+I162+I159+I156+I165+I142+I168</f>
        <v>332273</v>
      </c>
      <c r="J135" s="17">
        <f>J136+J139+J147+J150+J153+J162+J159+J156+J165+J142+J168</f>
        <v>92</v>
      </c>
    </row>
    <row r="136" spans="1:10" ht="174" customHeight="1" x14ac:dyDescent="0.2">
      <c r="A136" s="6" t="s">
        <v>743</v>
      </c>
      <c r="B136" s="1" t="s">
        <v>297</v>
      </c>
      <c r="C136" s="16"/>
      <c r="D136" s="16"/>
      <c r="E136" s="17">
        <f t="shared" si="10"/>
        <v>27745</v>
      </c>
      <c r="F136" s="18">
        <f>F137</f>
        <v>27745</v>
      </c>
      <c r="G136" s="17">
        <f>G137</f>
        <v>0</v>
      </c>
      <c r="H136" s="17">
        <f t="shared" si="9"/>
        <v>28531</v>
      </c>
      <c r="I136" s="18">
        <f>I137</f>
        <v>28531</v>
      </c>
      <c r="J136" s="17">
        <f>J137</f>
        <v>0</v>
      </c>
    </row>
    <row r="137" spans="1:10" ht="78" customHeight="1" x14ac:dyDescent="0.2">
      <c r="A137" s="19" t="s">
        <v>62</v>
      </c>
      <c r="B137" s="16" t="s">
        <v>298</v>
      </c>
      <c r="C137" s="16"/>
      <c r="D137" s="16"/>
      <c r="E137" s="20">
        <f t="shared" si="10"/>
        <v>27745</v>
      </c>
      <c r="F137" s="21">
        <f>F138</f>
        <v>27745</v>
      </c>
      <c r="G137" s="20">
        <f>G138</f>
        <v>0</v>
      </c>
      <c r="H137" s="20">
        <f t="shared" si="9"/>
        <v>28531</v>
      </c>
      <c r="I137" s="21">
        <f>I138</f>
        <v>28531</v>
      </c>
      <c r="J137" s="20">
        <f>J138</f>
        <v>0</v>
      </c>
    </row>
    <row r="138" spans="1:10" ht="97.5" customHeight="1" x14ac:dyDescent="0.2">
      <c r="A138" s="16" t="s">
        <v>21</v>
      </c>
      <c r="B138" s="16" t="s">
        <v>298</v>
      </c>
      <c r="C138" s="16" t="s">
        <v>17</v>
      </c>
      <c r="D138" s="16" t="s">
        <v>647</v>
      </c>
      <c r="E138" s="20">
        <f t="shared" si="10"/>
        <v>27745</v>
      </c>
      <c r="F138" s="20">
        <v>27745</v>
      </c>
      <c r="G138" s="20"/>
      <c r="H138" s="20">
        <f t="shared" si="9"/>
        <v>28531</v>
      </c>
      <c r="I138" s="20">
        <v>28531</v>
      </c>
      <c r="J138" s="20"/>
    </row>
    <row r="139" spans="1:10" ht="174.6" customHeight="1" x14ac:dyDescent="0.2">
      <c r="A139" s="5" t="s">
        <v>744</v>
      </c>
      <c r="B139" s="1" t="s">
        <v>299</v>
      </c>
      <c r="C139" s="16"/>
      <c r="D139" s="16"/>
      <c r="E139" s="17">
        <f t="shared" si="10"/>
        <v>249084.9</v>
      </c>
      <c r="F139" s="18">
        <f>F140</f>
        <v>249084.9</v>
      </c>
      <c r="G139" s="17">
        <f>G140</f>
        <v>0</v>
      </c>
      <c r="H139" s="17">
        <f t="shared" si="9"/>
        <v>207916</v>
      </c>
      <c r="I139" s="18">
        <f>I140</f>
        <v>207916</v>
      </c>
      <c r="J139" s="17">
        <f>J140</f>
        <v>0</v>
      </c>
    </row>
    <row r="140" spans="1:10" ht="78" customHeight="1" x14ac:dyDescent="0.2">
      <c r="A140" s="28" t="s">
        <v>62</v>
      </c>
      <c r="B140" s="16" t="s">
        <v>300</v>
      </c>
      <c r="C140" s="16"/>
      <c r="D140" s="16"/>
      <c r="E140" s="20">
        <f t="shared" si="10"/>
        <v>249084.9</v>
      </c>
      <c r="F140" s="21">
        <f>F141</f>
        <v>249084.9</v>
      </c>
      <c r="G140" s="20">
        <f>G141</f>
        <v>0</v>
      </c>
      <c r="H140" s="20">
        <f t="shared" si="9"/>
        <v>207916</v>
      </c>
      <c r="I140" s="21">
        <f>I141</f>
        <v>207916</v>
      </c>
      <c r="J140" s="20">
        <f>J141</f>
        <v>0</v>
      </c>
    </row>
    <row r="141" spans="1:10" ht="94.5" customHeight="1" x14ac:dyDescent="0.2">
      <c r="A141" s="16" t="s">
        <v>21</v>
      </c>
      <c r="B141" s="16" t="s">
        <v>300</v>
      </c>
      <c r="C141" s="16" t="s">
        <v>17</v>
      </c>
      <c r="D141" s="16" t="s">
        <v>647</v>
      </c>
      <c r="E141" s="20">
        <f t="shared" si="10"/>
        <v>249084.9</v>
      </c>
      <c r="F141" s="20">
        <f>249953-868.1</f>
        <v>249084.9</v>
      </c>
      <c r="G141" s="20"/>
      <c r="H141" s="20">
        <f t="shared" si="9"/>
        <v>207916</v>
      </c>
      <c r="I141" s="21">
        <v>207916</v>
      </c>
      <c r="J141" s="20"/>
    </row>
    <row r="142" spans="1:10" s="29" customFormat="1" ht="117.6" customHeight="1" x14ac:dyDescent="0.2">
      <c r="A142" s="1" t="s">
        <v>949</v>
      </c>
      <c r="B142" s="1" t="s">
        <v>950</v>
      </c>
      <c r="C142" s="1"/>
      <c r="D142" s="1"/>
      <c r="E142" s="17">
        <f t="shared" si="10"/>
        <v>43182</v>
      </c>
      <c r="F142" s="18">
        <f>F143+F145</f>
        <v>4318</v>
      </c>
      <c r="G142" s="18">
        <f>G143+G145</f>
        <v>38864</v>
      </c>
      <c r="H142" s="17">
        <f t="shared" si="9"/>
        <v>0</v>
      </c>
      <c r="I142" s="18"/>
      <c r="J142" s="17"/>
    </row>
    <row r="143" spans="1:10" ht="149.44999999999999" customHeight="1" x14ac:dyDescent="0.2">
      <c r="A143" s="16" t="s">
        <v>712</v>
      </c>
      <c r="B143" s="16" t="s">
        <v>951</v>
      </c>
      <c r="C143" s="16"/>
      <c r="D143" s="16"/>
      <c r="E143" s="20">
        <f t="shared" si="10"/>
        <v>38864</v>
      </c>
      <c r="F143" s="20">
        <f>F144</f>
        <v>0</v>
      </c>
      <c r="G143" s="20">
        <f>G144</f>
        <v>38864</v>
      </c>
      <c r="H143" s="20">
        <f t="shared" si="9"/>
        <v>0</v>
      </c>
      <c r="I143" s="21"/>
      <c r="J143" s="20"/>
    </row>
    <row r="144" spans="1:10" ht="75.75" customHeight="1" x14ac:dyDescent="0.2">
      <c r="A144" s="16" t="s">
        <v>23</v>
      </c>
      <c r="B144" s="16" t="s">
        <v>951</v>
      </c>
      <c r="C144" s="16" t="s">
        <v>16</v>
      </c>
      <c r="D144" s="16" t="s">
        <v>647</v>
      </c>
      <c r="E144" s="20">
        <f t="shared" si="10"/>
        <v>38864</v>
      </c>
      <c r="F144" s="21"/>
      <c r="G144" s="20">
        <v>38864</v>
      </c>
      <c r="H144" s="20">
        <f t="shared" si="9"/>
        <v>0</v>
      </c>
      <c r="I144" s="21"/>
      <c r="J144" s="20"/>
    </row>
    <row r="145" spans="1:10" ht="144.75" customHeight="1" x14ac:dyDescent="0.2">
      <c r="A145" s="16" t="s">
        <v>712</v>
      </c>
      <c r="B145" s="16" t="s">
        <v>952</v>
      </c>
      <c r="C145" s="16"/>
      <c r="D145" s="16"/>
      <c r="E145" s="20">
        <f t="shared" si="10"/>
        <v>4318</v>
      </c>
      <c r="F145" s="21">
        <f>F146</f>
        <v>4318</v>
      </c>
      <c r="G145" s="21">
        <f>G146</f>
        <v>0</v>
      </c>
      <c r="H145" s="20">
        <f t="shared" si="9"/>
        <v>0</v>
      </c>
      <c r="I145" s="21"/>
      <c r="J145" s="20"/>
    </row>
    <row r="146" spans="1:10" ht="66.75" customHeight="1" x14ac:dyDescent="0.2">
      <c r="A146" s="16" t="s">
        <v>23</v>
      </c>
      <c r="B146" s="16" t="s">
        <v>952</v>
      </c>
      <c r="C146" s="16" t="s">
        <v>16</v>
      </c>
      <c r="D146" s="16" t="s">
        <v>647</v>
      </c>
      <c r="E146" s="20">
        <f t="shared" si="10"/>
        <v>4318</v>
      </c>
      <c r="F146" s="21">
        <v>4318</v>
      </c>
      <c r="G146" s="20"/>
      <c r="H146" s="20">
        <f t="shared" si="9"/>
        <v>0</v>
      </c>
      <c r="I146" s="21"/>
      <c r="J146" s="20"/>
    </row>
    <row r="147" spans="1:10" ht="189" customHeight="1" x14ac:dyDescent="0.2">
      <c r="A147" s="1" t="s">
        <v>301</v>
      </c>
      <c r="B147" s="1" t="s">
        <v>302</v>
      </c>
      <c r="C147" s="16"/>
      <c r="D147" s="16"/>
      <c r="E147" s="17">
        <f t="shared" ref="E147:E194" si="11">F147+G147</f>
        <v>1524</v>
      </c>
      <c r="F147" s="18">
        <f>F148</f>
        <v>1524</v>
      </c>
      <c r="G147" s="17">
        <f>G148</f>
        <v>0</v>
      </c>
      <c r="H147" s="17">
        <f t="shared" si="9"/>
        <v>1524</v>
      </c>
      <c r="I147" s="18">
        <f>I148</f>
        <v>1524</v>
      </c>
      <c r="J147" s="17">
        <f>J148</f>
        <v>0</v>
      </c>
    </row>
    <row r="148" spans="1:10" ht="27" customHeight="1" x14ac:dyDescent="0.2">
      <c r="A148" s="19" t="s">
        <v>70</v>
      </c>
      <c r="B148" s="16" t="s">
        <v>303</v>
      </c>
      <c r="C148" s="16"/>
      <c r="D148" s="16"/>
      <c r="E148" s="20">
        <f t="shared" si="11"/>
        <v>1524</v>
      </c>
      <c r="F148" s="21">
        <f>F149</f>
        <v>1524</v>
      </c>
      <c r="G148" s="20">
        <f>G149</f>
        <v>0</v>
      </c>
      <c r="H148" s="20">
        <f t="shared" si="9"/>
        <v>1524</v>
      </c>
      <c r="I148" s="21">
        <f>I149</f>
        <v>1524</v>
      </c>
      <c r="J148" s="20">
        <f>J149</f>
        <v>0</v>
      </c>
    </row>
    <row r="149" spans="1:10" ht="100.5" customHeight="1" x14ac:dyDescent="0.2">
      <c r="A149" s="16" t="s">
        <v>21</v>
      </c>
      <c r="B149" s="16" t="s">
        <v>303</v>
      </c>
      <c r="C149" s="16" t="s">
        <v>17</v>
      </c>
      <c r="D149" s="16" t="s">
        <v>647</v>
      </c>
      <c r="E149" s="20">
        <f t="shared" si="11"/>
        <v>1524</v>
      </c>
      <c r="F149" s="20">
        <v>1524</v>
      </c>
      <c r="G149" s="20"/>
      <c r="H149" s="20">
        <f t="shared" si="9"/>
        <v>1524</v>
      </c>
      <c r="I149" s="20">
        <v>1524</v>
      </c>
      <c r="J149" s="20"/>
    </row>
    <row r="150" spans="1:10" ht="124.9" customHeight="1" x14ac:dyDescent="0.2">
      <c r="A150" s="1" t="s">
        <v>745</v>
      </c>
      <c r="B150" s="1" t="s">
        <v>304</v>
      </c>
      <c r="C150" s="16"/>
      <c r="D150" s="16"/>
      <c r="E150" s="17">
        <f t="shared" si="11"/>
        <v>95108</v>
      </c>
      <c r="F150" s="18">
        <f>F151</f>
        <v>95108</v>
      </c>
      <c r="G150" s="17">
        <f>G151</f>
        <v>0</v>
      </c>
      <c r="H150" s="17">
        <f t="shared" si="9"/>
        <v>45895</v>
      </c>
      <c r="I150" s="18">
        <f>I151</f>
        <v>45895</v>
      </c>
      <c r="J150" s="17">
        <f>J151</f>
        <v>0</v>
      </c>
    </row>
    <row r="151" spans="1:10" ht="83.25" customHeight="1" x14ac:dyDescent="0.2">
      <c r="A151" s="19" t="s">
        <v>62</v>
      </c>
      <c r="B151" s="16" t="s">
        <v>305</v>
      </c>
      <c r="C151" s="16"/>
      <c r="D151" s="16"/>
      <c r="E151" s="20">
        <f t="shared" si="11"/>
        <v>95108</v>
      </c>
      <c r="F151" s="21">
        <f>F152</f>
        <v>95108</v>
      </c>
      <c r="G151" s="20">
        <f>G152</f>
        <v>0</v>
      </c>
      <c r="H151" s="20">
        <f t="shared" si="9"/>
        <v>45895</v>
      </c>
      <c r="I151" s="21">
        <f>I152</f>
        <v>45895</v>
      </c>
      <c r="J151" s="20">
        <f>J152</f>
        <v>0</v>
      </c>
    </row>
    <row r="152" spans="1:10" ht="94.5" customHeight="1" x14ac:dyDescent="0.2">
      <c r="A152" s="16" t="s">
        <v>21</v>
      </c>
      <c r="B152" s="16" t="s">
        <v>305</v>
      </c>
      <c r="C152" s="16" t="s">
        <v>17</v>
      </c>
      <c r="D152" s="16" t="s">
        <v>647</v>
      </c>
      <c r="E152" s="20">
        <f t="shared" si="11"/>
        <v>95108</v>
      </c>
      <c r="F152" s="20">
        <v>95108</v>
      </c>
      <c r="G152" s="20"/>
      <c r="H152" s="20">
        <f t="shared" si="9"/>
        <v>45895</v>
      </c>
      <c r="I152" s="20">
        <v>45895</v>
      </c>
      <c r="J152" s="20"/>
    </row>
    <row r="153" spans="1:10" ht="189" customHeight="1" x14ac:dyDescent="0.2">
      <c r="A153" s="1" t="s">
        <v>746</v>
      </c>
      <c r="B153" s="1" t="s">
        <v>306</v>
      </c>
      <c r="C153" s="16"/>
      <c r="D153" s="16"/>
      <c r="E153" s="17">
        <f t="shared" si="11"/>
        <v>6407</v>
      </c>
      <c r="F153" s="18">
        <f>F154</f>
        <v>6407</v>
      </c>
      <c r="G153" s="17">
        <f>G154</f>
        <v>0</v>
      </c>
      <c r="H153" s="17">
        <f t="shared" si="9"/>
        <v>6651</v>
      </c>
      <c r="I153" s="18">
        <f>I154</f>
        <v>6651</v>
      </c>
      <c r="J153" s="17">
        <f>J154</f>
        <v>0</v>
      </c>
    </row>
    <row r="154" spans="1:10" ht="81" customHeight="1" x14ac:dyDescent="0.2">
      <c r="A154" s="19" t="s">
        <v>62</v>
      </c>
      <c r="B154" s="16" t="s">
        <v>307</v>
      </c>
      <c r="C154" s="1"/>
      <c r="D154" s="1"/>
      <c r="E154" s="20">
        <f t="shared" si="11"/>
        <v>6407</v>
      </c>
      <c r="F154" s="21">
        <f>F155</f>
        <v>6407</v>
      </c>
      <c r="G154" s="20">
        <f>G155</f>
        <v>0</v>
      </c>
      <c r="H154" s="20">
        <f t="shared" si="9"/>
        <v>6651</v>
      </c>
      <c r="I154" s="21">
        <f>I155</f>
        <v>6651</v>
      </c>
      <c r="J154" s="20">
        <f>J155</f>
        <v>0</v>
      </c>
    </row>
    <row r="155" spans="1:10" ht="93.75" customHeight="1" x14ac:dyDescent="0.2">
      <c r="A155" s="16" t="s">
        <v>21</v>
      </c>
      <c r="B155" s="16" t="s">
        <v>307</v>
      </c>
      <c r="C155" s="16" t="s">
        <v>17</v>
      </c>
      <c r="D155" s="16" t="s">
        <v>31</v>
      </c>
      <c r="E155" s="20">
        <f t="shared" si="11"/>
        <v>6407</v>
      </c>
      <c r="F155" s="20">
        <v>6407</v>
      </c>
      <c r="G155" s="20"/>
      <c r="H155" s="20">
        <f t="shared" si="9"/>
        <v>6651</v>
      </c>
      <c r="I155" s="20">
        <v>6651</v>
      </c>
      <c r="J155" s="20"/>
    </row>
    <row r="156" spans="1:10" ht="186" customHeight="1" x14ac:dyDescent="0.2">
      <c r="A156" s="27" t="s">
        <v>800</v>
      </c>
      <c r="B156" s="1" t="s">
        <v>802</v>
      </c>
      <c r="C156" s="1"/>
      <c r="D156" s="16"/>
      <c r="E156" s="17">
        <f t="shared" si="11"/>
        <v>306</v>
      </c>
      <c r="F156" s="18">
        <f>F157</f>
        <v>306</v>
      </c>
      <c r="G156" s="18">
        <f>G157</f>
        <v>0</v>
      </c>
      <c r="H156" s="17">
        <f t="shared" si="9"/>
        <v>306</v>
      </c>
      <c r="I156" s="18">
        <f>I157</f>
        <v>306</v>
      </c>
      <c r="J156" s="18">
        <f>J157</f>
        <v>0</v>
      </c>
    </row>
    <row r="157" spans="1:10" ht="150" customHeight="1" x14ac:dyDescent="0.2">
      <c r="A157" s="28" t="s">
        <v>801</v>
      </c>
      <c r="B157" s="16" t="s">
        <v>803</v>
      </c>
      <c r="C157" s="16"/>
      <c r="D157" s="16"/>
      <c r="E157" s="20">
        <f t="shared" si="11"/>
        <v>306</v>
      </c>
      <c r="F157" s="21">
        <f>F158</f>
        <v>306</v>
      </c>
      <c r="G157" s="21">
        <f>G158</f>
        <v>0</v>
      </c>
      <c r="H157" s="20">
        <f t="shared" si="9"/>
        <v>306</v>
      </c>
      <c r="I157" s="21">
        <f>I158</f>
        <v>306</v>
      </c>
      <c r="J157" s="21">
        <f>J158</f>
        <v>0</v>
      </c>
    </row>
    <row r="158" spans="1:10" ht="57" customHeight="1" x14ac:dyDescent="0.2">
      <c r="A158" s="19" t="s">
        <v>30</v>
      </c>
      <c r="B158" s="16" t="s">
        <v>803</v>
      </c>
      <c r="C158" s="16" t="s">
        <v>19</v>
      </c>
      <c r="D158" s="16" t="s">
        <v>647</v>
      </c>
      <c r="E158" s="20">
        <f t="shared" si="11"/>
        <v>306</v>
      </c>
      <c r="F158" s="21">
        <v>306</v>
      </c>
      <c r="G158" s="20"/>
      <c r="H158" s="20">
        <f t="shared" si="9"/>
        <v>306</v>
      </c>
      <c r="I158" s="21">
        <v>306</v>
      </c>
      <c r="J158" s="20"/>
    </row>
    <row r="159" spans="1:10" ht="256.14999999999998" customHeight="1" x14ac:dyDescent="0.2">
      <c r="A159" s="6" t="s">
        <v>796</v>
      </c>
      <c r="B159" s="1" t="s">
        <v>798</v>
      </c>
      <c r="C159" s="16"/>
      <c r="D159" s="16"/>
      <c r="E159" s="17">
        <f t="shared" si="11"/>
        <v>1226</v>
      </c>
      <c r="F159" s="18">
        <f>F160</f>
        <v>1226</v>
      </c>
      <c r="G159" s="20">
        <f>G160</f>
        <v>0</v>
      </c>
      <c r="H159" s="17">
        <f t="shared" si="9"/>
        <v>1226</v>
      </c>
      <c r="I159" s="18">
        <f>I160</f>
        <v>1226</v>
      </c>
      <c r="J159" s="20">
        <f>J160</f>
        <v>0</v>
      </c>
    </row>
    <row r="160" spans="1:10" ht="209.45" customHeight="1" x14ac:dyDescent="0.2">
      <c r="A160" s="19" t="s">
        <v>797</v>
      </c>
      <c r="B160" s="16" t="s">
        <v>799</v>
      </c>
      <c r="C160" s="16"/>
      <c r="D160" s="16"/>
      <c r="E160" s="20">
        <f t="shared" si="11"/>
        <v>1226</v>
      </c>
      <c r="F160" s="21">
        <f>F161</f>
        <v>1226</v>
      </c>
      <c r="G160" s="20">
        <f>G161</f>
        <v>0</v>
      </c>
      <c r="H160" s="20">
        <f t="shared" si="9"/>
        <v>1226</v>
      </c>
      <c r="I160" s="21">
        <f>I161</f>
        <v>1226</v>
      </c>
      <c r="J160" s="20">
        <f>J161</f>
        <v>0</v>
      </c>
    </row>
    <row r="161" spans="1:10" ht="53.25" customHeight="1" x14ac:dyDescent="0.2">
      <c r="A161" s="19" t="s">
        <v>30</v>
      </c>
      <c r="B161" s="16" t="s">
        <v>799</v>
      </c>
      <c r="C161" s="16" t="s">
        <v>19</v>
      </c>
      <c r="D161" s="16">
        <v>1003</v>
      </c>
      <c r="E161" s="20">
        <f t="shared" si="11"/>
        <v>1226</v>
      </c>
      <c r="F161" s="21">
        <v>1226</v>
      </c>
      <c r="G161" s="20"/>
      <c r="H161" s="20">
        <f t="shared" si="9"/>
        <v>1226</v>
      </c>
      <c r="I161" s="21">
        <v>1226</v>
      </c>
      <c r="J161" s="20"/>
    </row>
    <row r="162" spans="1:10" ht="399" customHeight="1" x14ac:dyDescent="0.2">
      <c r="A162" s="6" t="s">
        <v>747</v>
      </c>
      <c r="B162" s="1" t="s">
        <v>308</v>
      </c>
      <c r="C162" s="16"/>
      <c r="D162" s="16"/>
      <c r="E162" s="17">
        <f t="shared" si="11"/>
        <v>88</v>
      </c>
      <c r="F162" s="18">
        <f>F163</f>
        <v>0</v>
      </c>
      <c r="G162" s="17">
        <f>G163+G165</f>
        <v>88</v>
      </c>
      <c r="H162" s="17">
        <f t="shared" si="9"/>
        <v>92</v>
      </c>
      <c r="I162" s="18">
        <f>I163</f>
        <v>0</v>
      </c>
      <c r="J162" s="17">
        <f>J163+J165</f>
        <v>92</v>
      </c>
    </row>
    <row r="163" spans="1:10" ht="204.75" customHeight="1" x14ac:dyDescent="0.2">
      <c r="A163" s="19" t="s">
        <v>705</v>
      </c>
      <c r="B163" s="16" t="s">
        <v>309</v>
      </c>
      <c r="C163" s="16"/>
      <c r="D163" s="16"/>
      <c r="E163" s="20">
        <f t="shared" si="11"/>
        <v>88</v>
      </c>
      <c r="F163" s="21">
        <f>F164</f>
        <v>0</v>
      </c>
      <c r="G163" s="20">
        <f>G164</f>
        <v>88</v>
      </c>
      <c r="H163" s="20">
        <f t="shared" si="9"/>
        <v>92</v>
      </c>
      <c r="I163" s="21">
        <f>I164</f>
        <v>0</v>
      </c>
      <c r="J163" s="20">
        <f>J164</f>
        <v>92</v>
      </c>
    </row>
    <row r="164" spans="1:10" ht="51" customHeight="1" x14ac:dyDescent="0.2">
      <c r="A164" s="19" t="s">
        <v>30</v>
      </c>
      <c r="B164" s="16" t="s">
        <v>309</v>
      </c>
      <c r="C164" s="16" t="s">
        <v>19</v>
      </c>
      <c r="D164" s="16" t="s">
        <v>11</v>
      </c>
      <c r="E164" s="20">
        <f t="shared" si="11"/>
        <v>88</v>
      </c>
      <c r="F164" s="21"/>
      <c r="G164" s="20">
        <v>88</v>
      </c>
      <c r="H164" s="20">
        <f t="shared" si="9"/>
        <v>92</v>
      </c>
      <c r="I164" s="21"/>
      <c r="J164" s="20">
        <v>92</v>
      </c>
    </row>
    <row r="165" spans="1:10" ht="141" customHeight="1" x14ac:dyDescent="0.2">
      <c r="A165" s="1" t="s">
        <v>927</v>
      </c>
      <c r="B165" s="1" t="s">
        <v>928</v>
      </c>
      <c r="C165" s="1"/>
      <c r="D165" s="16"/>
      <c r="E165" s="17">
        <f>F165+G165</f>
        <v>40224</v>
      </c>
      <c r="F165" s="18">
        <f>F166</f>
        <v>40224</v>
      </c>
      <c r="G165" s="17">
        <f>G166</f>
        <v>0</v>
      </c>
      <c r="H165" s="17">
        <f>I165+J165</f>
        <v>40224</v>
      </c>
      <c r="I165" s="18">
        <f>I166</f>
        <v>40224</v>
      </c>
      <c r="J165" s="17">
        <f>J166</f>
        <v>0</v>
      </c>
    </row>
    <row r="166" spans="1:10" ht="179.25" customHeight="1" x14ac:dyDescent="0.2">
      <c r="A166" s="19" t="s">
        <v>937</v>
      </c>
      <c r="B166" s="16" t="s">
        <v>938</v>
      </c>
      <c r="C166" s="16"/>
      <c r="D166" s="16"/>
      <c r="E166" s="20">
        <f>F166+G166</f>
        <v>40224</v>
      </c>
      <c r="F166" s="21">
        <f>F167</f>
        <v>40224</v>
      </c>
      <c r="G166" s="20">
        <f>G167</f>
        <v>0</v>
      </c>
      <c r="H166" s="20">
        <f>I166+J166</f>
        <v>40224</v>
      </c>
      <c r="I166" s="21">
        <f>I167</f>
        <v>40224</v>
      </c>
      <c r="J166" s="20">
        <f>J167</f>
        <v>0</v>
      </c>
    </row>
    <row r="167" spans="1:10" ht="99.75" customHeight="1" x14ac:dyDescent="0.2">
      <c r="A167" s="16" t="s">
        <v>21</v>
      </c>
      <c r="B167" s="16" t="s">
        <v>938</v>
      </c>
      <c r="C167" s="16" t="s">
        <v>17</v>
      </c>
      <c r="D167" s="16" t="s">
        <v>647</v>
      </c>
      <c r="E167" s="20">
        <f>F167+G167</f>
        <v>40224</v>
      </c>
      <c r="F167" s="20">
        <v>40224</v>
      </c>
      <c r="G167" s="20"/>
      <c r="H167" s="20">
        <f>I167+J167</f>
        <v>40224</v>
      </c>
      <c r="I167" s="20">
        <v>40224</v>
      </c>
      <c r="J167" s="20"/>
    </row>
    <row r="168" spans="1:10" ht="99.75" customHeight="1" x14ac:dyDescent="0.2">
      <c r="A168" s="6" t="s">
        <v>986</v>
      </c>
      <c r="B168" s="1" t="s">
        <v>988</v>
      </c>
      <c r="C168" s="1"/>
      <c r="D168" s="16"/>
      <c r="E168" s="17">
        <f>F168+G168</f>
        <v>8680.7000000000007</v>
      </c>
      <c r="F168" s="17">
        <f>F169</f>
        <v>868.1</v>
      </c>
      <c r="G168" s="17">
        <f>G169</f>
        <v>7812.6</v>
      </c>
      <c r="H168" s="17">
        <f>I168+J168</f>
        <v>0</v>
      </c>
      <c r="I168" s="17">
        <f>I169</f>
        <v>0</v>
      </c>
      <c r="J168" s="17">
        <f>J169</f>
        <v>0</v>
      </c>
    </row>
    <row r="169" spans="1:10" ht="200.25" customHeight="1" x14ac:dyDescent="0.2">
      <c r="A169" s="16" t="s">
        <v>987</v>
      </c>
      <c r="B169" s="16" t="s">
        <v>989</v>
      </c>
      <c r="C169" s="16"/>
      <c r="D169" s="16"/>
      <c r="E169" s="20">
        <f t="shared" ref="E169:E170" si="12">F169+G169</f>
        <v>8680.7000000000007</v>
      </c>
      <c r="F169" s="20">
        <f>F170</f>
        <v>868.1</v>
      </c>
      <c r="G169" s="20">
        <f>G170</f>
        <v>7812.6</v>
      </c>
      <c r="H169" s="20">
        <f t="shared" ref="H169:H170" si="13">I169+J169</f>
        <v>0</v>
      </c>
      <c r="I169" s="20">
        <f>I170</f>
        <v>0</v>
      </c>
      <c r="J169" s="20">
        <f>J170</f>
        <v>0</v>
      </c>
    </row>
    <row r="170" spans="1:10" ht="99.75" customHeight="1" x14ac:dyDescent="0.2">
      <c r="A170" s="16" t="s">
        <v>21</v>
      </c>
      <c r="B170" s="16" t="s">
        <v>989</v>
      </c>
      <c r="C170" s="16" t="s">
        <v>17</v>
      </c>
      <c r="D170" s="16" t="s">
        <v>647</v>
      </c>
      <c r="E170" s="20">
        <f t="shared" si="12"/>
        <v>8680.7000000000007</v>
      </c>
      <c r="F170" s="20">
        <v>868.1</v>
      </c>
      <c r="G170" s="20">
        <f>7187.6+625</f>
        <v>7812.6</v>
      </c>
      <c r="H170" s="20">
        <f t="shared" si="13"/>
        <v>0</v>
      </c>
      <c r="I170" s="20">
        <v>0</v>
      </c>
      <c r="J170" s="20">
        <v>0</v>
      </c>
    </row>
    <row r="171" spans="1:10" ht="68.45" customHeight="1" x14ac:dyDescent="0.2">
      <c r="A171" s="6" t="s">
        <v>310</v>
      </c>
      <c r="B171" s="1" t="s">
        <v>311</v>
      </c>
      <c r="C171" s="16"/>
      <c r="D171" s="16"/>
      <c r="E171" s="17">
        <f t="shared" si="11"/>
        <v>12929</v>
      </c>
      <c r="F171" s="18">
        <f>F172+F175</f>
        <v>12929</v>
      </c>
      <c r="G171" s="17">
        <f>G172+G175</f>
        <v>0</v>
      </c>
      <c r="H171" s="17">
        <f t="shared" ref="H171:H213" si="14">I171+J171</f>
        <v>13319</v>
      </c>
      <c r="I171" s="18">
        <f>I172+I175</f>
        <v>13319</v>
      </c>
      <c r="J171" s="17">
        <f>J172+J175</f>
        <v>0</v>
      </c>
    </row>
    <row r="172" spans="1:10" ht="117.6" customHeight="1" x14ac:dyDescent="0.2">
      <c r="A172" s="6" t="s">
        <v>605</v>
      </c>
      <c r="B172" s="1" t="s">
        <v>312</v>
      </c>
      <c r="C172" s="16"/>
      <c r="D172" s="16"/>
      <c r="E172" s="17">
        <f t="shared" si="11"/>
        <v>12874</v>
      </c>
      <c r="F172" s="18">
        <f>F173</f>
        <v>12874</v>
      </c>
      <c r="G172" s="17">
        <f>G173</f>
        <v>0</v>
      </c>
      <c r="H172" s="17">
        <f t="shared" si="14"/>
        <v>13264</v>
      </c>
      <c r="I172" s="18">
        <f>I173</f>
        <v>13264</v>
      </c>
      <c r="J172" s="17">
        <f>J173</f>
        <v>0</v>
      </c>
    </row>
    <row r="173" spans="1:10" ht="78" customHeight="1" x14ac:dyDescent="0.2">
      <c r="A173" s="19" t="s">
        <v>62</v>
      </c>
      <c r="B173" s="16" t="s">
        <v>313</v>
      </c>
      <c r="C173" s="16"/>
      <c r="D173" s="16"/>
      <c r="E173" s="20">
        <f t="shared" si="11"/>
        <v>12874</v>
      </c>
      <c r="F173" s="21">
        <f>F174</f>
        <v>12874</v>
      </c>
      <c r="G173" s="20">
        <f>G174</f>
        <v>0</v>
      </c>
      <c r="H173" s="20">
        <f t="shared" si="14"/>
        <v>13264</v>
      </c>
      <c r="I173" s="21">
        <f>I174</f>
        <v>13264</v>
      </c>
      <c r="J173" s="20">
        <f>J174</f>
        <v>0</v>
      </c>
    </row>
    <row r="174" spans="1:10" ht="98.25" customHeight="1" x14ac:dyDescent="0.2">
      <c r="A174" s="16" t="s">
        <v>21</v>
      </c>
      <c r="B174" s="16" t="s">
        <v>313</v>
      </c>
      <c r="C174" s="16" t="s">
        <v>17</v>
      </c>
      <c r="D174" s="16" t="s">
        <v>31</v>
      </c>
      <c r="E174" s="20">
        <f t="shared" si="11"/>
        <v>12874</v>
      </c>
      <c r="F174" s="20">
        <v>12874</v>
      </c>
      <c r="G174" s="20"/>
      <c r="H174" s="20">
        <f t="shared" si="14"/>
        <v>13264</v>
      </c>
      <c r="I174" s="20">
        <v>13264</v>
      </c>
      <c r="J174" s="20"/>
    </row>
    <row r="175" spans="1:10" ht="207" customHeight="1" x14ac:dyDescent="0.2">
      <c r="A175" s="6" t="s">
        <v>748</v>
      </c>
      <c r="B175" s="1" t="s">
        <v>314</v>
      </c>
      <c r="C175" s="1"/>
      <c r="D175" s="1"/>
      <c r="E175" s="17">
        <f t="shared" si="11"/>
        <v>55</v>
      </c>
      <c r="F175" s="18">
        <f>F176</f>
        <v>55</v>
      </c>
      <c r="G175" s="17">
        <f>G176</f>
        <v>0</v>
      </c>
      <c r="H175" s="17">
        <f t="shared" si="14"/>
        <v>55</v>
      </c>
      <c r="I175" s="18">
        <f>I176</f>
        <v>55</v>
      </c>
      <c r="J175" s="17">
        <f>J176</f>
        <v>0</v>
      </c>
    </row>
    <row r="176" spans="1:10" ht="80.25" customHeight="1" x14ac:dyDescent="0.2">
      <c r="A176" s="19" t="s">
        <v>62</v>
      </c>
      <c r="B176" s="16" t="s">
        <v>315</v>
      </c>
      <c r="C176" s="16"/>
      <c r="D176" s="16"/>
      <c r="E176" s="20">
        <f t="shared" si="11"/>
        <v>55</v>
      </c>
      <c r="F176" s="21">
        <f>F177</f>
        <v>55</v>
      </c>
      <c r="G176" s="20">
        <f>G177</f>
        <v>0</v>
      </c>
      <c r="H176" s="20">
        <f t="shared" si="14"/>
        <v>55</v>
      </c>
      <c r="I176" s="21">
        <f>I177</f>
        <v>55</v>
      </c>
      <c r="J176" s="20">
        <f>J177</f>
        <v>0</v>
      </c>
    </row>
    <row r="177" spans="1:10" ht="102" customHeight="1" x14ac:dyDescent="0.2">
      <c r="A177" s="16" t="s">
        <v>21</v>
      </c>
      <c r="B177" s="16" t="s">
        <v>315</v>
      </c>
      <c r="C177" s="16" t="s">
        <v>17</v>
      </c>
      <c r="D177" s="16" t="s">
        <v>31</v>
      </c>
      <c r="E177" s="20">
        <f t="shared" si="11"/>
        <v>55</v>
      </c>
      <c r="F177" s="20">
        <v>55</v>
      </c>
      <c r="G177" s="20"/>
      <c r="H177" s="20">
        <f t="shared" si="14"/>
        <v>55</v>
      </c>
      <c r="I177" s="20">
        <v>55</v>
      </c>
      <c r="J177" s="20"/>
    </row>
    <row r="178" spans="1:10" ht="85.5" customHeight="1" x14ac:dyDescent="0.2">
      <c r="A178" s="6" t="s">
        <v>316</v>
      </c>
      <c r="B178" s="1" t="s">
        <v>317</v>
      </c>
      <c r="C178" s="16"/>
      <c r="D178" s="16"/>
      <c r="E178" s="17">
        <f t="shared" si="11"/>
        <v>44947</v>
      </c>
      <c r="F178" s="18">
        <f>F179+F182+F185+F190</f>
        <v>40750</v>
      </c>
      <c r="G178" s="17">
        <f>G179+G182+G185+G190</f>
        <v>4197</v>
      </c>
      <c r="H178" s="17">
        <f t="shared" si="14"/>
        <v>45455</v>
      </c>
      <c r="I178" s="18">
        <f>I179+I182+I185+I190</f>
        <v>41090</v>
      </c>
      <c r="J178" s="17">
        <f>J179+J182+J185+J190</f>
        <v>4365</v>
      </c>
    </row>
    <row r="179" spans="1:10" ht="148.15" customHeight="1" x14ac:dyDescent="0.2">
      <c r="A179" s="1" t="s">
        <v>318</v>
      </c>
      <c r="B179" s="1" t="s">
        <v>319</v>
      </c>
      <c r="C179" s="16"/>
      <c r="D179" s="16"/>
      <c r="E179" s="17">
        <f t="shared" si="11"/>
        <v>8954</v>
      </c>
      <c r="F179" s="18">
        <f>F180</f>
        <v>8954</v>
      </c>
      <c r="G179" s="17">
        <f>G180</f>
        <v>0</v>
      </c>
      <c r="H179" s="17">
        <f t="shared" si="14"/>
        <v>9235</v>
      </c>
      <c r="I179" s="18">
        <f>I180</f>
        <v>9235</v>
      </c>
      <c r="J179" s="17">
        <f>J180</f>
        <v>0</v>
      </c>
    </row>
    <row r="180" spans="1:10" ht="84" customHeight="1" x14ac:dyDescent="0.2">
      <c r="A180" s="19" t="s">
        <v>62</v>
      </c>
      <c r="B180" s="16" t="s">
        <v>320</v>
      </c>
      <c r="C180" s="1"/>
      <c r="D180" s="1"/>
      <c r="E180" s="20">
        <f t="shared" si="11"/>
        <v>8954</v>
      </c>
      <c r="F180" s="21">
        <f>F181</f>
        <v>8954</v>
      </c>
      <c r="G180" s="20">
        <f>G181</f>
        <v>0</v>
      </c>
      <c r="H180" s="20">
        <f t="shared" si="14"/>
        <v>9235</v>
      </c>
      <c r="I180" s="21">
        <f>I181</f>
        <v>9235</v>
      </c>
      <c r="J180" s="20">
        <f>J181</f>
        <v>0</v>
      </c>
    </row>
    <row r="181" spans="1:10" ht="96.6" customHeight="1" x14ac:dyDescent="0.2">
      <c r="A181" s="16" t="s">
        <v>21</v>
      </c>
      <c r="B181" s="16" t="s">
        <v>320</v>
      </c>
      <c r="C181" s="16" t="s">
        <v>17</v>
      </c>
      <c r="D181" s="16" t="s">
        <v>26</v>
      </c>
      <c r="E181" s="20">
        <f t="shared" si="11"/>
        <v>8954</v>
      </c>
      <c r="F181" s="20">
        <v>8954</v>
      </c>
      <c r="G181" s="20"/>
      <c r="H181" s="20">
        <f t="shared" si="14"/>
        <v>9235</v>
      </c>
      <c r="I181" s="20">
        <v>9235</v>
      </c>
      <c r="J181" s="20"/>
    </row>
    <row r="182" spans="1:10" ht="107.45" customHeight="1" x14ac:dyDescent="0.2">
      <c r="A182" s="1" t="s">
        <v>321</v>
      </c>
      <c r="B182" s="1" t="s">
        <v>322</v>
      </c>
      <c r="C182" s="16"/>
      <c r="D182" s="16"/>
      <c r="E182" s="17">
        <f t="shared" si="11"/>
        <v>4197</v>
      </c>
      <c r="F182" s="18">
        <f>F183</f>
        <v>0</v>
      </c>
      <c r="G182" s="17">
        <f>G183</f>
        <v>4197</v>
      </c>
      <c r="H182" s="17">
        <f t="shared" si="14"/>
        <v>4365</v>
      </c>
      <c r="I182" s="18">
        <f>I183</f>
        <v>0</v>
      </c>
      <c r="J182" s="17">
        <f>J183</f>
        <v>4365</v>
      </c>
    </row>
    <row r="183" spans="1:10" ht="77.25" customHeight="1" x14ac:dyDescent="0.2">
      <c r="A183" s="19" t="s">
        <v>325</v>
      </c>
      <c r="B183" s="16" t="s">
        <v>323</v>
      </c>
      <c r="C183" s="16"/>
      <c r="D183" s="16"/>
      <c r="E183" s="20">
        <f t="shared" si="11"/>
        <v>4197</v>
      </c>
      <c r="F183" s="21">
        <f>F184</f>
        <v>0</v>
      </c>
      <c r="G183" s="20">
        <f>G184</f>
        <v>4197</v>
      </c>
      <c r="H183" s="20">
        <f t="shared" si="14"/>
        <v>4365</v>
      </c>
      <c r="I183" s="21">
        <f>I184</f>
        <v>0</v>
      </c>
      <c r="J183" s="20">
        <f>J184</f>
        <v>4365</v>
      </c>
    </row>
    <row r="184" spans="1:10" ht="99.6" customHeight="1" x14ac:dyDescent="0.2">
      <c r="A184" s="16" t="s">
        <v>21</v>
      </c>
      <c r="B184" s="16" t="s">
        <v>323</v>
      </c>
      <c r="C184" s="16" t="s">
        <v>17</v>
      </c>
      <c r="D184" s="16" t="s">
        <v>26</v>
      </c>
      <c r="E184" s="20">
        <f t="shared" si="11"/>
        <v>4197</v>
      </c>
      <c r="F184" s="21"/>
      <c r="G184" s="20">
        <f>4276-79</f>
        <v>4197</v>
      </c>
      <c r="H184" s="20">
        <f t="shared" si="14"/>
        <v>4365</v>
      </c>
      <c r="I184" s="21"/>
      <c r="J184" s="20">
        <f>4447-82</f>
        <v>4365</v>
      </c>
    </row>
    <row r="185" spans="1:10" ht="151.15" customHeight="1" x14ac:dyDescent="0.2">
      <c r="A185" s="1" t="s">
        <v>749</v>
      </c>
      <c r="B185" s="1" t="s">
        <v>324</v>
      </c>
      <c r="C185" s="16"/>
      <c r="D185" s="16"/>
      <c r="E185" s="17">
        <f t="shared" si="11"/>
        <v>15644</v>
      </c>
      <c r="F185" s="18">
        <f>F186+F188</f>
        <v>15644</v>
      </c>
      <c r="G185" s="17">
        <f>G186+G188</f>
        <v>0</v>
      </c>
      <c r="H185" s="17">
        <f t="shared" si="14"/>
        <v>15644</v>
      </c>
      <c r="I185" s="18">
        <f>I186+I188</f>
        <v>15644</v>
      </c>
      <c r="J185" s="17">
        <f>J186+J188</f>
        <v>0</v>
      </c>
    </row>
    <row r="186" spans="1:10" ht="71.25" customHeight="1" x14ac:dyDescent="0.2">
      <c r="A186" s="19" t="s">
        <v>325</v>
      </c>
      <c r="B186" s="16" t="s">
        <v>326</v>
      </c>
      <c r="C186" s="16"/>
      <c r="D186" s="16"/>
      <c r="E186" s="20">
        <f t="shared" si="11"/>
        <v>15543</v>
      </c>
      <c r="F186" s="21">
        <f>F187</f>
        <v>15543</v>
      </c>
      <c r="G186" s="20">
        <f>G187</f>
        <v>0</v>
      </c>
      <c r="H186" s="20">
        <f t="shared" si="14"/>
        <v>15543</v>
      </c>
      <c r="I186" s="21">
        <f>I187</f>
        <v>15543</v>
      </c>
      <c r="J186" s="20">
        <f>J187</f>
        <v>0</v>
      </c>
    </row>
    <row r="187" spans="1:10" ht="101.25" customHeight="1" x14ac:dyDescent="0.2">
      <c r="A187" s="16" t="s">
        <v>21</v>
      </c>
      <c r="B187" s="16" t="s">
        <v>326</v>
      </c>
      <c r="C187" s="16" t="s">
        <v>17</v>
      </c>
      <c r="D187" s="16" t="s">
        <v>26</v>
      </c>
      <c r="E187" s="20">
        <f t="shared" si="11"/>
        <v>15543</v>
      </c>
      <c r="F187" s="20">
        <v>15543</v>
      </c>
      <c r="G187" s="20"/>
      <c r="H187" s="20">
        <f t="shared" si="14"/>
        <v>15543</v>
      </c>
      <c r="I187" s="20">
        <v>15543</v>
      </c>
      <c r="J187" s="20"/>
    </row>
    <row r="188" spans="1:10" ht="134.44999999999999" customHeight="1" x14ac:dyDescent="0.2">
      <c r="A188" s="22" t="s">
        <v>900</v>
      </c>
      <c r="B188" s="16" t="s">
        <v>327</v>
      </c>
      <c r="C188" s="16"/>
      <c r="D188" s="16"/>
      <c r="E188" s="20">
        <f t="shared" si="11"/>
        <v>101</v>
      </c>
      <c r="F188" s="21">
        <f>F189</f>
        <v>101</v>
      </c>
      <c r="G188" s="20">
        <f>G189</f>
        <v>0</v>
      </c>
      <c r="H188" s="20">
        <f t="shared" si="14"/>
        <v>101</v>
      </c>
      <c r="I188" s="21">
        <f>I189</f>
        <v>101</v>
      </c>
      <c r="J188" s="20">
        <f>J189</f>
        <v>0</v>
      </c>
    </row>
    <row r="189" spans="1:10" ht="96" customHeight="1" x14ac:dyDescent="0.2">
      <c r="A189" s="16" t="s">
        <v>21</v>
      </c>
      <c r="B189" s="16" t="s">
        <v>327</v>
      </c>
      <c r="C189" s="16" t="s">
        <v>17</v>
      </c>
      <c r="D189" s="16" t="s">
        <v>26</v>
      </c>
      <c r="E189" s="20">
        <f t="shared" si="11"/>
        <v>101</v>
      </c>
      <c r="F189" s="20">
        <v>101</v>
      </c>
      <c r="G189" s="20"/>
      <c r="H189" s="20">
        <f t="shared" si="14"/>
        <v>101</v>
      </c>
      <c r="I189" s="20">
        <v>101</v>
      </c>
      <c r="J189" s="20"/>
    </row>
    <row r="190" spans="1:10" ht="115.15" customHeight="1" x14ac:dyDescent="0.2">
      <c r="A190" s="1" t="s">
        <v>328</v>
      </c>
      <c r="B190" s="1" t="s">
        <v>329</v>
      </c>
      <c r="C190" s="16"/>
      <c r="D190" s="16"/>
      <c r="E190" s="17">
        <f t="shared" si="11"/>
        <v>16152</v>
      </c>
      <c r="F190" s="17">
        <f>F191+F193</f>
        <v>16152</v>
      </c>
      <c r="G190" s="17">
        <f>G191+G193</f>
        <v>0</v>
      </c>
      <c r="H190" s="17">
        <f t="shared" si="14"/>
        <v>16211</v>
      </c>
      <c r="I190" s="17">
        <f>I191+I193</f>
        <v>16211</v>
      </c>
      <c r="J190" s="17">
        <f>J191+J193</f>
        <v>0</v>
      </c>
    </row>
    <row r="191" spans="1:10" ht="72" customHeight="1" x14ac:dyDescent="0.2">
      <c r="A191" s="19" t="s">
        <v>325</v>
      </c>
      <c r="B191" s="16" t="s">
        <v>330</v>
      </c>
      <c r="C191" s="16"/>
      <c r="D191" s="16"/>
      <c r="E191" s="20">
        <f t="shared" si="11"/>
        <v>12109</v>
      </c>
      <c r="F191" s="21">
        <f>F192</f>
        <v>12109</v>
      </c>
      <c r="G191" s="20">
        <f>G192</f>
        <v>0</v>
      </c>
      <c r="H191" s="20">
        <f t="shared" si="14"/>
        <v>12168</v>
      </c>
      <c r="I191" s="21">
        <f>I192</f>
        <v>12168</v>
      </c>
      <c r="J191" s="20">
        <f>J192</f>
        <v>0</v>
      </c>
    </row>
    <row r="192" spans="1:10" ht="97.9" customHeight="1" x14ac:dyDescent="0.2">
      <c r="A192" s="16" t="s">
        <v>21</v>
      </c>
      <c r="B192" s="16" t="s">
        <v>330</v>
      </c>
      <c r="C192" s="16" t="s">
        <v>17</v>
      </c>
      <c r="D192" s="16" t="s">
        <v>26</v>
      </c>
      <c r="E192" s="20">
        <f t="shared" si="11"/>
        <v>12109</v>
      </c>
      <c r="F192" s="20">
        <v>12109</v>
      </c>
      <c r="G192" s="20"/>
      <c r="H192" s="20">
        <f t="shared" si="14"/>
        <v>12168</v>
      </c>
      <c r="I192" s="20">
        <v>12168</v>
      </c>
      <c r="J192" s="20"/>
    </row>
    <row r="193" spans="1:10" ht="131.44999999999999" customHeight="1" x14ac:dyDescent="0.2">
      <c r="A193" s="22" t="s">
        <v>900</v>
      </c>
      <c r="B193" s="16" t="s">
        <v>831</v>
      </c>
      <c r="C193" s="16"/>
      <c r="D193" s="16"/>
      <c r="E193" s="20">
        <f t="shared" si="11"/>
        <v>4043</v>
      </c>
      <c r="F193" s="20">
        <f>F194</f>
        <v>4043</v>
      </c>
      <c r="G193" s="20">
        <f>G194</f>
        <v>0</v>
      </c>
      <c r="H193" s="20">
        <f t="shared" si="14"/>
        <v>4043</v>
      </c>
      <c r="I193" s="20">
        <f>I194</f>
        <v>4043</v>
      </c>
      <c r="J193" s="20">
        <f>J194</f>
        <v>0</v>
      </c>
    </row>
    <row r="194" spans="1:10" ht="52.5" customHeight="1" x14ac:dyDescent="0.2">
      <c r="A194" s="16" t="s">
        <v>22</v>
      </c>
      <c r="B194" s="16" t="s">
        <v>831</v>
      </c>
      <c r="C194" s="16" t="s">
        <v>18</v>
      </c>
      <c r="D194" s="16" t="s">
        <v>26</v>
      </c>
      <c r="E194" s="20">
        <f t="shared" si="11"/>
        <v>4043</v>
      </c>
      <c r="F194" s="20">
        <v>4043</v>
      </c>
      <c r="G194" s="20"/>
      <c r="H194" s="20">
        <f t="shared" si="14"/>
        <v>4043</v>
      </c>
      <c r="I194" s="20">
        <v>4043</v>
      </c>
      <c r="J194" s="20"/>
    </row>
    <row r="195" spans="1:10" ht="81" customHeight="1" x14ac:dyDescent="0.2">
      <c r="A195" s="6" t="s">
        <v>331</v>
      </c>
      <c r="B195" s="1" t="s">
        <v>332</v>
      </c>
      <c r="C195" s="16"/>
      <c r="D195" s="16"/>
      <c r="E195" s="17">
        <f t="shared" ref="E195:E224" si="15">F195+G195</f>
        <v>22981</v>
      </c>
      <c r="F195" s="18">
        <f>F196+F199+F202</f>
        <v>22981</v>
      </c>
      <c r="G195" s="17">
        <f>G196+G199+G202</f>
        <v>0</v>
      </c>
      <c r="H195" s="17">
        <f t="shared" si="14"/>
        <v>23678</v>
      </c>
      <c r="I195" s="18">
        <f>I196+I199+I202</f>
        <v>23678</v>
      </c>
      <c r="J195" s="17">
        <f>J196+J199+J202</f>
        <v>0</v>
      </c>
    </row>
    <row r="196" spans="1:10" ht="158.44999999999999" customHeight="1" x14ac:dyDescent="0.2">
      <c r="A196" s="1" t="s">
        <v>750</v>
      </c>
      <c r="B196" s="1" t="s">
        <v>333</v>
      </c>
      <c r="C196" s="16"/>
      <c r="D196" s="16"/>
      <c r="E196" s="17">
        <f t="shared" si="15"/>
        <v>22584</v>
      </c>
      <c r="F196" s="18">
        <f>F197</f>
        <v>22584</v>
      </c>
      <c r="G196" s="17">
        <f>G197</f>
        <v>0</v>
      </c>
      <c r="H196" s="17">
        <f t="shared" si="14"/>
        <v>23281</v>
      </c>
      <c r="I196" s="18">
        <f>I197</f>
        <v>23281</v>
      </c>
      <c r="J196" s="17">
        <f>J197</f>
        <v>0</v>
      </c>
    </row>
    <row r="197" spans="1:10" ht="79.5" customHeight="1" x14ac:dyDescent="0.2">
      <c r="A197" s="19" t="s">
        <v>62</v>
      </c>
      <c r="B197" s="16" t="s">
        <v>334</v>
      </c>
      <c r="C197" s="16"/>
      <c r="D197" s="16"/>
      <c r="E197" s="20">
        <f t="shared" si="15"/>
        <v>22584</v>
      </c>
      <c r="F197" s="21">
        <f>F198</f>
        <v>22584</v>
      </c>
      <c r="G197" s="20">
        <f>G198</f>
        <v>0</v>
      </c>
      <c r="H197" s="20">
        <f t="shared" si="14"/>
        <v>23281</v>
      </c>
      <c r="I197" s="21">
        <f>I198</f>
        <v>23281</v>
      </c>
      <c r="J197" s="20">
        <f>J198</f>
        <v>0</v>
      </c>
    </row>
    <row r="198" spans="1:10" ht="95.25" customHeight="1" x14ac:dyDescent="0.2">
      <c r="A198" s="16" t="s">
        <v>21</v>
      </c>
      <c r="B198" s="16" t="s">
        <v>334</v>
      </c>
      <c r="C198" s="16" t="s">
        <v>17</v>
      </c>
      <c r="D198" s="16" t="s">
        <v>335</v>
      </c>
      <c r="E198" s="20">
        <f t="shared" si="15"/>
        <v>22584</v>
      </c>
      <c r="F198" s="20">
        <v>22584</v>
      </c>
      <c r="G198" s="20"/>
      <c r="H198" s="20">
        <f t="shared" si="14"/>
        <v>23281</v>
      </c>
      <c r="I198" s="20">
        <v>23281</v>
      </c>
      <c r="J198" s="20"/>
    </row>
    <row r="199" spans="1:10" ht="145.15" customHeight="1" x14ac:dyDescent="0.2">
      <c r="A199" s="1" t="s">
        <v>336</v>
      </c>
      <c r="B199" s="1" t="s">
        <v>337</v>
      </c>
      <c r="C199" s="16"/>
      <c r="D199" s="16"/>
      <c r="E199" s="17">
        <f t="shared" si="15"/>
        <v>62</v>
      </c>
      <c r="F199" s="18">
        <f>F200</f>
        <v>62</v>
      </c>
      <c r="G199" s="17">
        <f>G200</f>
        <v>0</v>
      </c>
      <c r="H199" s="17">
        <f t="shared" si="14"/>
        <v>62</v>
      </c>
      <c r="I199" s="18">
        <f>I200</f>
        <v>62</v>
      </c>
      <c r="J199" s="17">
        <f>J200</f>
        <v>0</v>
      </c>
    </row>
    <row r="200" spans="1:10" ht="77.25" customHeight="1" x14ac:dyDescent="0.2">
      <c r="A200" s="19" t="s">
        <v>62</v>
      </c>
      <c r="B200" s="16" t="s">
        <v>338</v>
      </c>
      <c r="C200" s="16"/>
      <c r="D200" s="16"/>
      <c r="E200" s="20">
        <f t="shared" si="15"/>
        <v>62</v>
      </c>
      <c r="F200" s="21">
        <f>F201</f>
        <v>62</v>
      </c>
      <c r="G200" s="20">
        <f>G201</f>
        <v>0</v>
      </c>
      <c r="H200" s="20">
        <f t="shared" si="14"/>
        <v>62</v>
      </c>
      <c r="I200" s="21">
        <f>I201</f>
        <v>62</v>
      </c>
      <c r="J200" s="20">
        <f>J201</f>
        <v>0</v>
      </c>
    </row>
    <row r="201" spans="1:10" ht="101.45" customHeight="1" x14ac:dyDescent="0.2">
      <c r="A201" s="16" t="s">
        <v>21</v>
      </c>
      <c r="B201" s="16" t="s">
        <v>338</v>
      </c>
      <c r="C201" s="16" t="s">
        <v>17</v>
      </c>
      <c r="D201" s="16" t="s">
        <v>335</v>
      </c>
      <c r="E201" s="20">
        <f t="shared" si="15"/>
        <v>62</v>
      </c>
      <c r="F201" s="20">
        <v>62</v>
      </c>
      <c r="G201" s="20"/>
      <c r="H201" s="20">
        <f t="shared" si="14"/>
        <v>62</v>
      </c>
      <c r="I201" s="20">
        <v>62</v>
      </c>
      <c r="J201" s="20"/>
    </row>
    <row r="202" spans="1:10" ht="139.9" customHeight="1" x14ac:dyDescent="0.2">
      <c r="A202" s="1" t="s">
        <v>339</v>
      </c>
      <c r="B202" s="1" t="s">
        <v>340</v>
      </c>
      <c r="C202" s="16"/>
      <c r="D202" s="16"/>
      <c r="E202" s="17">
        <f t="shared" si="15"/>
        <v>335</v>
      </c>
      <c r="F202" s="18">
        <f>F203</f>
        <v>335</v>
      </c>
      <c r="G202" s="17">
        <f>G203</f>
        <v>0</v>
      </c>
      <c r="H202" s="17">
        <f t="shared" si="14"/>
        <v>335</v>
      </c>
      <c r="I202" s="18">
        <f>I203</f>
        <v>335</v>
      </c>
      <c r="J202" s="17">
        <f>J203</f>
        <v>0</v>
      </c>
    </row>
    <row r="203" spans="1:10" ht="29.25" customHeight="1" x14ac:dyDescent="0.2">
      <c r="A203" s="19" t="s">
        <v>70</v>
      </c>
      <c r="B203" s="16" t="s">
        <v>341</v>
      </c>
      <c r="C203" s="16"/>
      <c r="D203" s="16"/>
      <c r="E203" s="20">
        <f t="shared" si="15"/>
        <v>335</v>
      </c>
      <c r="F203" s="21">
        <f>F204</f>
        <v>335</v>
      </c>
      <c r="G203" s="20">
        <f>G204</f>
        <v>0</v>
      </c>
      <c r="H203" s="20">
        <f t="shared" si="14"/>
        <v>335</v>
      </c>
      <c r="I203" s="21">
        <f>I204</f>
        <v>335</v>
      </c>
      <c r="J203" s="20">
        <f>J204</f>
        <v>0</v>
      </c>
    </row>
    <row r="204" spans="1:10" ht="100.15" customHeight="1" x14ac:dyDescent="0.2">
      <c r="A204" s="16" t="s">
        <v>21</v>
      </c>
      <c r="B204" s="16" t="s">
        <v>341</v>
      </c>
      <c r="C204" s="16" t="s">
        <v>17</v>
      </c>
      <c r="D204" s="16" t="s">
        <v>335</v>
      </c>
      <c r="E204" s="20">
        <f t="shared" si="15"/>
        <v>335</v>
      </c>
      <c r="F204" s="20">
        <v>335</v>
      </c>
      <c r="G204" s="20"/>
      <c r="H204" s="20">
        <f t="shared" si="14"/>
        <v>335</v>
      </c>
      <c r="I204" s="20">
        <v>335</v>
      </c>
      <c r="J204" s="20"/>
    </row>
    <row r="205" spans="1:10" ht="85.9" customHeight="1" x14ac:dyDescent="0.2">
      <c r="A205" s="6" t="s">
        <v>342</v>
      </c>
      <c r="B205" s="1" t="s">
        <v>343</v>
      </c>
      <c r="C205" s="16"/>
      <c r="D205" s="16"/>
      <c r="E205" s="17">
        <f t="shared" si="15"/>
        <v>91431</v>
      </c>
      <c r="F205" s="18">
        <f>F206+F210+F214</f>
        <v>91431</v>
      </c>
      <c r="G205" s="17">
        <f>G206+G210+G214</f>
        <v>0</v>
      </c>
      <c r="H205" s="17">
        <f t="shared" si="14"/>
        <v>94884</v>
      </c>
      <c r="I205" s="18">
        <f>I206+I210+I214</f>
        <v>94884</v>
      </c>
      <c r="J205" s="17">
        <f>J206+J210+J214</f>
        <v>0</v>
      </c>
    </row>
    <row r="206" spans="1:10" ht="100.15" customHeight="1" x14ac:dyDescent="0.2">
      <c r="A206" s="6" t="s">
        <v>344</v>
      </c>
      <c r="B206" s="1" t="s">
        <v>345</v>
      </c>
      <c r="C206" s="1"/>
      <c r="D206" s="1"/>
      <c r="E206" s="17">
        <f t="shared" si="15"/>
        <v>12586</v>
      </c>
      <c r="F206" s="18">
        <f>F207</f>
        <v>12586</v>
      </c>
      <c r="G206" s="17">
        <f>G207</f>
        <v>0</v>
      </c>
      <c r="H206" s="17">
        <f t="shared" si="14"/>
        <v>13075</v>
      </c>
      <c r="I206" s="18">
        <f>I207</f>
        <v>13075</v>
      </c>
      <c r="J206" s="17">
        <f>J207</f>
        <v>0</v>
      </c>
    </row>
    <row r="207" spans="1:10" ht="66" customHeight="1" x14ac:dyDescent="0.2">
      <c r="A207" s="19" t="s">
        <v>78</v>
      </c>
      <c r="B207" s="16" t="s">
        <v>346</v>
      </c>
      <c r="C207" s="1"/>
      <c r="D207" s="1"/>
      <c r="E207" s="20">
        <f t="shared" si="15"/>
        <v>12586</v>
      </c>
      <c r="F207" s="21">
        <f>F208+F209</f>
        <v>12586</v>
      </c>
      <c r="G207" s="21">
        <f>G208+G209</f>
        <v>0</v>
      </c>
      <c r="H207" s="20">
        <f t="shared" si="14"/>
        <v>13075</v>
      </c>
      <c r="I207" s="21">
        <f>I208+I209</f>
        <v>13075</v>
      </c>
      <c r="J207" s="21">
        <f>J208+J209</f>
        <v>0</v>
      </c>
    </row>
    <row r="208" spans="1:10" ht="177" customHeight="1" x14ac:dyDescent="0.2">
      <c r="A208" s="22" t="s">
        <v>25</v>
      </c>
      <c r="B208" s="16" t="s">
        <v>346</v>
      </c>
      <c r="C208" s="16" t="s">
        <v>15</v>
      </c>
      <c r="D208" s="16" t="s">
        <v>31</v>
      </c>
      <c r="E208" s="20">
        <f t="shared" si="15"/>
        <v>12248</v>
      </c>
      <c r="F208" s="20">
        <v>12248</v>
      </c>
      <c r="G208" s="20"/>
      <c r="H208" s="20">
        <f t="shared" si="14"/>
        <v>12737</v>
      </c>
      <c r="I208" s="20">
        <v>12737</v>
      </c>
      <c r="J208" s="20"/>
    </row>
    <row r="209" spans="1:10" ht="72.75" customHeight="1" x14ac:dyDescent="0.2">
      <c r="A209" s="16" t="s">
        <v>23</v>
      </c>
      <c r="B209" s="16" t="s">
        <v>346</v>
      </c>
      <c r="C209" s="16" t="s">
        <v>16</v>
      </c>
      <c r="D209" s="16" t="s">
        <v>31</v>
      </c>
      <c r="E209" s="20">
        <f t="shared" si="15"/>
        <v>338</v>
      </c>
      <c r="F209" s="20">
        <v>338</v>
      </c>
      <c r="G209" s="20"/>
      <c r="H209" s="20">
        <f t="shared" si="14"/>
        <v>338</v>
      </c>
      <c r="I209" s="20">
        <v>338</v>
      </c>
      <c r="J209" s="20"/>
    </row>
    <row r="210" spans="1:10" ht="165" customHeight="1" x14ac:dyDescent="0.2">
      <c r="A210" s="6" t="s">
        <v>751</v>
      </c>
      <c r="B210" s="1" t="s">
        <v>347</v>
      </c>
      <c r="C210" s="16"/>
      <c r="D210" s="16"/>
      <c r="E210" s="17">
        <f t="shared" si="15"/>
        <v>78497</v>
      </c>
      <c r="F210" s="18">
        <f>F211</f>
        <v>78497</v>
      </c>
      <c r="G210" s="17">
        <f>G211</f>
        <v>0</v>
      </c>
      <c r="H210" s="17">
        <f t="shared" si="14"/>
        <v>81461</v>
      </c>
      <c r="I210" s="18">
        <f>I211</f>
        <v>81461</v>
      </c>
      <c r="J210" s="17">
        <f>J211</f>
        <v>0</v>
      </c>
    </row>
    <row r="211" spans="1:10" ht="86.25" customHeight="1" x14ac:dyDescent="0.2">
      <c r="A211" s="30" t="s">
        <v>62</v>
      </c>
      <c r="B211" s="16" t="s">
        <v>348</v>
      </c>
      <c r="C211" s="16"/>
      <c r="D211" s="16"/>
      <c r="E211" s="20">
        <f t="shared" si="15"/>
        <v>78497</v>
      </c>
      <c r="F211" s="21">
        <f>F212+F213</f>
        <v>78497</v>
      </c>
      <c r="G211" s="21">
        <f>G212+G213</f>
        <v>0</v>
      </c>
      <c r="H211" s="20">
        <f t="shared" si="14"/>
        <v>81461</v>
      </c>
      <c r="I211" s="21">
        <f>I212+I213</f>
        <v>81461</v>
      </c>
      <c r="J211" s="21">
        <f>J212+J213</f>
        <v>0</v>
      </c>
    </row>
    <row r="212" spans="1:10" ht="180.6" customHeight="1" x14ac:dyDescent="0.2">
      <c r="A212" s="22" t="s">
        <v>25</v>
      </c>
      <c r="B212" s="16" t="s">
        <v>348</v>
      </c>
      <c r="C212" s="16" t="s">
        <v>15</v>
      </c>
      <c r="D212" s="16" t="s">
        <v>31</v>
      </c>
      <c r="E212" s="20">
        <f t="shared" si="15"/>
        <v>74097</v>
      </c>
      <c r="F212" s="20">
        <v>74097</v>
      </c>
      <c r="G212" s="20"/>
      <c r="H212" s="20">
        <f t="shared" si="14"/>
        <v>77061</v>
      </c>
      <c r="I212" s="20">
        <v>77061</v>
      </c>
      <c r="J212" s="20"/>
    </row>
    <row r="213" spans="1:10" ht="66.75" customHeight="1" x14ac:dyDescent="0.2">
      <c r="A213" s="16" t="s">
        <v>23</v>
      </c>
      <c r="B213" s="16" t="s">
        <v>348</v>
      </c>
      <c r="C213" s="16" t="s">
        <v>16</v>
      </c>
      <c r="D213" s="16" t="s">
        <v>31</v>
      </c>
      <c r="E213" s="20">
        <f t="shared" si="15"/>
        <v>4400</v>
      </c>
      <c r="F213" s="20">
        <v>4400</v>
      </c>
      <c r="G213" s="20"/>
      <c r="H213" s="20">
        <f t="shared" si="14"/>
        <v>4400</v>
      </c>
      <c r="I213" s="20">
        <v>4400</v>
      </c>
      <c r="J213" s="20"/>
    </row>
    <row r="214" spans="1:10" ht="89.45" customHeight="1" x14ac:dyDescent="0.2">
      <c r="A214" s="1" t="s">
        <v>648</v>
      </c>
      <c r="B214" s="1" t="s">
        <v>650</v>
      </c>
      <c r="C214" s="1"/>
      <c r="D214" s="1"/>
      <c r="E214" s="17">
        <f>F214+G214</f>
        <v>348</v>
      </c>
      <c r="F214" s="18">
        <f>F215</f>
        <v>348</v>
      </c>
      <c r="G214" s="17">
        <f>G215</f>
        <v>0</v>
      </c>
      <c r="H214" s="17">
        <f>I214+J214</f>
        <v>348</v>
      </c>
      <c r="I214" s="18">
        <f>I215</f>
        <v>348</v>
      </c>
      <c r="J214" s="17">
        <f>J215</f>
        <v>0</v>
      </c>
    </row>
    <row r="215" spans="1:10" ht="106.9" customHeight="1" x14ac:dyDescent="0.2">
      <c r="A215" s="16" t="s">
        <v>649</v>
      </c>
      <c r="B215" s="16" t="s">
        <v>651</v>
      </c>
      <c r="C215" s="16"/>
      <c r="D215" s="16"/>
      <c r="E215" s="20">
        <f>F215+G215</f>
        <v>348</v>
      </c>
      <c r="F215" s="21">
        <f>F216</f>
        <v>348</v>
      </c>
      <c r="G215" s="20">
        <f>G216</f>
        <v>0</v>
      </c>
      <c r="H215" s="20">
        <f>I215+J215</f>
        <v>348</v>
      </c>
      <c r="I215" s="21">
        <f>I216</f>
        <v>348</v>
      </c>
      <c r="J215" s="20">
        <f>J216</f>
        <v>0</v>
      </c>
    </row>
    <row r="216" spans="1:10" ht="47.25" customHeight="1" x14ac:dyDescent="0.2">
      <c r="A216" s="19" t="s">
        <v>30</v>
      </c>
      <c r="B216" s="16" t="s">
        <v>651</v>
      </c>
      <c r="C216" s="16" t="s">
        <v>19</v>
      </c>
      <c r="D216" s="16" t="s">
        <v>11</v>
      </c>
      <c r="E216" s="20">
        <f>F216+G216</f>
        <v>348</v>
      </c>
      <c r="F216" s="20">
        <v>348</v>
      </c>
      <c r="G216" s="20"/>
      <c r="H216" s="20">
        <f>I216+J216</f>
        <v>348</v>
      </c>
      <c r="I216" s="20">
        <v>348</v>
      </c>
      <c r="J216" s="20"/>
    </row>
    <row r="217" spans="1:10" ht="118.15" customHeight="1" x14ac:dyDescent="0.2">
      <c r="A217" s="5" t="s">
        <v>764</v>
      </c>
      <c r="B217" s="1" t="s">
        <v>83</v>
      </c>
      <c r="C217" s="1"/>
      <c r="D217" s="1"/>
      <c r="E217" s="17">
        <f t="shared" si="15"/>
        <v>18601</v>
      </c>
      <c r="F217" s="17">
        <f>F218+F235+F243+F253</f>
        <v>18601</v>
      </c>
      <c r="G217" s="17">
        <f>G218+G235+G243+G253</f>
        <v>0</v>
      </c>
      <c r="H217" s="17">
        <f t="shared" ref="H217:H252" si="16">I217+J217</f>
        <v>18590</v>
      </c>
      <c r="I217" s="17">
        <f>I218+I235+I243+I253</f>
        <v>18590</v>
      </c>
      <c r="J217" s="17">
        <f>J218+J235+J243+J253</f>
        <v>0</v>
      </c>
    </row>
    <row r="218" spans="1:10" ht="107.45" customHeight="1" x14ac:dyDescent="0.2">
      <c r="A218" s="5" t="s">
        <v>782</v>
      </c>
      <c r="B218" s="1" t="s">
        <v>84</v>
      </c>
      <c r="C218" s="1"/>
      <c r="D218" s="1"/>
      <c r="E218" s="17">
        <f t="shared" si="15"/>
        <v>1962</v>
      </c>
      <c r="F218" s="17">
        <f>F219+F225+F232+F222</f>
        <v>1962</v>
      </c>
      <c r="G218" s="17">
        <f>G219+G225+G232+G222</f>
        <v>0</v>
      </c>
      <c r="H218" s="17">
        <f t="shared" si="16"/>
        <v>1962</v>
      </c>
      <c r="I218" s="17">
        <f>I219+I225+I232+I222</f>
        <v>1962</v>
      </c>
      <c r="J218" s="17">
        <f>J219+J225+J232+J222</f>
        <v>0</v>
      </c>
    </row>
    <row r="219" spans="1:10" ht="154.15" customHeight="1" x14ac:dyDescent="0.2">
      <c r="A219" s="5" t="s">
        <v>85</v>
      </c>
      <c r="B219" s="1" t="s">
        <v>86</v>
      </c>
      <c r="C219" s="1"/>
      <c r="D219" s="1"/>
      <c r="E219" s="17">
        <f t="shared" si="15"/>
        <v>50</v>
      </c>
      <c r="F219" s="18">
        <f>F220</f>
        <v>50</v>
      </c>
      <c r="G219" s="17">
        <f>G220</f>
        <v>0</v>
      </c>
      <c r="H219" s="17">
        <f t="shared" si="16"/>
        <v>50</v>
      </c>
      <c r="I219" s="18">
        <f>I220</f>
        <v>50</v>
      </c>
      <c r="J219" s="17">
        <f>J220</f>
        <v>0</v>
      </c>
    </row>
    <row r="220" spans="1:10" ht="26.25" customHeight="1" x14ac:dyDescent="0.2">
      <c r="A220" s="28" t="s">
        <v>70</v>
      </c>
      <c r="B220" s="16" t="s">
        <v>87</v>
      </c>
      <c r="C220" s="16"/>
      <c r="D220" s="16"/>
      <c r="E220" s="20">
        <f t="shared" si="15"/>
        <v>50</v>
      </c>
      <c r="F220" s="21">
        <f>F221</f>
        <v>50</v>
      </c>
      <c r="G220" s="20">
        <f>G221</f>
        <v>0</v>
      </c>
      <c r="H220" s="20">
        <f t="shared" si="16"/>
        <v>50</v>
      </c>
      <c r="I220" s="21">
        <f>I221</f>
        <v>50</v>
      </c>
      <c r="J220" s="20">
        <f>J221</f>
        <v>0</v>
      </c>
    </row>
    <row r="221" spans="1:10" ht="71.25" customHeight="1" x14ac:dyDescent="0.2">
      <c r="A221" s="16" t="s">
        <v>23</v>
      </c>
      <c r="B221" s="16" t="s">
        <v>87</v>
      </c>
      <c r="C221" s="16" t="s">
        <v>16</v>
      </c>
      <c r="D221" s="16" t="s">
        <v>26</v>
      </c>
      <c r="E221" s="20">
        <f t="shared" si="15"/>
        <v>50</v>
      </c>
      <c r="F221" s="20">
        <v>50</v>
      </c>
      <c r="G221" s="20"/>
      <c r="H221" s="20">
        <f t="shared" si="16"/>
        <v>50</v>
      </c>
      <c r="I221" s="20">
        <v>50</v>
      </c>
      <c r="J221" s="20"/>
    </row>
    <row r="222" spans="1:10" ht="157.15" customHeight="1" x14ac:dyDescent="0.2">
      <c r="A222" s="1" t="s">
        <v>656</v>
      </c>
      <c r="B222" s="1" t="s">
        <v>620</v>
      </c>
      <c r="C222" s="1"/>
      <c r="D222" s="1"/>
      <c r="E222" s="17">
        <f t="shared" si="15"/>
        <v>28</v>
      </c>
      <c r="F222" s="18">
        <f>F223</f>
        <v>28</v>
      </c>
      <c r="G222" s="17">
        <f>G223</f>
        <v>0</v>
      </c>
      <c r="H222" s="17">
        <f t="shared" si="16"/>
        <v>28</v>
      </c>
      <c r="I222" s="18">
        <f>I223</f>
        <v>28</v>
      </c>
      <c r="J222" s="17">
        <f>J223</f>
        <v>0</v>
      </c>
    </row>
    <row r="223" spans="1:10" ht="36" customHeight="1" x14ac:dyDescent="0.2">
      <c r="A223" s="28" t="s">
        <v>70</v>
      </c>
      <c r="B223" s="16" t="s">
        <v>621</v>
      </c>
      <c r="C223" s="16"/>
      <c r="D223" s="16"/>
      <c r="E223" s="20">
        <f t="shared" si="15"/>
        <v>28</v>
      </c>
      <c r="F223" s="21">
        <f>F224</f>
        <v>28</v>
      </c>
      <c r="G223" s="20">
        <f>G224</f>
        <v>0</v>
      </c>
      <c r="H223" s="20">
        <f t="shared" si="16"/>
        <v>28</v>
      </c>
      <c r="I223" s="21">
        <f>I224</f>
        <v>28</v>
      </c>
      <c r="J223" s="20">
        <f>J224</f>
        <v>0</v>
      </c>
    </row>
    <row r="224" spans="1:10" ht="70.900000000000006" customHeight="1" x14ac:dyDescent="0.2">
      <c r="A224" s="16" t="s">
        <v>23</v>
      </c>
      <c r="B224" s="16" t="s">
        <v>621</v>
      </c>
      <c r="C224" s="16" t="s">
        <v>16</v>
      </c>
      <c r="D224" s="16" t="s">
        <v>26</v>
      </c>
      <c r="E224" s="20">
        <f t="shared" si="15"/>
        <v>28</v>
      </c>
      <c r="F224" s="20">
        <v>28</v>
      </c>
      <c r="G224" s="20"/>
      <c r="H224" s="20">
        <f t="shared" si="16"/>
        <v>28</v>
      </c>
      <c r="I224" s="20">
        <v>28</v>
      </c>
      <c r="J224" s="20"/>
    </row>
    <row r="225" spans="1:10" ht="141" customHeight="1" x14ac:dyDescent="0.2">
      <c r="A225" s="1" t="s">
        <v>611</v>
      </c>
      <c r="B225" s="1" t="s">
        <v>88</v>
      </c>
      <c r="C225" s="1"/>
      <c r="D225" s="1"/>
      <c r="E225" s="17">
        <f t="shared" ref="E225:E262" si="17">F225+G225</f>
        <v>1856</v>
      </c>
      <c r="F225" s="18">
        <f>F226+F228+F230</f>
        <v>1856</v>
      </c>
      <c r="G225" s="17">
        <f>G226+G228+G230</f>
        <v>0</v>
      </c>
      <c r="H225" s="17">
        <f t="shared" si="16"/>
        <v>1856</v>
      </c>
      <c r="I225" s="18">
        <f>I226+I228+I230</f>
        <v>1856</v>
      </c>
      <c r="J225" s="17">
        <f>J226+J228+J230</f>
        <v>0</v>
      </c>
    </row>
    <row r="226" spans="1:10" ht="77.25" customHeight="1" x14ac:dyDescent="0.2">
      <c r="A226" s="28" t="s">
        <v>653</v>
      </c>
      <c r="B226" s="16" t="s">
        <v>89</v>
      </c>
      <c r="C226" s="16"/>
      <c r="D226" s="16"/>
      <c r="E226" s="20">
        <f t="shared" si="17"/>
        <v>400</v>
      </c>
      <c r="F226" s="21">
        <f>F227</f>
        <v>400</v>
      </c>
      <c r="G226" s="20">
        <f>G227</f>
        <v>0</v>
      </c>
      <c r="H226" s="20">
        <f t="shared" si="16"/>
        <v>400</v>
      </c>
      <c r="I226" s="21">
        <f>I227</f>
        <v>400</v>
      </c>
      <c r="J226" s="20">
        <f>J227</f>
        <v>0</v>
      </c>
    </row>
    <row r="227" spans="1:10" ht="52.5" customHeight="1" x14ac:dyDescent="0.2">
      <c r="A227" s="28" t="s">
        <v>30</v>
      </c>
      <c r="B227" s="16" t="s">
        <v>89</v>
      </c>
      <c r="C227" s="16" t="s">
        <v>19</v>
      </c>
      <c r="D227" s="16" t="s">
        <v>26</v>
      </c>
      <c r="E227" s="20">
        <f t="shared" si="17"/>
        <v>400</v>
      </c>
      <c r="F227" s="20">
        <v>400</v>
      </c>
      <c r="G227" s="20"/>
      <c r="H227" s="20">
        <f t="shared" si="16"/>
        <v>400</v>
      </c>
      <c r="I227" s="20">
        <v>400</v>
      </c>
      <c r="J227" s="20"/>
    </row>
    <row r="228" spans="1:10" ht="92.45" customHeight="1" x14ac:dyDescent="0.2">
      <c r="A228" s="28" t="s">
        <v>90</v>
      </c>
      <c r="B228" s="16" t="s">
        <v>91</v>
      </c>
      <c r="C228" s="16"/>
      <c r="D228" s="16"/>
      <c r="E228" s="20">
        <f t="shared" si="17"/>
        <v>173</v>
      </c>
      <c r="F228" s="21">
        <f>F229</f>
        <v>173</v>
      </c>
      <c r="G228" s="20">
        <f>G229</f>
        <v>0</v>
      </c>
      <c r="H228" s="20">
        <f t="shared" si="16"/>
        <v>173</v>
      </c>
      <c r="I228" s="21">
        <f>I229</f>
        <v>173</v>
      </c>
      <c r="J228" s="20">
        <f>J229</f>
        <v>0</v>
      </c>
    </row>
    <row r="229" spans="1:10" ht="54.75" customHeight="1" x14ac:dyDescent="0.2">
      <c r="A229" s="28" t="s">
        <v>30</v>
      </c>
      <c r="B229" s="16" t="s">
        <v>91</v>
      </c>
      <c r="C229" s="16" t="s">
        <v>19</v>
      </c>
      <c r="D229" s="16" t="s">
        <v>26</v>
      </c>
      <c r="E229" s="20">
        <f t="shared" si="17"/>
        <v>173</v>
      </c>
      <c r="F229" s="20">
        <v>173</v>
      </c>
      <c r="G229" s="20"/>
      <c r="H229" s="20">
        <f t="shared" si="16"/>
        <v>173</v>
      </c>
      <c r="I229" s="20">
        <v>173</v>
      </c>
      <c r="J229" s="20"/>
    </row>
    <row r="230" spans="1:10" ht="31.5" customHeight="1" x14ac:dyDescent="0.2">
      <c r="A230" s="28" t="s">
        <v>70</v>
      </c>
      <c r="B230" s="16" t="s">
        <v>92</v>
      </c>
      <c r="C230" s="16"/>
      <c r="D230" s="16"/>
      <c r="E230" s="20">
        <f t="shared" si="17"/>
        <v>1283</v>
      </c>
      <c r="F230" s="21">
        <f>F231</f>
        <v>1283</v>
      </c>
      <c r="G230" s="20">
        <f>G231</f>
        <v>0</v>
      </c>
      <c r="H230" s="20">
        <f t="shared" si="16"/>
        <v>1283</v>
      </c>
      <c r="I230" s="21">
        <f>I231</f>
        <v>1283</v>
      </c>
      <c r="J230" s="20">
        <f>J231</f>
        <v>0</v>
      </c>
    </row>
    <row r="231" spans="1:10" ht="69.75" customHeight="1" x14ac:dyDescent="0.2">
      <c r="A231" s="16" t="s">
        <v>23</v>
      </c>
      <c r="B231" s="16" t="s">
        <v>92</v>
      </c>
      <c r="C231" s="16" t="s">
        <v>16</v>
      </c>
      <c r="D231" s="16" t="s">
        <v>26</v>
      </c>
      <c r="E231" s="20">
        <f t="shared" si="17"/>
        <v>1283</v>
      </c>
      <c r="F231" s="20">
        <v>1283</v>
      </c>
      <c r="G231" s="20"/>
      <c r="H231" s="20">
        <f t="shared" si="16"/>
        <v>1283</v>
      </c>
      <c r="I231" s="20">
        <v>1283</v>
      </c>
      <c r="J231" s="20"/>
    </row>
    <row r="232" spans="1:10" ht="86.25" customHeight="1" x14ac:dyDescent="0.2">
      <c r="A232" s="1" t="s">
        <v>93</v>
      </c>
      <c r="B232" s="1" t="s">
        <v>94</v>
      </c>
      <c r="C232" s="1"/>
      <c r="D232" s="1"/>
      <c r="E232" s="17">
        <f t="shared" si="17"/>
        <v>28</v>
      </c>
      <c r="F232" s="18">
        <f>F233</f>
        <v>28</v>
      </c>
      <c r="G232" s="17">
        <f>G233</f>
        <v>0</v>
      </c>
      <c r="H232" s="17">
        <f t="shared" si="16"/>
        <v>28</v>
      </c>
      <c r="I232" s="18">
        <f>I233</f>
        <v>28</v>
      </c>
      <c r="J232" s="17">
        <f>J233</f>
        <v>0</v>
      </c>
    </row>
    <row r="233" spans="1:10" ht="31.5" customHeight="1" x14ac:dyDescent="0.2">
      <c r="A233" s="28" t="s">
        <v>70</v>
      </c>
      <c r="B233" s="16" t="s">
        <v>95</v>
      </c>
      <c r="C233" s="16"/>
      <c r="D233" s="16"/>
      <c r="E233" s="20">
        <f t="shared" si="17"/>
        <v>28</v>
      </c>
      <c r="F233" s="21">
        <f>F234</f>
        <v>28</v>
      </c>
      <c r="G233" s="20">
        <f>G234</f>
        <v>0</v>
      </c>
      <c r="H233" s="20">
        <f t="shared" si="16"/>
        <v>28</v>
      </c>
      <c r="I233" s="21">
        <f>I234</f>
        <v>28</v>
      </c>
      <c r="J233" s="20">
        <f>J234</f>
        <v>0</v>
      </c>
    </row>
    <row r="234" spans="1:10" ht="69" customHeight="1" x14ac:dyDescent="0.2">
      <c r="A234" s="16" t="s">
        <v>23</v>
      </c>
      <c r="B234" s="16" t="s">
        <v>95</v>
      </c>
      <c r="C234" s="16" t="s">
        <v>16</v>
      </c>
      <c r="D234" s="16" t="s">
        <v>26</v>
      </c>
      <c r="E234" s="20">
        <f t="shared" si="17"/>
        <v>28</v>
      </c>
      <c r="F234" s="20">
        <v>28</v>
      </c>
      <c r="G234" s="20"/>
      <c r="H234" s="20">
        <f t="shared" si="16"/>
        <v>28</v>
      </c>
      <c r="I234" s="20">
        <v>28</v>
      </c>
      <c r="J234" s="20"/>
    </row>
    <row r="235" spans="1:10" ht="69.75" customHeight="1" x14ac:dyDescent="0.2">
      <c r="A235" s="5" t="s">
        <v>783</v>
      </c>
      <c r="B235" s="1" t="s">
        <v>96</v>
      </c>
      <c r="C235" s="1"/>
      <c r="D235" s="1"/>
      <c r="E235" s="17">
        <f t="shared" si="17"/>
        <v>1007</v>
      </c>
      <c r="F235" s="17">
        <f>F236+F240</f>
        <v>1007</v>
      </c>
      <c r="G235" s="17">
        <f>G236+G240</f>
        <v>0</v>
      </c>
      <c r="H235" s="17">
        <f t="shared" si="16"/>
        <v>1007</v>
      </c>
      <c r="I235" s="17">
        <f>I236+I240</f>
        <v>1007</v>
      </c>
      <c r="J235" s="17">
        <f>J236+J240</f>
        <v>0</v>
      </c>
    </row>
    <row r="236" spans="1:10" ht="171" customHeight="1" x14ac:dyDescent="0.2">
      <c r="A236" s="1" t="s">
        <v>97</v>
      </c>
      <c r="B236" s="1" t="s">
        <v>98</v>
      </c>
      <c r="C236" s="16"/>
      <c r="D236" s="16"/>
      <c r="E236" s="17">
        <f t="shared" si="17"/>
        <v>987</v>
      </c>
      <c r="F236" s="18">
        <f>F237</f>
        <v>987</v>
      </c>
      <c r="G236" s="17">
        <f>G237</f>
        <v>0</v>
      </c>
      <c r="H236" s="17">
        <f t="shared" si="16"/>
        <v>987</v>
      </c>
      <c r="I236" s="18">
        <f>I237</f>
        <v>987</v>
      </c>
      <c r="J236" s="17">
        <f>J237</f>
        <v>0</v>
      </c>
    </row>
    <row r="237" spans="1:10" ht="28.5" customHeight="1" x14ac:dyDescent="0.2">
      <c r="A237" s="28" t="s">
        <v>70</v>
      </c>
      <c r="B237" s="16" t="s">
        <v>99</v>
      </c>
      <c r="C237" s="16"/>
      <c r="D237" s="16"/>
      <c r="E237" s="20">
        <f t="shared" si="17"/>
        <v>987</v>
      </c>
      <c r="F237" s="21">
        <f>F238+F239</f>
        <v>987</v>
      </c>
      <c r="G237" s="20">
        <f>G238+G239</f>
        <v>0</v>
      </c>
      <c r="H237" s="20">
        <f t="shared" si="16"/>
        <v>987</v>
      </c>
      <c r="I237" s="21">
        <f>I238+I239</f>
        <v>987</v>
      </c>
      <c r="J237" s="20">
        <f>J238+J239</f>
        <v>0</v>
      </c>
    </row>
    <row r="238" spans="1:10" ht="68.25" customHeight="1" x14ac:dyDescent="0.2">
      <c r="A238" s="16" t="s">
        <v>23</v>
      </c>
      <c r="B238" s="16" t="s">
        <v>99</v>
      </c>
      <c r="C238" s="16" t="s">
        <v>16</v>
      </c>
      <c r="D238" s="16" t="s">
        <v>26</v>
      </c>
      <c r="E238" s="20">
        <f t="shared" si="17"/>
        <v>826</v>
      </c>
      <c r="F238" s="20">
        <v>826</v>
      </c>
      <c r="G238" s="20"/>
      <c r="H238" s="20">
        <f t="shared" si="16"/>
        <v>826</v>
      </c>
      <c r="I238" s="20">
        <v>826</v>
      </c>
      <c r="J238" s="20"/>
    </row>
    <row r="239" spans="1:10" ht="99" customHeight="1" x14ac:dyDescent="0.2">
      <c r="A239" s="16" t="s">
        <v>21</v>
      </c>
      <c r="B239" s="16" t="s">
        <v>99</v>
      </c>
      <c r="C239" s="16" t="s">
        <v>17</v>
      </c>
      <c r="D239" s="16" t="s">
        <v>32</v>
      </c>
      <c r="E239" s="20">
        <f t="shared" si="17"/>
        <v>161</v>
      </c>
      <c r="F239" s="21">
        <v>161</v>
      </c>
      <c r="G239" s="20"/>
      <c r="H239" s="20">
        <f t="shared" si="16"/>
        <v>161</v>
      </c>
      <c r="I239" s="21">
        <v>161</v>
      </c>
      <c r="J239" s="20"/>
    </row>
    <row r="240" spans="1:10" ht="184.9" customHeight="1" x14ac:dyDescent="0.2">
      <c r="A240" s="1" t="s">
        <v>100</v>
      </c>
      <c r="B240" s="1" t="s">
        <v>101</v>
      </c>
      <c r="C240" s="16"/>
      <c r="D240" s="16"/>
      <c r="E240" s="17">
        <f t="shared" si="17"/>
        <v>20</v>
      </c>
      <c r="F240" s="18">
        <f>F241</f>
        <v>20</v>
      </c>
      <c r="G240" s="17">
        <f>G241</f>
        <v>0</v>
      </c>
      <c r="H240" s="17">
        <f t="shared" si="16"/>
        <v>20</v>
      </c>
      <c r="I240" s="18">
        <f>I241</f>
        <v>20</v>
      </c>
      <c r="J240" s="17">
        <f>J241</f>
        <v>0</v>
      </c>
    </row>
    <row r="241" spans="1:10" ht="35.25" customHeight="1" x14ac:dyDescent="0.2">
      <c r="A241" s="28" t="s">
        <v>70</v>
      </c>
      <c r="B241" s="16" t="s">
        <v>102</v>
      </c>
      <c r="C241" s="16"/>
      <c r="D241" s="16"/>
      <c r="E241" s="20">
        <f t="shared" si="17"/>
        <v>20</v>
      </c>
      <c r="F241" s="21">
        <f>F242</f>
        <v>20</v>
      </c>
      <c r="G241" s="20">
        <f>G242</f>
        <v>0</v>
      </c>
      <c r="H241" s="20">
        <f t="shared" si="16"/>
        <v>20</v>
      </c>
      <c r="I241" s="21">
        <f>I242</f>
        <v>20</v>
      </c>
      <c r="J241" s="20">
        <f>J242</f>
        <v>0</v>
      </c>
    </row>
    <row r="242" spans="1:10" ht="72.75" customHeight="1" x14ac:dyDescent="0.2">
      <c r="A242" s="16" t="s">
        <v>23</v>
      </c>
      <c r="B242" s="16" t="s">
        <v>102</v>
      </c>
      <c r="C242" s="16" t="s">
        <v>16</v>
      </c>
      <c r="D242" s="16" t="s">
        <v>26</v>
      </c>
      <c r="E242" s="20">
        <f t="shared" si="17"/>
        <v>20</v>
      </c>
      <c r="F242" s="20">
        <v>20</v>
      </c>
      <c r="G242" s="20"/>
      <c r="H242" s="20">
        <f t="shared" si="16"/>
        <v>20</v>
      </c>
      <c r="I242" s="20">
        <v>20</v>
      </c>
      <c r="J242" s="20"/>
    </row>
    <row r="243" spans="1:10" ht="154.9" customHeight="1" x14ac:dyDescent="0.2">
      <c r="A243" s="5" t="s">
        <v>784</v>
      </c>
      <c r="B243" s="1" t="s">
        <v>103</v>
      </c>
      <c r="C243" s="1"/>
      <c r="D243" s="1"/>
      <c r="E243" s="17">
        <f t="shared" si="17"/>
        <v>15539</v>
      </c>
      <c r="F243" s="18">
        <f>F244+F247+F250</f>
        <v>15539</v>
      </c>
      <c r="G243" s="17">
        <f>G244+G247+G250</f>
        <v>0</v>
      </c>
      <c r="H243" s="17">
        <f t="shared" si="16"/>
        <v>15528</v>
      </c>
      <c r="I243" s="18">
        <f>I244+I247+I250</f>
        <v>15528</v>
      </c>
      <c r="J243" s="17">
        <f>J244+J247+J250</f>
        <v>0</v>
      </c>
    </row>
    <row r="244" spans="1:10" ht="127.15" customHeight="1" x14ac:dyDescent="0.2">
      <c r="A244" s="1" t="s">
        <v>104</v>
      </c>
      <c r="B244" s="1" t="s">
        <v>105</v>
      </c>
      <c r="C244" s="1"/>
      <c r="D244" s="1"/>
      <c r="E244" s="17">
        <f t="shared" si="17"/>
        <v>4274</v>
      </c>
      <c r="F244" s="18">
        <f>F245</f>
        <v>4274</v>
      </c>
      <c r="G244" s="17">
        <f>G245</f>
        <v>0</v>
      </c>
      <c r="H244" s="17">
        <f t="shared" si="16"/>
        <v>4274</v>
      </c>
      <c r="I244" s="18">
        <f>I245</f>
        <v>4274</v>
      </c>
      <c r="J244" s="17">
        <f>J245</f>
        <v>0</v>
      </c>
    </row>
    <row r="245" spans="1:10" ht="71.25" customHeight="1" x14ac:dyDescent="0.2">
      <c r="A245" s="28" t="s">
        <v>106</v>
      </c>
      <c r="B245" s="16" t="s">
        <v>107</v>
      </c>
      <c r="C245" s="16"/>
      <c r="D245" s="16"/>
      <c r="E245" s="20">
        <f t="shared" si="17"/>
        <v>4274</v>
      </c>
      <c r="F245" s="21">
        <f>F246</f>
        <v>4274</v>
      </c>
      <c r="G245" s="20">
        <f>G246</f>
        <v>0</v>
      </c>
      <c r="H245" s="20">
        <f t="shared" si="16"/>
        <v>4274</v>
      </c>
      <c r="I245" s="21">
        <f>I246</f>
        <v>4274</v>
      </c>
      <c r="J245" s="20">
        <f>J246</f>
        <v>0</v>
      </c>
    </row>
    <row r="246" spans="1:10" ht="175.9" customHeight="1" x14ac:dyDescent="0.2">
      <c r="A246" s="28" t="s">
        <v>25</v>
      </c>
      <c r="B246" s="16" t="s">
        <v>107</v>
      </c>
      <c r="C246" s="16" t="s">
        <v>15</v>
      </c>
      <c r="D246" s="16" t="s">
        <v>31</v>
      </c>
      <c r="E246" s="20">
        <f t="shared" si="17"/>
        <v>4274</v>
      </c>
      <c r="F246" s="20">
        <v>4274</v>
      </c>
      <c r="G246" s="20"/>
      <c r="H246" s="20">
        <f t="shared" si="16"/>
        <v>4274</v>
      </c>
      <c r="I246" s="20">
        <v>4274</v>
      </c>
      <c r="J246" s="20"/>
    </row>
    <row r="247" spans="1:10" ht="147" customHeight="1" x14ac:dyDescent="0.2">
      <c r="A247" s="1" t="s">
        <v>108</v>
      </c>
      <c r="B247" s="1" t="s">
        <v>109</v>
      </c>
      <c r="C247" s="1"/>
      <c r="D247" s="1"/>
      <c r="E247" s="17">
        <f t="shared" si="17"/>
        <v>566</v>
      </c>
      <c r="F247" s="18">
        <f>F248</f>
        <v>566</v>
      </c>
      <c r="G247" s="17">
        <f>G248</f>
        <v>0</v>
      </c>
      <c r="H247" s="17">
        <f t="shared" si="16"/>
        <v>555</v>
      </c>
      <c r="I247" s="18">
        <f>I248</f>
        <v>555</v>
      </c>
      <c r="J247" s="17">
        <f>J248</f>
        <v>0</v>
      </c>
    </row>
    <row r="248" spans="1:10" ht="71.25" customHeight="1" x14ac:dyDescent="0.2">
      <c r="A248" s="28" t="s">
        <v>106</v>
      </c>
      <c r="B248" s="16" t="s">
        <v>110</v>
      </c>
      <c r="C248" s="16"/>
      <c r="D248" s="16"/>
      <c r="E248" s="20">
        <f t="shared" si="17"/>
        <v>566</v>
      </c>
      <c r="F248" s="21">
        <f>F249</f>
        <v>566</v>
      </c>
      <c r="G248" s="21">
        <f>G249</f>
        <v>0</v>
      </c>
      <c r="H248" s="20">
        <f t="shared" si="16"/>
        <v>555</v>
      </c>
      <c r="I248" s="21">
        <f>I249</f>
        <v>555</v>
      </c>
      <c r="J248" s="21">
        <f>J249</f>
        <v>0</v>
      </c>
    </row>
    <row r="249" spans="1:10" ht="72.75" customHeight="1" x14ac:dyDescent="0.2">
      <c r="A249" s="16" t="s">
        <v>23</v>
      </c>
      <c r="B249" s="16" t="s">
        <v>110</v>
      </c>
      <c r="C249" s="16" t="s">
        <v>16</v>
      </c>
      <c r="D249" s="16" t="s">
        <v>31</v>
      </c>
      <c r="E249" s="20">
        <f t="shared" si="17"/>
        <v>566</v>
      </c>
      <c r="F249" s="21">
        <v>566</v>
      </c>
      <c r="G249" s="20"/>
      <c r="H249" s="20">
        <f t="shared" si="16"/>
        <v>555</v>
      </c>
      <c r="I249" s="21">
        <v>555</v>
      </c>
      <c r="J249" s="20"/>
    </row>
    <row r="250" spans="1:10" ht="97.9" customHeight="1" x14ac:dyDescent="0.2">
      <c r="A250" s="1" t="s">
        <v>247</v>
      </c>
      <c r="B250" s="1" t="s">
        <v>111</v>
      </c>
      <c r="C250" s="1"/>
      <c r="D250" s="1"/>
      <c r="E250" s="17">
        <f t="shared" si="17"/>
        <v>10699</v>
      </c>
      <c r="F250" s="18">
        <f>F251</f>
        <v>10699</v>
      </c>
      <c r="G250" s="17">
        <f>G251</f>
        <v>0</v>
      </c>
      <c r="H250" s="17">
        <f t="shared" si="16"/>
        <v>10699</v>
      </c>
      <c r="I250" s="18">
        <f>I251</f>
        <v>10699</v>
      </c>
      <c r="J250" s="17">
        <f>J251</f>
        <v>0</v>
      </c>
    </row>
    <row r="251" spans="1:10" ht="83.25" customHeight="1" x14ac:dyDescent="0.2">
      <c r="A251" s="16" t="s">
        <v>62</v>
      </c>
      <c r="B251" s="16" t="s">
        <v>112</v>
      </c>
      <c r="C251" s="16"/>
      <c r="D251" s="16"/>
      <c r="E251" s="20">
        <f t="shared" si="17"/>
        <v>10699</v>
      </c>
      <c r="F251" s="21">
        <f>F252</f>
        <v>10699</v>
      </c>
      <c r="G251" s="20">
        <f>G252</f>
        <v>0</v>
      </c>
      <c r="H251" s="20">
        <f t="shared" si="16"/>
        <v>10699</v>
      </c>
      <c r="I251" s="21">
        <f>I252</f>
        <v>10699</v>
      </c>
      <c r="J251" s="20">
        <f>J252</f>
        <v>0</v>
      </c>
    </row>
    <row r="252" spans="1:10" ht="99" customHeight="1" x14ac:dyDescent="0.2">
      <c r="A252" s="16" t="s">
        <v>21</v>
      </c>
      <c r="B252" s="16" t="s">
        <v>112</v>
      </c>
      <c r="C252" s="16" t="s">
        <v>17</v>
      </c>
      <c r="D252" s="16" t="s">
        <v>26</v>
      </c>
      <c r="E252" s="20">
        <f t="shared" si="17"/>
        <v>10699</v>
      </c>
      <c r="F252" s="20">
        <v>10699</v>
      </c>
      <c r="G252" s="20"/>
      <c r="H252" s="20">
        <f t="shared" si="16"/>
        <v>10699</v>
      </c>
      <c r="I252" s="20">
        <v>10699</v>
      </c>
      <c r="J252" s="20"/>
    </row>
    <row r="253" spans="1:10" ht="121.9" customHeight="1" x14ac:dyDescent="0.2">
      <c r="A253" s="5" t="s">
        <v>884</v>
      </c>
      <c r="B253" s="1" t="s">
        <v>885</v>
      </c>
      <c r="C253" s="16"/>
      <c r="D253" s="16"/>
      <c r="E253" s="17">
        <f>F253+G253</f>
        <v>93</v>
      </c>
      <c r="F253" s="17">
        <f t="shared" ref="F253:J255" si="18">F254</f>
        <v>93</v>
      </c>
      <c r="G253" s="17">
        <f t="shared" si="18"/>
        <v>0</v>
      </c>
      <c r="H253" s="17">
        <f>I253+J253</f>
        <v>93</v>
      </c>
      <c r="I253" s="17">
        <f t="shared" si="18"/>
        <v>93</v>
      </c>
      <c r="J253" s="17">
        <f t="shared" si="18"/>
        <v>0</v>
      </c>
    </row>
    <row r="254" spans="1:10" ht="147.75" customHeight="1" x14ac:dyDescent="0.2">
      <c r="A254" s="1" t="s">
        <v>901</v>
      </c>
      <c r="B254" s="1" t="s">
        <v>886</v>
      </c>
      <c r="C254" s="16"/>
      <c r="D254" s="16"/>
      <c r="E254" s="17">
        <f>F254+G254</f>
        <v>93</v>
      </c>
      <c r="F254" s="17">
        <f t="shared" si="18"/>
        <v>93</v>
      </c>
      <c r="G254" s="17">
        <f t="shared" si="18"/>
        <v>0</v>
      </c>
      <c r="H254" s="17">
        <f>I254+J254</f>
        <v>93</v>
      </c>
      <c r="I254" s="17">
        <f t="shared" si="18"/>
        <v>93</v>
      </c>
      <c r="J254" s="17">
        <f t="shared" si="18"/>
        <v>0</v>
      </c>
    </row>
    <row r="255" spans="1:10" ht="24.75" customHeight="1" x14ac:dyDescent="0.2">
      <c r="A255" s="28" t="s">
        <v>70</v>
      </c>
      <c r="B255" s="16" t="s">
        <v>887</v>
      </c>
      <c r="C255" s="16"/>
      <c r="D255" s="16"/>
      <c r="E255" s="20">
        <f>F255+G255</f>
        <v>93</v>
      </c>
      <c r="F255" s="20">
        <f t="shared" si="18"/>
        <v>93</v>
      </c>
      <c r="G255" s="20">
        <f t="shared" si="18"/>
        <v>0</v>
      </c>
      <c r="H255" s="20">
        <f>I255+J255</f>
        <v>93</v>
      </c>
      <c r="I255" s="20">
        <f t="shared" si="18"/>
        <v>93</v>
      </c>
      <c r="J255" s="20">
        <f t="shared" si="18"/>
        <v>0</v>
      </c>
    </row>
    <row r="256" spans="1:10" ht="63.75" customHeight="1" x14ac:dyDescent="0.2">
      <c r="A256" s="16" t="s">
        <v>23</v>
      </c>
      <c r="B256" s="16" t="s">
        <v>887</v>
      </c>
      <c r="C256" s="16" t="s">
        <v>16</v>
      </c>
      <c r="D256" s="16" t="s">
        <v>26</v>
      </c>
      <c r="E256" s="20">
        <f>F256+G256</f>
        <v>93</v>
      </c>
      <c r="F256" s="20">
        <v>93</v>
      </c>
      <c r="G256" s="20"/>
      <c r="H256" s="20">
        <f>I256+J256</f>
        <v>93</v>
      </c>
      <c r="I256" s="20">
        <v>93</v>
      </c>
      <c r="J256" s="20"/>
    </row>
    <row r="257" spans="1:10" ht="99.6" customHeight="1" x14ac:dyDescent="0.2">
      <c r="A257" s="5" t="s">
        <v>765</v>
      </c>
      <c r="B257" s="1" t="s">
        <v>52</v>
      </c>
      <c r="C257" s="1"/>
      <c r="D257" s="1"/>
      <c r="E257" s="17">
        <f t="shared" si="17"/>
        <v>536391.69999999995</v>
      </c>
      <c r="F257" s="17">
        <f>F258+F272+F284+F310+F317+F306</f>
        <v>433745</v>
      </c>
      <c r="G257" s="17">
        <f>G258+G272+G284+G310+G317+G306</f>
        <v>102646.7</v>
      </c>
      <c r="H257" s="17">
        <f t="shared" ref="H257:H268" si="19">I257+J257</f>
        <v>538009.4</v>
      </c>
      <c r="I257" s="17">
        <f>I258+I272+I284+I310+I317+I306</f>
        <v>433644</v>
      </c>
      <c r="J257" s="17">
        <f>J258+J272+J284+J310+J317+J306</f>
        <v>104365.40000000001</v>
      </c>
    </row>
    <row r="258" spans="1:10" ht="54" customHeight="1" x14ac:dyDescent="0.2">
      <c r="A258" s="5" t="s">
        <v>53</v>
      </c>
      <c r="B258" s="1" t="s">
        <v>54</v>
      </c>
      <c r="C258" s="1"/>
      <c r="D258" s="1"/>
      <c r="E258" s="17">
        <f t="shared" si="17"/>
        <v>95401</v>
      </c>
      <c r="F258" s="18">
        <f>F259+F264+F269</f>
        <v>59131</v>
      </c>
      <c r="G258" s="18">
        <f>G259+G264+G269</f>
        <v>36270</v>
      </c>
      <c r="H258" s="17">
        <f t="shared" si="19"/>
        <v>54716</v>
      </c>
      <c r="I258" s="18">
        <f>I259+I264+I269</f>
        <v>54716</v>
      </c>
      <c r="J258" s="18">
        <f>J259+J264+J269</f>
        <v>0</v>
      </c>
    </row>
    <row r="259" spans="1:10" ht="106.15" customHeight="1" x14ac:dyDescent="0.2">
      <c r="A259" s="5" t="s">
        <v>608</v>
      </c>
      <c r="B259" s="1" t="s">
        <v>55</v>
      </c>
      <c r="C259" s="1"/>
      <c r="D259" s="1"/>
      <c r="E259" s="17">
        <f t="shared" si="17"/>
        <v>55096</v>
      </c>
      <c r="F259" s="18">
        <f>F260</f>
        <v>55096</v>
      </c>
      <c r="G259" s="18">
        <f>G260</f>
        <v>0</v>
      </c>
      <c r="H259" s="17">
        <f t="shared" si="19"/>
        <v>54711</v>
      </c>
      <c r="I259" s="18">
        <f>I260</f>
        <v>54711</v>
      </c>
      <c r="J259" s="18">
        <f>J260</f>
        <v>0</v>
      </c>
    </row>
    <row r="260" spans="1:10" ht="79.5" customHeight="1" x14ac:dyDescent="0.2">
      <c r="A260" s="28" t="s">
        <v>56</v>
      </c>
      <c r="B260" s="16" t="s">
        <v>57</v>
      </c>
      <c r="C260" s="16"/>
      <c r="D260" s="16"/>
      <c r="E260" s="20">
        <f t="shared" si="17"/>
        <v>55096</v>
      </c>
      <c r="F260" s="21">
        <f>F261+F262+F263</f>
        <v>55096</v>
      </c>
      <c r="G260" s="21">
        <f>G261+G262</f>
        <v>0</v>
      </c>
      <c r="H260" s="20">
        <f t="shared" si="19"/>
        <v>54711</v>
      </c>
      <c r="I260" s="21">
        <f>I261+I262+I263</f>
        <v>54711</v>
      </c>
      <c r="J260" s="21">
        <f>J261+J262</f>
        <v>0</v>
      </c>
    </row>
    <row r="261" spans="1:10" ht="173.45" customHeight="1" x14ac:dyDescent="0.2">
      <c r="A261" s="22" t="s">
        <v>25</v>
      </c>
      <c r="B261" s="16" t="s">
        <v>57</v>
      </c>
      <c r="C261" s="16" t="s">
        <v>15</v>
      </c>
      <c r="D261" s="16" t="s">
        <v>32</v>
      </c>
      <c r="E261" s="20">
        <f t="shared" si="17"/>
        <v>50857</v>
      </c>
      <c r="F261" s="20">
        <v>50857</v>
      </c>
      <c r="G261" s="20"/>
      <c r="H261" s="20">
        <f t="shared" si="19"/>
        <v>50857</v>
      </c>
      <c r="I261" s="21">
        <v>50857</v>
      </c>
      <c r="J261" s="20"/>
    </row>
    <row r="262" spans="1:10" ht="69" customHeight="1" x14ac:dyDescent="0.2">
      <c r="A262" s="16" t="s">
        <v>23</v>
      </c>
      <c r="B262" s="16" t="s">
        <v>57</v>
      </c>
      <c r="C262" s="16" t="s">
        <v>16</v>
      </c>
      <c r="D262" s="16" t="s">
        <v>32</v>
      </c>
      <c r="E262" s="20">
        <f t="shared" si="17"/>
        <v>3699</v>
      </c>
      <c r="F262" s="20">
        <v>3699</v>
      </c>
      <c r="G262" s="20"/>
      <c r="H262" s="20">
        <f t="shared" si="19"/>
        <v>3314</v>
      </c>
      <c r="I262" s="21">
        <v>3314</v>
      </c>
      <c r="J262" s="20"/>
    </row>
    <row r="263" spans="1:10" ht="48" customHeight="1" x14ac:dyDescent="0.2">
      <c r="A263" s="31" t="s">
        <v>22</v>
      </c>
      <c r="B263" s="16" t="s">
        <v>57</v>
      </c>
      <c r="C263" s="16" t="s">
        <v>18</v>
      </c>
      <c r="D263" s="16" t="s">
        <v>32</v>
      </c>
      <c r="E263" s="20">
        <f t="shared" ref="E263:E268" si="20">F263+G263</f>
        <v>540</v>
      </c>
      <c r="F263" s="20">
        <v>540</v>
      </c>
      <c r="G263" s="21"/>
      <c r="H263" s="20">
        <f t="shared" si="19"/>
        <v>540</v>
      </c>
      <c r="I263" s="21">
        <v>540</v>
      </c>
      <c r="J263" s="21"/>
    </row>
    <row r="264" spans="1:10" ht="97.15" customHeight="1" x14ac:dyDescent="0.2">
      <c r="A264" s="5" t="s">
        <v>870</v>
      </c>
      <c r="B264" s="1" t="s">
        <v>871</v>
      </c>
      <c r="C264" s="1"/>
      <c r="D264" s="1"/>
      <c r="E264" s="17">
        <f t="shared" si="20"/>
        <v>40300</v>
      </c>
      <c r="F264" s="17">
        <f>F265+F267</f>
        <v>4030</v>
      </c>
      <c r="G264" s="17">
        <f>G265+G267</f>
        <v>36270</v>
      </c>
      <c r="H264" s="17">
        <f t="shared" si="19"/>
        <v>0</v>
      </c>
      <c r="I264" s="17">
        <f>I265+I267</f>
        <v>0</v>
      </c>
      <c r="J264" s="17">
        <f>J265+J267</f>
        <v>0</v>
      </c>
    </row>
    <row r="265" spans="1:10" ht="140.25" customHeight="1" x14ac:dyDescent="0.2">
      <c r="A265" s="16" t="s">
        <v>869</v>
      </c>
      <c r="B265" s="16" t="s">
        <v>872</v>
      </c>
      <c r="C265" s="16"/>
      <c r="D265" s="16"/>
      <c r="E265" s="20">
        <f t="shared" si="20"/>
        <v>36270</v>
      </c>
      <c r="F265" s="20">
        <f>F266</f>
        <v>0</v>
      </c>
      <c r="G265" s="20">
        <f>G266</f>
        <v>36270</v>
      </c>
      <c r="H265" s="20">
        <f t="shared" si="19"/>
        <v>0</v>
      </c>
      <c r="I265" s="20">
        <f>I266</f>
        <v>0</v>
      </c>
      <c r="J265" s="20">
        <f>J266</f>
        <v>0</v>
      </c>
    </row>
    <row r="266" spans="1:10" ht="61.5" customHeight="1" x14ac:dyDescent="0.2">
      <c r="A266" s="16" t="s">
        <v>23</v>
      </c>
      <c r="B266" s="16" t="s">
        <v>872</v>
      </c>
      <c r="C266" s="16" t="s">
        <v>16</v>
      </c>
      <c r="D266" s="16" t="s">
        <v>32</v>
      </c>
      <c r="E266" s="20">
        <f t="shared" si="20"/>
        <v>36270</v>
      </c>
      <c r="F266" s="21"/>
      <c r="G266" s="21">
        <v>36270</v>
      </c>
      <c r="H266" s="20">
        <f t="shared" si="19"/>
        <v>0</v>
      </c>
      <c r="I266" s="21"/>
      <c r="J266" s="21"/>
    </row>
    <row r="267" spans="1:10" ht="143.44999999999999" customHeight="1" x14ac:dyDescent="0.2">
      <c r="A267" s="16" t="s">
        <v>869</v>
      </c>
      <c r="B267" s="16" t="s">
        <v>873</v>
      </c>
      <c r="C267" s="16"/>
      <c r="D267" s="16"/>
      <c r="E267" s="20">
        <f t="shared" si="20"/>
        <v>4030</v>
      </c>
      <c r="F267" s="20">
        <f>F268</f>
        <v>4030</v>
      </c>
      <c r="G267" s="20">
        <f>G268</f>
        <v>0</v>
      </c>
      <c r="H267" s="20">
        <f t="shared" si="19"/>
        <v>0</v>
      </c>
      <c r="I267" s="20">
        <f>I268</f>
        <v>0</v>
      </c>
      <c r="J267" s="20">
        <f>J268</f>
        <v>0</v>
      </c>
    </row>
    <row r="268" spans="1:10" ht="58.5" customHeight="1" x14ac:dyDescent="0.2">
      <c r="A268" s="16" t="s">
        <v>23</v>
      </c>
      <c r="B268" s="16" t="s">
        <v>873</v>
      </c>
      <c r="C268" s="16" t="s">
        <v>16</v>
      </c>
      <c r="D268" s="16" t="s">
        <v>32</v>
      </c>
      <c r="E268" s="20">
        <f t="shared" si="20"/>
        <v>4030</v>
      </c>
      <c r="F268" s="21">
        <v>4030</v>
      </c>
      <c r="G268" s="21"/>
      <c r="H268" s="20">
        <f t="shared" si="19"/>
        <v>0</v>
      </c>
      <c r="I268" s="21"/>
      <c r="J268" s="21"/>
    </row>
    <row r="269" spans="1:10" ht="224.25" customHeight="1" x14ac:dyDescent="0.2">
      <c r="A269" s="5" t="s">
        <v>931</v>
      </c>
      <c r="B269" s="1" t="s">
        <v>933</v>
      </c>
      <c r="C269" s="1"/>
      <c r="D269" s="16"/>
      <c r="E269" s="17">
        <f>F269+G269</f>
        <v>5</v>
      </c>
      <c r="F269" s="18">
        <f>F270</f>
        <v>5</v>
      </c>
      <c r="G269" s="18">
        <f>G270</f>
        <v>0</v>
      </c>
      <c r="H269" s="17">
        <f>I269+J269</f>
        <v>5</v>
      </c>
      <c r="I269" s="18">
        <f>I270</f>
        <v>5</v>
      </c>
      <c r="J269" s="18">
        <f>J270</f>
        <v>0</v>
      </c>
    </row>
    <row r="270" spans="1:10" ht="118.5" customHeight="1" x14ac:dyDescent="0.2">
      <c r="A270" s="28" t="s">
        <v>932</v>
      </c>
      <c r="B270" s="16" t="s">
        <v>934</v>
      </c>
      <c r="C270" s="16"/>
      <c r="D270" s="16"/>
      <c r="E270" s="20">
        <f t="shared" ref="E270:E271" si="21">F270+G270</f>
        <v>5</v>
      </c>
      <c r="F270" s="21">
        <f>F271</f>
        <v>5</v>
      </c>
      <c r="G270" s="21">
        <f>G271</f>
        <v>0</v>
      </c>
      <c r="H270" s="20">
        <f t="shared" ref="H270:H271" si="22">I270+J270</f>
        <v>5</v>
      </c>
      <c r="I270" s="21">
        <f>I271</f>
        <v>5</v>
      </c>
      <c r="J270" s="21">
        <f>J271</f>
        <v>0</v>
      </c>
    </row>
    <row r="271" spans="1:10" ht="58.5" customHeight="1" x14ac:dyDescent="0.2">
      <c r="A271" s="19" t="s">
        <v>30</v>
      </c>
      <c r="B271" s="16" t="s">
        <v>934</v>
      </c>
      <c r="C271" s="16" t="s">
        <v>19</v>
      </c>
      <c r="D271" s="16" t="s">
        <v>11</v>
      </c>
      <c r="E271" s="20">
        <f t="shared" si="21"/>
        <v>5</v>
      </c>
      <c r="F271" s="21">
        <v>5</v>
      </c>
      <c r="G271" s="21"/>
      <c r="H271" s="20">
        <f t="shared" si="22"/>
        <v>5</v>
      </c>
      <c r="I271" s="21">
        <v>5</v>
      </c>
      <c r="J271" s="21"/>
    </row>
    <row r="272" spans="1:10" ht="55.5" customHeight="1" x14ac:dyDescent="0.2">
      <c r="A272" s="5" t="s">
        <v>59</v>
      </c>
      <c r="B272" s="1" t="s">
        <v>60</v>
      </c>
      <c r="C272" s="1"/>
      <c r="D272" s="1"/>
      <c r="E272" s="17">
        <f t="shared" ref="E272:E277" si="23">F272+G272</f>
        <v>80222</v>
      </c>
      <c r="F272" s="18">
        <f>F273+F279</f>
        <v>48032</v>
      </c>
      <c r="G272" s="18">
        <f>G273+G279</f>
        <v>32190</v>
      </c>
      <c r="H272" s="17">
        <f t="shared" ref="H272:H277" si="24">I272+J272</f>
        <v>44468</v>
      </c>
      <c r="I272" s="18">
        <f>I273</f>
        <v>44468</v>
      </c>
      <c r="J272" s="18">
        <f>J273</f>
        <v>0</v>
      </c>
    </row>
    <row r="273" spans="1:10" ht="117.6" customHeight="1" x14ac:dyDescent="0.2">
      <c r="A273" s="27" t="s">
        <v>607</v>
      </c>
      <c r="B273" s="1" t="s">
        <v>61</v>
      </c>
      <c r="C273" s="1"/>
      <c r="D273" s="1"/>
      <c r="E273" s="17">
        <f t="shared" si="23"/>
        <v>44455</v>
      </c>
      <c r="F273" s="18">
        <f>F274</f>
        <v>44455</v>
      </c>
      <c r="G273" s="18">
        <f>G274</f>
        <v>0</v>
      </c>
      <c r="H273" s="17">
        <f t="shared" si="24"/>
        <v>44468</v>
      </c>
      <c r="I273" s="18">
        <f>I274</f>
        <v>44468</v>
      </c>
      <c r="J273" s="17">
        <f>J274</f>
        <v>0</v>
      </c>
    </row>
    <row r="274" spans="1:10" ht="79.900000000000006" customHeight="1" x14ac:dyDescent="0.2">
      <c r="A274" s="28" t="s">
        <v>62</v>
      </c>
      <c r="B274" s="16" t="s">
        <v>63</v>
      </c>
      <c r="C274" s="16"/>
      <c r="D274" s="16"/>
      <c r="E274" s="20">
        <f t="shared" si="23"/>
        <v>44455</v>
      </c>
      <c r="F274" s="21">
        <f>F275+F276+F277+F278</f>
        <v>44455</v>
      </c>
      <c r="G274" s="21">
        <f>G275+G276+G277</f>
        <v>0</v>
      </c>
      <c r="H274" s="20">
        <f t="shared" si="24"/>
        <v>44468</v>
      </c>
      <c r="I274" s="21">
        <f>I275+I276+I277+I278</f>
        <v>44468</v>
      </c>
      <c r="J274" s="21">
        <f>J275+J276+J277</f>
        <v>0</v>
      </c>
    </row>
    <row r="275" spans="1:10" ht="178.5" customHeight="1" x14ac:dyDescent="0.2">
      <c r="A275" s="22" t="s">
        <v>25</v>
      </c>
      <c r="B275" s="16" t="s">
        <v>63</v>
      </c>
      <c r="C275" s="16" t="s">
        <v>15</v>
      </c>
      <c r="D275" s="16" t="s">
        <v>32</v>
      </c>
      <c r="E275" s="20">
        <f t="shared" si="23"/>
        <v>24163</v>
      </c>
      <c r="F275" s="20">
        <v>24163</v>
      </c>
      <c r="G275" s="20"/>
      <c r="H275" s="20">
        <f t="shared" si="24"/>
        <v>24163</v>
      </c>
      <c r="I275" s="21">
        <v>24163</v>
      </c>
      <c r="J275" s="20"/>
    </row>
    <row r="276" spans="1:10" ht="66" customHeight="1" x14ac:dyDescent="0.2">
      <c r="A276" s="16" t="s">
        <v>23</v>
      </c>
      <c r="B276" s="16" t="s">
        <v>63</v>
      </c>
      <c r="C276" s="16" t="s">
        <v>16</v>
      </c>
      <c r="D276" s="16" t="s">
        <v>32</v>
      </c>
      <c r="E276" s="20">
        <f t="shared" si="23"/>
        <v>2424</v>
      </c>
      <c r="F276" s="20">
        <v>2424</v>
      </c>
      <c r="G276" s="20"/>
      <c r="H276" s="20">
        <f t="shared" si="24"/>
        <v>2439</v>
      </c>
      <c r="I276" s="21">
        <v>2439</v>
      </c>
      <c r="J276" s="20"/>
    </row>
    <row r="277" spans="1:10" ht="93.75" customHeight="1" x14ac:dyDescent="0.2">
      <c r="A277" s="16" t="s">
        <v>21</v>
      </c>
      <c r="B277" s="16" t="s">
        <v>63</v>
      </c>
      <c r="C277" s="16" t="s">
        <v>17</v>
      </c>
      <c r="D277" s="16" t="s">
        <v>32</v>
      </c>
      <c r="E277" s="20">
        <f t="shared" si="23"/>
        <v>17709</v>
      </c>
      <c r="F277" s="20">
        <v>17709</v>
      </c>
      <c r="G277" s="20"/>
      <c r="H277" s="20">
        <f t="shared" si="24"/>
        <v>17707</v>
      </c>
      <c r="I277" s="21">
        <v>17707</v>
      </c>
      <c r="J277" s="20"/>
    </row>
    <row r="278" spans="1:10" ht="47.25" customHeight="1" x14ac:dyDescent="0.2">
      <c r="A278" s="31" t="s">
        <v>22</v>
      </c>
      <c r="B278" s="16" t="s">
        <v>63</v>
      </c>
      <c r="C278" s="16" t="s">
        <v>18</v>
      </c>
      <c r="D278" s="16" t="s">
        <v>32</v>
      </c>
      <c r="E278" s="20">
        <f>F278+G278</f>
        <v>159</v>
      </c>
      <c r="F278" s="20">
        <v>159</v>
      </c>
      <c r="G278" s="21"/>
      <c r="H278" s="20">
        <f>I278+J278</f>
        <v>159</v>
      </c>
      <c r="I278" s="21">
        <v>159</v>
      </c>
      <c r="J278" s="21"/>
    </row>
    <row r="279" spans="1:10" s="29" customFormat="1" ht="152.25" customHeight="1" x14ac:dyDescent="0.2">
      <c r="A279" s="27" t="s">
        <v>945</v>
      </c>
      <c r="B279" s="1" t="s">
        <v>946</v>
      </c>
      <c r="C279" s="1"/>
      <c r="D279" s="1"/>
      <c r="E279" s="17">
        <f t="shared" ref="E279:E283" si="25">F279+G279</f>
        <v>35767</v>
      </c>
      <c r="F279" s="17">
        <f>F280+F282</f>
        <v>3577</v>
      </c>
      <c r="G279" s="17">
        <f>G280+G282</f>
        <v>32190</v>
      </c>
      <c r="H279" s="17">
        <f t="shared" ref="H279:H283" si="26">I279+J279</f>
        <v>0</v>
      </c>
      <c r="I279" s="18">
        <f>I280+I282</f>
        <v>0</v>
      </c>
      <c r="J279" s="18">
        <f>J280+J282</f>
        <v>0</v>
      </c>
    </row>
    <row r="280" spans="1:10" ht="146.25" customHeight="1" x14ac:dyDescent="0.2">
      <c r="A280" s="16" t="s">
        <v>712</v>
      </c>
      <c r="B280" s="16" t="s">
        <v>972</v>
      </c>
      <c r="C280" s="16"/>
      <c r="D280" s="16"/>
      <c r="E280" s="20">
        <f t="shared" si="25"/>
        <v>32190</v>
      </c>
      <c r="F280" s="20">
        <f>F281</f>
        <v>0</v>
      </c>
      <c r="G280" s="20">
        <f>G281</f>
        <v>32190</v>
      </c>
      <c r="H280" s="20">
        <f t="shared" si="26"/>
        <v>0</v>
      </c>
      <c r="I280" s="21">
        <f>I281</f>
        <v>0</v>
      </c>
      <c r="J280" s="21">
        <f>J281</f>
        <v>0</v>
      </c>
    </row>
    <row r="281" spans="1:10" ht="63" customHeight="1" x14ac:dyDescent="0.2">
      <c r="A281" s="16" t="s">
        <v>23</v>
      </c>
      <c r="B281" s="16" t="s">
        <v>972</v>
      </c>
      <c r="C281" s="16" t="s">
        <v>16</v>
      </c>
      <c r="D281" s="16" t="s">
        <v>32</v>
      </c>
      <c r="E281" s="20">
        <f t="shared" si="25"/>
        <v>32190</v>
      </c>
      <c r="F281" s="20"/>
      <c r="G281" s="21">
        <v>32190</v>
      </c>
      <c r="H281" s="20">
        <f t="shared" si="26"/>
        <v>0</v>
      </c>
      <c r="I281" s="21"/>
      <c r="J281" s="21"/>
    </row>
    <row r="282" spans="1:10" ht="141" customHeight="1" x14ac:dyDescent="0.2">
      <c r="A282" s="16" t="s">
        <v>712</v>
      </c>
      <c r="B282" s="16" t="s">
        <v>973</v>
      </c>
      <c r="C282" s="16"/>
      <c r="D282" s="16"/>
      <c r="E282" s="20">
        <f t="shared" si="25"/>
        <v>3577</v>
      </c>
      <c r="F282" s="20">
        <f>F283</f>
        <v>3577</v>
      </c>
      <c r="G282" s="20">
        <f>G283</f>
        <v>0</v>
      </c>
      <c r="H282" s="20">
        <f t="shared" si="26"/>
        <v>0</v>
      </c>
      <c r="I282" s="21">
        <f>I283</f>
        <v>0</v>
      </c>
      <c r="J282" s="21">
        <f>J283</f>
        <v>0</v>
      </c>
    </row>
    <row r="283" spans="1:10" ht="62.25" customHeight="1" x14ac:dyDescent="0.2">
      <c r="A283" s="16" t="s">
        <v>23</v>
      </c>
      <c r="B283" s="16" t="s">
        <v>973</v>
      </c>
      <c r="C283" s="16" t="s">
        <v>16</v>
      </c>
      <c r="D283" s="16" t="s">
        <v>32</v>
      </c>
      <c r="E283" s="20">
        <f t="shared" si="25"/>
        <v>3577</v>
      </c>
      <c r="F283" s="20">
        <v>3577</v>
      </c>
      <c r="G283" s="21"/>
      <c r="H283" s="20">
        <f t="shared" si="26"/>
        <v>0</v>
      </c>
      <c r="I283" s="21"/>
      <c r="J283" s="21"/>
    </row>
    <row r="284" spans="1:10" ht="67.150000000000006" customHeight="1" x14ac:dyDescent="0.2">
      <c r="A284" s="5" t="s">
        <v>64</v>
      </c>
      <c r="B284" s="1" t="s">
        <v>65</v>
      </c>
      <c r="C284" s="16"/>
      <c r="D284" s="16"/>
      <c r="E284" s="17">
        <f>F284+G284</f>
        <v>228401</v>
      </c>
      <c r="F284" s="17">
        <f>F285+F291+F303+F300</f>
        <v>200284</v>
      </c>
      <c r="G284" s="17">
        <f>G285+G291+G303+G300</f>
        <v>28117</v>
      </c>
      <c r="H284" s="17">
        <f>I284+J284</f>
        <v>304729</v>
      </c>
      <c r="I284" s="17">
        <f>I285+I291+I303+I300</f>
        <v>207025</v>
      </c>
      <c r="J284" s="17">
        <f>J285+J291+J303</f>
        <v>97704</v>
      </c>
    </row>
    <row r="285" spans="1:10" ht="157.15" customHeight="1" x14ac:dyDescent="0.2">
      <c r="A285" s="27" t="s">
        <v>66</v>
      </c>
      <c r="B285" s="1" t="s">
        <v>67</v>
      </c>
      <c r="C285" s="1"/>
      <c r="D285" s="1"/>
      <c r="E285" s="17">
        <f t="shared" ref="E285:E320" si="27">F285+G285</f>
        <v>195674</v>
      </c>
      <c r="F285" s="18">
        <f>F286</f>
        <v>195674</v>
      </c>
      <c r="G285" s="18">
        <f>G286</f>
        <v>0</v>
      </c>
      <c r="H285" s="17">
        <f t="shared" ref="H285:H313" si="28">I285+J285</f>
        <v>194684</v>
      </c>
      <c r="I285" s="18">
        <f>I286</f>
        <v>194684</v>
      </c>
      <c r="J285" s="18">
        <f>J286</f>
        <v>0</v>
      </c>
    </row>
    <row r="286" spans="1:10" ht="77.25" customHeight="1" x14ac:dyDescent="0.2">
      <c r="A286" s="28" t="s">
        <v>62</v>
      </c>
      <c r="B286" s="16" t="s">
        <v>68</v>
      </c>
      <c r="C286" s="16"/>
      <c r="D286" s="16"/>
      <c r="E286" s="20">
        <f t="shared" si="27"/>
        <v>195674</v>
      </c>
      <c r="F286" s="21">
        <f>F287+F288+F289+F290</f>
        <v>195674</v>
      </c>
      <c r="G286" s="20">
        <f>G287+G288+G289+G290</f>
        <v>0</v>
      </c>
      <c r="H286" s="20">
        <f t="shared" si="28"/>
        <v>194684</v>
      </c>
      <c r="I286" s="21">
        <f>I287+I288+I289+I290</f>
        <v>194684</v>
      </c>
      <c r="J286" s="20">
        <f>J287+J288+J289+J290</f>
        <v>0</v>
      </c>
    </row>
    <row r="287" spans="1:10" ht="176.25" customHeight="1" x14ac:dyDescent="0.2">
      <c r="A287" s="22" t="s">
        <v>25</v>
      </c>
      <c r="B287" s="16" t="s">
        <v>68</v>
      </c>
      <c r="C287" s="16" t="s">
        <v>15</v>
      </c>
      <c r="D287" s="16" t="s">
        <v>32</v>
      </c>
      <c r="E287" s="20">
        <f t="shared" si="27"/>
        <v>45445</v>
      </c>
      <c r="F287" s="20">
        <v>45445</v>
      </c>
      <c r="G287" s="20"/>
      <c r="H287" s="20">
        <f t="shared" si="28"/>
        <v>45445</v>
      </c>
      <c r="I287" s="21">
        <v>45445</v>
      </c>
      <c r="J287" s="20"/>
    </row>
    <row r="288" spans="1:10" ht="69.75" customHeight="1" x14ac:dyDescent="0.2">
      <c r="A288" s="16" t="s">
        <v>23</v>
      </c>
      <c r="B288" s="16" t="s">
        <v>68</v>
      </c>
      <c r="C288" s="16" t="s">
        <v>16</v>
      </c>
      <c r="D288" s="16" t="s">
        <v>32</v>
      </c>
      <c r="E288" s="20">
        <f t="shared" si="27"/>
        <v>8811</v>
      </c>
      <c r="F288" s="20">
        <v>8811</v>
      </c>
      <c r="G288" s="20"/>
      <c r="H288" s="20">
        <f t="shared" si="28"/>
        <v>8339</v>
      </c>
      <c r="I288" s="21">
        <v>8339</v>
      </c>
      <c r="J288" s="20"/>
    </row>
    <row r="289" spans="1:10" ht="97.9" customHeight="1" x14ac:dyDescent="0.2">
      <c r="A289" s="16" t="s">
        <v>21</v>
      </c>
      <c r="B289" s="16" t="s">
        <v>68</v>
      </c>
      <c r="C289" s="16" t="s">
        <v>17</v>
      </c>
      <c r="D289" s="16" t="s">
        <v>32</v>
      </c>
      <c r="E289" s="20">
        <f t="shared" si="27"/>
        <v>139074</v>
      </c>
      <c r="F289" s="20">
        <v>139074</v>
      </c>
      <c r="G289" s="20"/>
      <c r="H289" s="20">
        <f t="shared" si="28"/>
        <v>138556</v>
      </c>
      <c r="I289" s="21">
        <v>138556</v>
      </c>
      <c r="J289" s="20"/>
    </row>
    <row r="290" spans="1:10" ht="45" customHeight="1" x14ac:dyDescent="0.2">
      <c r="A290" s="16" t="s">
        <v>22</v>
      </c>
      <c r="B290" s="16" t="s">
        <v>68</v>
      </c>
      <c r="C290" s="16" t="s">
        <v>18</v>
      </c>
      <c r="D290" s="16" t="s">
        <v>32</v>
      </c>
      <c r="E290" s="20">
        <f t="shared" si="27"/>
        <v>2344</v>
      </c>
      <c r="F290" s="20">
        <v>2344</v>
      </c>
      <c r="G290" s="20"/>
      <c r="H290" s="20">
        <f t="shared" si="28"/>
        <v>2344</v>
      </c>
      <c r="I290" s="21">
        <v>2344</v>
      </c>
      <c r="J290" s="20"/>
    </row>
    <row r="291" spans="1:10" ht="172.9" customHeight="1" x14ac:dyDescent="0.2">
      <c r="A291" s="27" t="s">
        <v>874</v>
      </c>
      <c r="B291" s="1" t="s">
        <v>875</v>
      </c>
      <c r="C291" s="16"/>
      <c r="D291" s="16"/>
      <c r="E291" s="17">
        <f t="shared" si="27"/>
        <v>31241</v>
      </c>
      <c r="F291" s="17">
        <f>F296+F298+F292+F294</f>
        <v>3124</v>
      </c>
      <c r="G291" s="17">
        <f>G296+G298+G292+G294</f>
        <v>28117</v>
      </c>
      <c r="H291" s="17">
        <f t="shared" si="28"/>
        <v>108560</v>
      </c>
      <c r="I291" s="17">
        <f>I296+I298+I292+I294</f>
        <v>10856</v>
      </c>
      <c r="J291" s="17">
        <f>J296+J298+J292+J294</f>
        <v>97704</v>
      </c>
    </row>
    <row r="292" spans="1:10" ht="162.75" customHeight="1" x14ac:dyDescent="0.2">
      <c r="A292" s="16" t="s">
        <v>712</v>
      </c>
      <c r="B292" s="16" t="s">
        <v>941</v>
      </c>
      <c r="C292" s="16"/>
      <c r="D292" s="16"/>
      <c r="E292" s="20">
        <f t="shared" si="27"/>
        <v>28117</v>
      </c>
      <c r="F292" s="20">
        <f>F293</f>
        <v>0</v>
      </c>
      <c r="G292" s="20">
        <f>G293</f>
        <v>28117</v>
      </c>
      <c r="H292" s="20">
        <f t="shared" si="28"/>
        <v>6300</v>
      </c>
      <c r="I292" s="20">
        <f>I293</f>
        <v>0</v>
      </c>
      <c r="J292" s="32">
        <f>J293</f>
        <v>6300</v>
      </c>
    </row>
    <row r="293" spans="1:10" ht="117" customHeight="1" x14ac:dyDescent="0.2">
      <c r="A293" s="16" t="s">
        <v>24</v>
      </c>
      <c r="B293" s="16" t="s">
        <v>941</v>
      </c>
      <c r="C293" s="16" t="s">
        <v>20</v>
      </c>
      <c r="D293" s="16" t="s">
        <v>32</v>
      </c>
      <c r="E293" s="20">
        <f t="shared" si="27"/>
        <v>28117</v>
      </c>
      <c r="F293" s="20"/>
      <c r="G293" s="20">
        <v>28117</v>
      </c>
      <c r="H293" s="20">
        <f t="shared" si="28"/>
        <v>6300</v>
      </c>
      <c r="I293" s="21"/>
      <c r="J293" s="32">
        <v>6300</v>
      </c>
    </row>
    <row r="294" spans="1:10" ht="162.75" customHeight="1" x14ac:dyDescent="0.2">
      <c r="A294" s="16" t="s">
        <v>712</v>
      </c>
      <c r="B294" s="16" t="s">
        <v>942</v>
      </c>
      <c r="C294" s="16"/>
      <c r="D294" s="16"/>
      <c r="E294" s="20">
        <f t="shared" si="27"/>
        <v>3124</v>
      </c>
      <c r="F294" s="20">
        <f>F295</f>
        <v>3124</v>
      </c>
      <c r="G294" s="20">
        <f>G295</f>
        <v>0</v>
      </c>
      <c r="H294" s="20">
        <f t="shared" si="28"/>
        <v>700</v>
      </c>
      <c r="I294" s="20">
        <f>I295</f>
        <v>700</v>
      </c>
      <c r="J294" s="32">
        <f>J295</f>
        <v>0</v>
      </c>
    </row>
    <row r="295" spans="1:10" ht="105" customHeight="1" x14ac:dyDescent="0.2">
      <c r="A295" s="16" t="s">
        <v>24</v>
      </c>
      <c r="B295" s="16" t="s">
        <v>942</v>
      </c>
      <c r="C295" s="16" t="s">
        <v>20</v>
      </c>
      <c r="D295" s="16" t="s">
        <v>32</v>
      </c>
      <c r="E295" s="20">
        <f t="shared" si="27"/>
        <v>3124</v>
      </c>
      <c r="F295" s="20">
        <v>3124</v>
      </c>
      <c r="G295" s="20"/>
      <c r="H295" s="20">
        <f t="shared" si="28"/>
        <v>700</v>
      </c>
      <c r="I295" s="21">
        <v>700</v>
      </c>
      <c r="J295" s="32"/>
    </row>
    <row r="296" spans="1:10" ht="160.5" customHeight="1" x14ac:dyDescent="0.2">
      <c r="A296" s="16" t="s">
        <v>712</v>
      </c>
      <c r="B296" s="16" t="s">
        <v>876</v>
      </c>
      <c r="C296" s="16"/>
      <c r="D296" s="16"/>
      <c r="E296" s="20">
        <f t="shared" si="27"/>
        <v>0</v>
      </c>
      <c r="F296" s="20">
        <f>F297</f>
        <v>0</v>
      </c>
      <c r="G296" s="20">
        <f>G297</f>
        <v>0</v>
      </c>
      <c r="H296" s="20">
        <f t="shared" si="28"/>
        <v>91404</v>
      </c>
      <c r="I296" s="20">
        <f>I297</f>
        <v>0</v>
      </c>
      <c r="J296" s="20">
        <f>J297</f>
        <v>91404</v>
      </c>
    </row>
    <row r="297" spans="1:10" ht="69.75" customHeight="1" x14ac:dyDescent="0.2">
      <c r="A297" s="16" t="s">
        <v>23</v>
      </c>
      <c r="B297" s="16" t="s">
        <v>876</v>
      </c>
      <c r="C297" s="16" t="s">
        <v>16</v>
      </c>
      <c r="D297" s="16" t="s">
        <v>32</v>
      </c>
      <c r="E297" s="20">
        <f t="shared" si="27"/>
        <v>0</v>
      </c>
      <c r="F297" s="21"/>
      <c r="G297" s="20"/>
      <c r="H297" s="20">
        <f t="shared" si="28"/>
        <v>91404</v>
      </c>
      <c r="I297" s="21"/>
      <c r="J297" s="20">
        <v>91404</v>
      </c>
    </row>
    <row r="298" spans="1:10" ht="144" customHeight="1" x14ac:dyDescent="0.2">
      <c r="A298" s="16" t="s">
        <v>712</v>
      </c>
      <c r="B298" s="16" t="s">
        <v>877</v>
      </c>
      <c r="C298" s="16"/>
      <c r="D298" s="16"/>
      <c r="E298" s="20">
        <f t="shared" si="27"/>
        <v>0</v>
      </c>
      <c r="F298" s="20">
        <f>F299</f>
        <v>0</v>
      </c>
      <c r="G298" s="20">
        <f>G299</f>
        <v>0</v>
      </c>
      <c r="H298" s="20">
        <f t="shared" si="28"/>
        <v>10156</v>
      </c>
      <c r="I298" s="20">
        <f>I299</f>
        <v>10156</v>
      </c>
      <c r="J298" s="20">
        <f>J299</f>
        <v>0</v>
      </c>
    </row>
    <row r="299" spans="1:10" ht="65.25" customHeight="1" x14ac:dyDescent="0.2">
      <c r="A299" s="16" t="s">
        <v>23</v>
      </c>
      <c r="B299" s="16" t="s">
        <v>877</v>
      </c>
      <c r="C299" s="16" t="s">
        <v>16</v>
      </c>
      <c r="D299" s="16" t="s">
        <v>32</v>
      </c>
      <c r="E299" s="20">
        <f t="shared" si="27"/>
        <v>0</v>
      </c>
      <c r="F299" s="21"/>
      <c r="G299" s="20"/>
      <c r="H299" s="20">
        <f t="shared" si="28"/>
        <v>10156</v>
      </c>
      <c r="I299" s="21">
        <v>10156</v>
      </c>
      <c r="J299" s="20"/>
    </row>
    <row r="300" spans="1:10" ht="223.15" customHeight="1" x14ac:dyDescent="0.2">
      <c r="A300" s="27" t="s">
        <v>931</v>
      </c>
      <c r="B300" s="1" t="s">
        <v>935</v>
      </c>
      <c r="C300" s="1"/>
      <c r="D300" s="16"/>
      <c r="E300" s="17">
        <f>F300+G300</f>
        <v>122</v>
      </c>
      <c r="F300" s="18">
        <f>F301</f>
        <v>122</v>
      </c>
      <c r="G300" s="18">
        <f>G301</f>
        <v>0</v>
      </c>
      <c r="H300" s="17">
        <f>I300+J300</f>
        <v>121</v>
      </c>
      <c r="I300" s="18">
        <f>I301</f>
        <v>121</v>
      </c>
      <c r="J300" s="17"/>
    </row>
    <row r="301" spans="1:10" ht="116.45" customHeight="1" x14ac:dyDescent="0.2">
      <c r="A301" s="28" t="s">
        <v>932</v>
      </c>
      <c r="B301" s="16" t="s">
        <v>936</v>
      </c>
      <c r="C301" s="16"/>
      <c r="D301" s="16"/>
      <c r="E301" s="20">
        <f t="shared" ref="E301:E302" si="29">F301+G301</f>
        <v>122</v>
      </c>
      <c r="F301" s="21">
        <f>F302</f>
        <v>122</v>
      </c>
      <c r="G301" s="21">
        <f>G302</f>
        <v>0</v>
      </c>
      <c r="H301" s="20">
        <f t="shared" ref="H301:H302" si="30">I301+J301</f>
        <v>121</v>
      </c>
      <c r="I301" s="21">
        <f>I302</f>
        <v>121</v>
      </c>
      <c r="J301" s="20"/>
    </row>
    <row r="302" spans="1:10" ht="65.25" customHeight="1" x14ac:dyDescent="0.2">
      <c r="A302" s="19" t="s">
        <v>30</v>
      </c>
      <c r="B302" s="16" t="s">
        <v>936</v>
      </c>
      <c r="C302" s="16" t="s">
        <v>19</v>
      </c>
      <c r="D302" s="16" t="s">
        <v>11</v>
      </c>
      <c r="E302" s="20">
        <f t="shared" si="29"/>
        <v>122</v>
      </c>
      <c r="F302" s="21">
        <v>122</v>
      </c>
      <c r="G302" s="20"/>
      <c r="H302" s="20">
        <f t="shared" si="30"/>
        <v>121</v>
      </c>
      <c r="I302" s="21">
        <v>121</v>
      </c>
      <c r="J302" s="20"/>
    </row>
    <row r="303" spans="1:10" ht="205.15" customHeight="1" x14ac:dyDescent="0.2">
      <c r="A303" s="27" t="s">
        <v>609</v>
      </c>
      <c r="B303" s="1" t="s">
        <v>69</v>
      </c>
      <c r="C303" s="1"/>
      <c r="D303" s="1"/>
      <c r="E303" s="17">
        <f t="shared" si="27"/>
        <v>1364</v>
      </c>
      <c r="F303" s="18">
        <f>F304</f>
        <v>1364</v>
      </c>
      <c r="G303" s="17">
        <f>G304</f>
        <v>0</v>
      </c>
      <c r="H303" s="17">
        <f t="shared" si="28"/>
        <v>1364</v>
      </c>
      <c r="I303" s="18">
        <f>I304</f>
        <v>1364</v>
      </c>
      <c r="J303" s="17">
        <f>J304</f>
        <v>0</v>
      </c>
    </row>
    <row r="304" spans="1:10" ht="37.5" customHeight="1" x14ac:dyDescent="0.2">
      <c r="A304" s="28" t="s">
        <v>70</v>
      </c>
      <c r="B304" s="16" t="s">
        <v>71</v>
      </c>
      <c r="C304" s="16"/>
      <c r="D304" s="16"/>
      <c r="E304" s="20">
        <f t="shared" si="27"/>
        <v>1364</v>
      </c>
      <c r="F304" s="21">
        <f>F305</f>
        <v>1364</v>
      </c>
      <c r="G304" s="20">
        <f>G305</f>
        <v>0</v>
      </c>
      <c r="H304" s="20">
        <f t="shared" si="28"/>
        <v>1364</v>
      </c>
      <c r="I304" s="21">
        <f>I305</f>
        <v>1364</v>
      </c>
      <c r="J304" s="20">
        <f>J305</f>
        <v>0</v>
      </c>
    </row>
    <row r="305" spans="1:10" ht="99.75" customHeight="1" x14ac:dyDescent="0.2">
      <c r="A305" s="16" t="s">
        <v>21</v>
      </c>
      <c r="B305" s="16" t="s">
        <v>71</v>
      </c>
      <c r="C305" s="16" t="s">
        <v>17</v>
      </c>
      <c r="D305" s="16" t="s">
        <v>32</v>
      </c>
      <c r="E305" s="20">
        <f t="shared" si="27"/>
        <v>1364</v>
      </c>
      <c r="F305" s="20">
        <v>1364</v>
      </c>
      <c r="G305" s="20"/>
      <c r="H305" s="20">
        <f t="shared" si="28"/>
        <v>1364</v>
      </c>
      <c r="I305" s="20">
        <v>1364</v>
      </c>
      <c r="J305" s="20"/>
    </row>
    <row r="306" spans="1:10" ht="49.5" x14ac:dyDescent="0.2">
      <c r="A306" s="33" t="s">
        <v>996</v>
      </c>
      <c r="B306" s="1" t="s">
        <v>997</v>
      </c>
      <c r="C306" s="16"/>
      <c r="D306" s="16"/>
      <c r="E306" s="17">
        <f t="shared" si="27"/>
        <v>0</v>
      </c>
      <c r="F306" s="18">
        <f t="shared" ref="F306:G308" si="31">F307</f>
        <v>0</v>
      </c>
      <c r="G306" s="18">
        <f t="shared" si="31"/>
        <v>0</v>
      </c>
      <c r="H306" s="17">
        <f t="shared" si="28"/>
        <v>352.1</v>
      </c>
      <c r="I306" s="18">
        <f t="shared" ref="I306:J308" si="32">I307</f>
        <v>0</v>
      </c>
      <c r="J306" s="18">
        <f t="shared" si="32"/>
        <v>352.1</v>
      </c>
    </row>
    <row r="307" spans="1:10" ht="148.5" x14ac:dyDescent="0.2">
      <c r="A307" s="1" t="s">
        <v>994</v>
      </c>
      <c r="B307" s="34" t="s">
        <v>998</v>
      </c>
      <c r="C307" s="1"/>
      <c r="D307" s="1"/>
      <c r="E307" s="17">
        <f t="shared" si="27"/>
        <v>0</v>
      </c>
      <c r="F307" s="18">
        <f t="shared" si="31"/>
        <v>0</v>
      </c>
      <c r="G307" s="18">
        <f t="shared" si="31"/>
        <v>0</v>
      </c>
      <c r="H307" s="17">
        <f t="shared" si="28"/>
        <v>352.1</v>
      </c>
      <c r="I307" s="18">
        <f t="shared" si="32"/>
        <v>0</v>
      </c>
      <c r="J307" s="18">
        <f t="shared" si="32"/>
        <v>352.1</v>
      </c>
    </row>
    <row r="308" spans="1:10" ht="85.5" customHeight="1" x14ac:dyDescent="0.2">
      <c r="A308" s="16" t="s">
        <v>995</v>
      </c>
      <c r="B308" s="35" t="s">
        <v>999</v>
      </c>
      <c r="C308" s="16"/>
      <c r="D308" s="16"/>
      <c r="E308" s="20">
        <f t="shared" si="27"/>
        <v>0</v>
      </c>
      <c r="F308" s="21">
        <f t="shared" si="31"/>
        <v>0</v>
      </c>
      <c r="G308" s="21">
        <f t="shared" si="31"/>
        <v>0</v>
      </c>
      <c r="H308" s="20">
        <f t="shared" si="28"/>
        <v>352.1</v>
      </c>
      <c r="I308" s="21">
        <f t="shared" si="32"/>
        <v>0</v>
      </c>
      <c r="J308" s="21">
        <f t="shared" si="32"/>
        <v>352.1</v>
      </c>
    </row>
    <row r="309" spans="1:10" ht="61.5" customHeight="1" x14ac:dyDescent="0.2">
      <c r="A309" s="16" t="s">
        <v>23</v>
      </c>
      <c r="B309" s="35" t="s">
        <v>999</v>
      </c>
      <c r="C309" s="16" t="s">
        <v>16</v>
      </c>
      <c r="D309" s="16" t="s">
        <v>33</v>
      </c>
      <c r="E309" s="20">
        <f t="shared" si="27"/>
        <v>0</v>
      </c>
      <c r="F309" s="21"/>
      <c r="G309" s="21"/>
      <c r="H309" s="20">
        <f t="shared" si="28"/>
        <v>352.1</v>
      </c>
      <c r="I309" s="21"/>
      <c r="J309" s="21">
        <v>352.1</v>
      </c>
    </row>
    <row r="310" spans="1:10" ht="63.6" customHeight="1" x14ac:dyDescent="0.2">
      <c r="A310" s="5" t="s">
        <v>72</v>
      </c>
      <c r="B310" s="1" t="s">
        <v>73</v>
      </c>
      <c r="C310" s="1"/>
      <c r="D310" s="1"/>
      <c r="E310" s="17">
        <f t="shared" si="27"/>
        <v>61955.7</v>
      </c>
      <c r="F310" s="18">
        <f>F311+F314</f>
        <v>55886</v>
      </c>
      <c r="G310" s="18">
        <f>G311+G314</f>
        <v>6069.7</v>
      </c>
      <c r="H310" s="17">
        <f t="shared" si="28"/>
        <v>61230.3</v>
      </c>
      <c r="I310" s="18">
        <f>I311+I314</f>
        <v>54921</v>
      </c>
      <c r="J310" s="18">
        <f>J311+J314</f>
        <v>6309.3</v>
      </c>
    </row>
    <row r="311" spans="1:10" ht="101.45" customHeight="1" x14ac:dyDescent="0.2">
      <c r="A311" s="1" t="s">
        <v>610</v>
      </c>
      <c r="B311" s="1" t="s">
        <v>74</v>
      </c>
      <c r="C311" s="1"/>
      <c r="D311" s="1"/>
      <c r="E311" s="17">
        <f t="shared" si="27"/>
        <v>55211.5</v>
      </c>
      <c r="F311" s="18">
        <f t="shared" ref="F311:J312" si="33">F312</f>
        <v>55211.5</v>
      </c>
      <c r="G311" s="18">
        <f t="shared" si="33"/>
        <v>0</v>
      </c>
      <c r="H311" s="17">
        <f t="shared" si="28"/>
        <v>54219.9</v>
      </c>
      <c r="I311" s="18">
        <f t="shared" si="33"/>
        <v>54219.9</v>
      </c>
      <c r="J311" s="18">
        <f t="shared" si="33"/>
        <v>0</v>
      </c>
    </row>
    <row r="312" spans="1:10" ht="88.5" customHeight="1" x14ac:dyDescent="0.2">
      <c r="A312" s="16" t="s">
        <v>62</v>
      </c>
      <c r="B312" s="16" t="s">
        <v>75</v>
      </c>
      <c r="C312" s="16"/>
      <c r="D312" s="16"/>
      <c r="E312" s="20">
        <f t="shared" si="27"/>
        <v>55211.5</v>
      </c>
      <c r="F312" s="21">
        <f t="shared" si="33"/>
        <v>55211.5</v>
      </c>
      <c r="G312" s="20">
        <f t="shared" si="33"/>
        <v>0</v>
      </c>
      <c r="H312" s="20">
        <f t="shared" si="28"/>
        <v>54219.9</v>
      </c>
      <c r="I312" s="21">
        <f t="shared" si="33"/>
        <v>54219.9</v>
      </c>
      <c r="J312" s="20">
        <f t="shared" si="33"/>
        <v>0</v>
      </c>
    </row>
    <row r="313" spans="1:10" ht="96" customHeight="1" x14ac:dyDescent="0.2">
      <c r="A313" s="16" t="s">
        <v>21</v>
      </c>
      <c r="B313" s="16" t="s">
        <v>75</v>
      </c>
      <c r="C313" s="16" t="s">
        <v>17</v>
      </c>
      <c r="D313" s="16" t="s">
        <v>32</v>
      </c>
      <c r="E313" s="20">
        <f t="shared" si="27"/>
        <v>55211.5</v>
      </c>
      <c r="F313" s="20">
        <v>55211.5</v>
      </c>
      <c r="G313" s="20"/>
      <c r="H313" s="20">
        <f t="shared" si="28"/>
        <v>54219.9</v>
      </c>
      <c r="I313" s="21">
        <v>54219.9</v>
      </c>
      <c r="J313" s="20"/>
    </row>
    <row r="314" spans="1:10" ht="99" customHeight="1" x14ac:dyDescent="0.2">
      <c r="A314" s="1" t="s">
        <v>912</v>
      </c>
      <c r="B314" s="1" t="s">
        <v>914</v>
      </c>
      <c r="C314" s="1"/>
      <c r="D314" s="16"/>
      <c r="E314" s="17">
        <f>F314+G314</f>
        <v>6744.2</v>
      </c>
      <c r="F314" s="18">
        <f>F315</f>
        <v>674.5</v>
      </c>
      <c r="G314" s="18">
        <f>G315</f>
        <v>6069.7</v>
      </c>
      <c r="H314" s="17">
        <f>I314+J314</f>
        <v>7010.4000000000005</v>
      </c>
      <c r="I314" s="18">
        <f>I315</f>
        <v>701.1</v>
      </c>
      <c r="J314" s="18">
        <f>J315</f>
        <v>6309.3</v>
      </c>
    </row>
    <row r="315" spans="1:10" ht="159" customHeight="1" x14ac:dyDescent="0.2">
      <c r="A315" s="16" t="s">
        <v>913</v>
      </c>
      <c r="B315" s="16" t="s">
        <v>915</v>
      </c>
      <c r="C315" s="16"/>
      <c r="D315" s="16"/>
      <c r="E315" s="20">
        <f>F315+G315</f>
        <v>6744.2</v>
      </c>
      <c r="F315" s="21">
        <f>F316</f>
        <v>674.5</v>
      </c>
      <c r="G315" s="21">
        <f>G316</f>
        <v>6069.7</v>
      </c>
      <c r="H315" s="20">
        <f>I315+J315</f>
        <v>7010.4000000000005</v>
      </c>
      <c r="I315" s="21">
        <f>I316</f>
        <v>701.1</v>
      </c>
      <c r="J315" s="21">
        <f>J316</f>
        <v>6309.3</v>
      </c>
    </row>
    <row r="316" spans="1:10" ht="106.5" customHeight="1" x14ac:dyDescent="0.2">
      <c r="A316" s="16" t="s">
        <v>21</v>
      </c>
      <c r="B316" s="16" t="s">
        <v>915</v>
      </c>
      <c r="C316" s="16" t="s">
        <v>17</v>
      </c>
      <c r="D316" s="16" t="s">
        <v>32</v>
      </c>
      <c r="E316" s="20">
        <f>F316+G316</f>
        <v>6744.2</v>
      </c>
      <c r="F316" s="20">
        <v>674.5</v>
      </c>
      <c r="G316" s="20">
        <v>6069.7</v>
      </c>
      <c r="H316" s="20">
        <f>I316+J316</f>
        <v>7010.4000000000005</v>
      </c>
      <c r="I316" s="20">
        <v>701.1</v>
      </c>
      <c r="J316" s="20">
        <v>6309.3</v>
      </c>
    </row>
    <row r="317" spans="1:10" ht="106.5" customHeight="1" x14ac:dyDescent="0.2">
      <c r="A317" s="5" t="s">
        <v>916</v>
      </c>
      <c r="B317" s="1" t="s">
        <v>917</v>
      </c>
      <c r="C317" s="1"/>
      <c r="D317" s="1"/>
      <c r="E317" s="17">
        <f>F317+G317</f>
        <v>70412</v>
      </c>
      <c r="F317" s="18">
        <f>F318+F322</f>
        <v>70412</v>
      </c>
      <c r="G317" s="18">
        <f>G318+G322</f>
        <v>0</v>
      </c>
      <c r="H317" s="17">
        <f>I317+J317</f>
        <v>72514</v>
      </c>
      <c r="I317" s="18">
        <f>I318+I322</f>
        <v>72514</v>
      </c>
      <c r="J317" s="18">
        <f>J318+J322</f>
        <v>0</v>
      </c>
    </row>
    <row r="318" spans="1:10" ht="123.75" customHeight="1" x14ac:dyDescent="0.2">
      <c r="A318" s="5" t="s">
        <v>76</v>
      </c>
      <c r="B318" s="1" t="s">
        <v>77</v>
      </c>
      <c r="C318" s="1"/>
      <c r="D318" s="1"/>
      <c r="E318" s="17">
        <f t="shared" si="27"/>
        <v>7129</v>
      </c>
      <c r="F318" s="18">
        <f>F319</f>
        <v>7129</v>
      </c>
      <c r="G318" s="17">
        <f>G319</f>
        <v>0</v>
      </c>
      <c r="H318" s="17">
        <f t="shared" ref="H318:H320" si="34">I318+J318</f>
        <v>7411</v>
      </c>
      <c r="I318" s="18">
        <f>I319</f>
        <v>7411</v>
      </c>
      <c r="J318" s="17">
        <f>J319</f>
        <v>0</v>
      </c>
    </row>
    <row r="319" spans="1:10" ht="63" customHeight="1" x14ac:dyDescent="0.2">
      <c r="A319" s="22" t="s">
        <v>78</v>
      </c>
      <c r="B319" s="16" t="s">
        <v>79</v>
      </c>
      <c r="C319" s="16"/>
      <c r="D319" s="16"/>
      <c r="E319" s="20">
        <f t="shared" si="27"/>
        <v>7129</v>
      </c>
      <c r="F319" s="21">
        <f>F320+F321</f>
        <v>7129</v>
      </c>
      <c r="G319" s="21">
        <f>G320</f>
        <v>0</v>
      </c>
      <c r="H319" s="20">
        <f t="shared" si="34"/>
        <v>7411</v>
      </c>
      <c r="I319" s="21">
        <f>I320+I321</f>
        <v>7411</v>
      </c>
      <c r="J319" s="21">
        <f>J320</f>
        <v>0</v>
      </c>
    </row>
    <row r="320" spans="1:10" ht="173.45" customHeight="1" x14ac:dyDescent="0.2">
      <c r="A320" s="22" t="s">
        <v>25</v>
      </c>
      <c r="B320" s="16" t="s">
        <v>79</v>
      </c>
      <c r="C320" s="16" t="s">
        <v>15</v>
      </c>
      <c r="D320" s="16" t="s">
        <v>33</v>
      </c>
      <c r="E320" s="20">
        <f t="shared" si="27"/>
        <v>7088</v>
      </c>
      <c r="F320" s="20">
        <v>7088</v>
      </c>
      <c r="G320" s="20"/>
      <c r="H320" s="20">
        <f t="shared" si="34"/>
        <v>7370</v>
      </c>
      <c r="I320" s="21">
        <v>7370</v>
      </c>
      <c r="J320" s="20"/>
    </row>
    <row r="321" spans="1:244" ht="67.5" customHeight="1" x14ac:dyDescent="0.2">
      <c r="A321" s="31" t="s">
        <v>23</v>
      </c>
      <c r="B321" s="16" t="s">
        <v>79</v>
      </c>
      <c r="C321" s="16" t="s">
        <v>16</v>
      </c>
      <c r="D321" s="16" t="s">
        <v>33</v>
      </c>
      <c r="E321" s="20">
        <f>F321+G321</f>
        <v>41</v>
      </c>
      <c r="F321" s="20">
        <v>41</v>
      </c>
      <c r="G321" s="20"/>
      <c r="H321" s="20">
        <f>I321+J321</f>
        <v>41</v>
      </c>
      <c r="I321" s="21">
        <v>41</v>
      </c>
      <c r="J321" s="20"/>
    </row>
    <row r="322" spans="1:244" ht="186" customHeight="1" x14ac:dyDescent="0.2">
      <c r="A322" s="27" t="s">
        <v>80</v>
      </c>
      <c r="B322" s="1" t="s">
        <v>81</v>
      </c>
      <c r="C322" s="1"/>
      <c r="D322" s="1"/>
      <c r="E322" s="17">
        <f t="shared" ref="E322:E329" si="35">F322+G322</f>
        <v>63283</v>
      </c>
      <c r="F322" s="18">
        <f>F323</f>
        <v>63283</v>
      </c>
      <c r="G322" s="17">
        <f>G323</f>
        <v>0</v>
      </c>
      <c r="H322" s="17">
        <f t="shared" ref="H322:H325" si="36">I322+J322</f>
        <v>65103</v>
      </c>
      <c r="I322" s="18">
        <f>I323</f>
        <v>65103</v>
      </c>
      <c r="J322" s="17">
        <f>J323</f>
        <v>0</v>
      </c>
    </row>
    <row r="323" spans="1:244" ht="82.5" customHeight="1" x14ac:dyDescent="0.2">
      <c r="A323" s="28" t="s">
        <v>62</v>
      </c>
      <c r="B323" s="16" t="s">
        <v>82</v>
      </c>
      <c r="C323" s="16"/>
      <c r="D323" s="16"/>
      <c r="E323" s="20">
        <f t="shared" si="35"/>
        <v>63283</v>
      </c>
      <c r="F323" s="21">
        <f>F324+F325+F326</f>
        <v>63283</v>
      </c>
      <c r="G323" s="21">
        <f>G324+G325+G326</f>
        <v>0</v>
      </c>
      <c r="H323" s="20">
        <f t="shared" si="36"/>
        <v>65103</v>
      </c>
      <c r="I323" s="21">
        <f>I324+I325+I326</f>
        <v>65103</v>
      </c>
      <c r="J323" s="21">
        <f>J324+J325+J326</f>
        <v>0</v>
      </c>
    </row>
    <row r="324" spans="1:244" ht="183" customHeight="1" x14ac:dyDescent="0.2">
      <c r="A324" s="22" t="s">
        <v>25</v>
      </c>
      <c r="B324" s="16" t="s">
        <v>82</v>
      </c>
      <c r="C324" s="16" t="s">
        <v>15</v>
      </c>
      <c r="D324" s="16" t="s">
        <v>33</v>
      </c>
      <c r="E324" s="20">
        <f t="shared" si="35"/>
        <v>61895</v>
      </c>
      <c r="F324" s="20">
        <v>61895</v>
      </c>
      <c r="G324" s="20"/>
      <c r="H324" s="20">
        <f t="shared" si="36"/>
        <v>63715</v>
      </c>
      <c r="I324" s="21">
        <v>63715</v>
      </c>
      <c r="J324" s="20"/>
    </row>
    <row r="325" spans="1:244" ht="69.75" customHeight="1" x14ac:dyDescent="0.2">
      <c r="A325" s="16" t="s">
        <v>23</v>
      </c>
      <c r="B325" s="16" t="s">
        <v>82</v>
      </c>
      <c r="C325" s="16" t="s">
        <v>16</v>
      </c>
      <c r="D325" s="16" t="s">
        <v>33</v>
      </c>
      <c r="E325" s="20">
        <f t="shared" si="35"/>
        <v>1379</v>
      </c>
      <c r="F325" s="20">
        <v>1379</v>
      </c>
      <c r="G325" s="36"/>
      <c r="H325" s="20">
        <f t="shared" si="36"/>
        <v>1379</v>
      </c>
      <c r="I325" s="21">
        <v>1379</v>
      </c>
      <c r="J325" s="36"/>
    </row>
    <row r="326" spans="1:244" ht="53.25" customHeight="1" x14ac:dyDescent="0.2">
      <c r="A326" s="16" t="s">
        <v>22</v>
      </c>
      <c r="B326" s="16" t="s">
        <v>82</v>
      </c>
      <c r="C326" s="16" t="s">
        <v>18</v>
      </c>
      <c r="D326" s="16" t="s">
        <v>33</v>
      </c>
      <c r="E326" s="20">
        <f>F326+G326</f>
        <v>9</v>
      </c>
      <c r="F326" s="20">
        <v>9</v>
      </c>
      <c r="G326" s="36"/>
      <c r="H326" s="20">
        <f>I326+J326</f>
        <v>9</v>
      </c>
      <c r="I326" s="21">
        <v>9</v>
      </c>
      <c r="J326" s="36"/>
    </row>
    <row r="327" spans="1:244" ht="119.25" customHeight="1" x14ac:dyDescent="0.2">
      <c r="A327" s="5" t="s">
        <v>766</v>
      </c>
      <c r="B327" s="1" t="s">
        <v>349</v>
      </c>
      <c r="C327" s="1"/>
      <c r="D327" s="1"/>
      <c r="E327" s="17">
        <f t="shared" si="35"/>
        <v>60772.1</v>
      </c>
      <c r="F327" s="18">
        <f>F328</f>
        <v>7186</v>
      </c>
      <c r="G327" s="18">
        <f>G328</f>
        <v>53586.1</v>
      </c>
      <c r="H327" s="17">
        <f t="shared" ref="H327" si="37">I327+J327</f>
        <v>67133.899999999994</v>
      </c>
      <c r="I327" s="18">
        <f>I328</f>
        <v>7186</v>
      </c>
      <c r="J327" s="18">
        <f>J328</f>
        <v>59947.9</v>
      </c>
    </row>
    <row r="328" spans="1:244" ht="115.5" customHeight="1" x14ac:dyDescent="0.2">
      <c r="A328" s="5" t="s">
        <v>905</v>
      </c>
      <c r="B328" s="1" t="s">
        <v>350</v>
      </c>
      <c r="C328" s="16"/>
      <c r="D328" s="16"/>
      <c r="E328" s="17">
        <f t="shared" si="35"/>
        <v>60772.1</v>
      </c>
      <c r="F328" s="18">
        <f>F329+F332+F335</f>
        <v>7186</v>
      </c>
      <c r="G328" s="18">
        <f>G329+G332+G335</f>
        <v>53586.1</v>
      </c>
      <c r="H328" s="17">
        <f t="shared" ref="H328:H329" si="38">I328+J328</f>
        <v>67133.899999999994</v>
      </c>
      <c r="I328" s="18">
        <f>I329+I332+I335</f>
        <v>7186</v>
      </c>
      <c r="J328" s="18">
        <f>J329+J332+J335</f>
        <v>59947.9</v>
      </c>
    </row>
    <row r="329" spans="1:244" ht="259.14999999999998" customHeight="1" x14ac:dyDescent="0.2">
      <c r="A329" s="5" t="s">
        <v>351</v>
      </c>
      <c r="B329" s="1" t="s">
        <v>352</v>
      </c>
      <c r="C329" s="16"/>
      <c r="D329" s="16"/>
      <c r="E329" s="17">
        <f t="shared" si="35"/>
        <v>30260</v>
      </c>
      <c r="F329" s="18">
        <f>F331</f>
        <v>0</v>
      </c>
      <c r="G329" s="17">
        <f>G331</f>
        <v>30260</v>
      </c>
      <c r="H329" s="17">
        <f t="shared" si="38"/>
        <v>36753</v>
      </c>
      <c r="I329" s="18">
        <f>I331</f>
        <v>0</v>
      </c>
      <c r="J329" s="17">
        <f>J331</f>
        <v>36753</v>
      </c>
    </row>
    <row r="330" spans="1:244" ht="135" customHeight="1" x14ac:dyDescent="0.2">
      <c r="A330" s="22" t="s">
        <v>353</v>
      </c>
      <c r="B330" s="16" t="s">
        <v>883</v>
      </c>
      <c r="C330" s="16"/>
      <c r="D330" s="16"/>
      <c r="E330" s="20">
        <f>F330+G330</f>
        <v>30260</v>
      </c>
      <c r="F330" s="21">
        <f>F331</f>
        <v>0</v>
      </c>
      <c r="G330" s="20">
        <f>G331</f>
        <v>30260</v>
      </c>
      <c r="H330" s="20">
        <f>I330+J330</f>
        <v>36753</v>
      </c>
      <c r="I330" s="21">
        <f>I331</f>
        <v>0</v>
      </c>
      <c r="J330" s="20">
        <f>J331</f>
        <v>36753</v>
      </c>
    </row>
    <row r="331" spans="1:244" ht="79.900000000000006" customHeight="1" x14ac:dyDescent="0.2">
      <c r="A331" s="16" t="s">
        <v>24</v>
      </c>
      <c r="B331" s="16" t="s">
        <v>883</v>
      </c>
      <c r="C331" s="16" t="s">
        <v>20</v>
      </c>
      <c r="D331" s="16" t="s">
        <v>8</v>
      </c>
      <c r="E331" s="20">
        <f>F331+G331</f>
        <v>30260</v>
      </c>
      <c r="F331" s="21"/>
      <c r="G331" s="20">
        <v>30260</v>
      </c>
      <c r="H331" s="20">
        <f>I331+J331</f>
        <v>36753</v>
      </c>
      <c r="I331" s="21"/>
      <c r="J331" s="20">
        <v>36753</v>
      </c>
    </row>
    <row r="332" spans="1:244" ht="137.25" customHeight="1" x14ac:dyDescent="0.2">
      <c r="A332" s="5" t="s">
        <v>354</v>
      </c>
      <c r="B332" s="1" t="s">
        <v>355</v>
      </c>
      <c r="C332" s="16"/>
      <c r="D332" s="16"/>
      <c r="E332" s="17">
        <f>F332+G332</f>
        <v>25309.5</v>
      </c>
      <c r="F332" s="18">
        <f>F333</f>
        <v>7186</v>
      </c>
      <c r="G332" s="17">
        <f>G333</f>
        <v>18123.5</v>
      </c>
      <c r="H332" s="17">
        <f>I332+J332</f>
        <v>25837.4</v>
      </c>
      <c r="I332" s="18">
        <f>I333</f>
        <v>7186</v>
      </c>
      <c r="J332" s="17">
        <f>J333</f>
        <v>18651.400000000001</v>
      </c>
    </row>
    <row r="333" spans="1:244" ht="57" customHeight="1" x14ac:dyDescent="0.2">
      <c r="A333" s="37" t="s">
        <v>757</v>
      </c>
      <c r="B333" s="16" t="s">
        <v>723</v>
      </c>
      <c r="C333" s="16"/>
      <c r="D333" s="16"/>
      <c r="E333" s="20">
        <f t="shared" ref="E333:E356" si="39">F333+G333</f>
        <v>25309.5</v>
      </c>
      <c r="F333" s="21">
        <f>F334</f>
        <v>7186</v>
      </c>
      <c r="G333" s="20">
        <f>G334</f>
        <v>18123.5</v>
      </c>
      <c r="H333" s="20">
        <f t="shared" ref="H333:H355" si="40">I333+J333</f>
        <v>25837.4</v>
      </c>
      <c r="I333" s="21">
        <f>I334</f>
        <v>7186</v>
      </c>
      <c r="J333" s="20">
        <f>J334</f>
        <v>18651.400000000001</v>
      </c>
      <c r="K333" s="29"/>
      <c r="L333" s="29"/>
      <c r="M333" s="29"/>
      <c r="N333" s="29"/>
      <c r="O333" s="29"/>
      <c r="P333" s="29"/>
      <c r="Q333" s="29"/>
      <c r="R333" s="29"/>
      <c r="S333" s="29"/>
      <c r="T333" s="29"/>
      <c r="U333" s="29"/>
      <c r="V333" s="29"/>
      <c r="W333" s="29"/>
      <c r="X333" s="29"/>
      <c r="Y333" s="29"/>
      <c r="Z333" s="29"/>
      <c r="AA333" s="29"/>
      <c r="AB333" s="29"/>
      <c r="AC333" s="29"/>
      <c r="AD333" s="29"/>
      <c r="AE333" s="29"/>
      <c r="AF333" s="29"/>
      <c r="AG333" s="29"/>
      <c r="AH333" s="29"/>
      <c r="AI333" s="29"/>
      <c r="AJ333" s="29"/>
      <c r="AK333" s="29"/>
      <c r="AL333" s="29"/>
      <c r="AM333" s="29"/>
      <c r="AN333" s="29"/>
      <c r="AO333" s="29"/>
      <c r="AP333" s="29"/>
      <c r="AQ333" s="29"/>
      <c r="AR333" s="29"/>
      <c r="AS333" s="29"/>
      <c r="AT333" s="29"/>
      <c r="AU333" s="29"/>
      <c r="AV333" s="29"/>
      <c r="AW333" s="29"/>
      <c r="AX333" s="29"/>
      <c r="AY333" s="29"/>
      <c r="AZ333" s="29"/>
      <c r="BA333" s="29"/>
      <c r="BB333" s="29"/>
      <c r="BC333" s="29"/>
      <c r="BD333" s="29"/>
      <c r="BE333" s="29"/>
      <c r="BF333" s="29"/>
      <c r="BG333" s="29"/>
      <c r="BH333" s="29"/>
      <c r="BI333" s="29"/>
      <c r="BJ333" s="29"/>
      <c r="BK333" s="29"/>
      <c r="BL333" s="29"/>
      <c r="BM333" s="29"/>
      <c r="BN333" s="29"/>
      <c r="BO333" s="29"/>
      <c r="BP333" s="29"/>
      <c r="BQ333" s="29"/>
      <c r="BR333" s="29"/>
      <c r="BS333" s="29"/>
      <c r="BT333" s="29"/>
      <c r="BU333" s="29"/>
      <c r="BV333" s="29"/>
      <c r="BW333" s="29"/>
      <c r="BX333" s="29"/>
      <c r="BY333" s="29"/>
      <c r="BZ333" s="29"/>
      <c r="CA333" s="29"/>
      <c r="CB333" s="29"/>
      <c r="CC333" s="29"/>
      <c r="CD333" s="29"/>
      <c r="CE333" s="29"/>
      <c r="CF333" s="29"/>
      <c r="CG333" s="29"/>
      <c r="CH333" s="29"/>
      <c r="CI333" s="29"/>
      <c r="CJ333" s="29"/>
      <c r="CK333" s="29"/>
      <c r="CL333" s="29"/>
      <c r="CM333" s="29"/>
      <c r="CN333" s="29"/>
      <c r="CO333" s="29"/>
      <c r="CP333" s="29"/>
      <c r="CQ333" s="29"/>
      <c r="CR333" s="29"/>
      <c r="CS333" s="29"/>
      <c r="CT333" s="29"/>
      <c r="CU333" s="29"/>
      <c r="CV333" s="29"/>
      <c r="CW333" s="29"/>
      <c r="CX333" s="29"/>
      <c r="CY333" s="29"/>
      <c r="CZ333" s="29"/>
      <c r="DA333" s="29"/>
      <c r="DB333" s="29"/>
      <c r="DC333" s="29"/>
      <c r="DD333" s="29"/>
      <c r="DE333" s="29"/>
      <c r="DF333" s="29"/>
      <c r="DG333" s="29"/>
      <c r="DH333" s="29"/>
      <c r="DI333" s="29"/>
      <c r="DJ333" s="29"/>
      <c r="DK333" s="29"/>
      <c r="DL333" s="29"/>
      <c r="DM333" s="29"/>
      <c r="DN333" s="29"/>
      <c r="DO333" s="29"/>
      <c r="DP333" s="29"/>
      <c r="DQ333" s="29"/>
      <c r="DR333" s="29"/>
      <c r="DS333" s="29"/>
      <c r="DT333" s="29"/>
      <c r="DU333" s="29"/>
      <c r="DV333" s="29"/>
      <c r="DW333" s="29"/>
      <c r="DX333" s="29"/>
      <c r="DY333" s="29"/>
      <c r="DZ333" s="29"/>
      <c r="EA333" s="29"/>
      <c r="EB333" s="29"/>
      <c r="EC333" s="29"/>
      <c r="ED333" s="29"/>
      <c r="EE333" s="29"/>
      <c r="EF333" s="29"/>
      <c r="EG333" s="29"/>
      <c r="EH333" s="29"/>
      <c r="EI333" s="29"/>
      <c r="EJ333" s="29"/>
      <c r="EK333" s="29"/>
      <c r="EL333" s="29"/>
      <c r="EM333" s="29"/>
      <c r="EN333" s="29"/>
      <c r="EO333" s="29"/>
      <c r="EP333" s="29"/>
      <c r="EQ333" s="29"/>
      <c r="ER333" s="29"/>
      <c r="ES333" s="29"/>
      <c r="ET333" s="29"/>
      <c r="EU333" s="29"/>
      <c r="EV333" s="29"/>
      <c r="EW333" s="29"/>
      <c r="EX333" s="29"/>
      <c r="EY333" s="29"/>
      <c r="EZ333" s="29"/>
      <c r="FA333" s="29"/>
      <c r="FB333" s="29"/>
      <c r="FC333" s="29"/>
      <c r="FD333" s="29"/>
      <c r="FE333" s="29"/>
      <c r="FF333" s="29"/>
      <c r="FG333" s="29"/>
      <c r="FH333" s="29"/>
      <c r="FI333" s="29"/>
      <c r="FJ333" s="29"/>
      <c r="FK333" s="29"/>
      <c r="FL333" s="29"/>
      <c r="FM333" s="29"/>
      <c r="FN333" s="29"/>
      <c r="FO333" s="29"/>
      <c r="FP333" s="29"/>
      <c r="FQ333" s="29"/>
      <c r="FR333" s="29"/>
      <c r="FS333" s="29"/>
      <c r="FT333" s="29"/>
      <c r="FU333" s="29"/>
      <c r="FV333" s="29"/>
      <c r="FW333" s="29"/>
      <c r="FX333" s="29"/>
      <c r="FY333" s="29"/>
      <c r="FZ333" s="29"/>
      <c r="GA333" s="29"/>
      <c r="GB333" s="29"/>
      <c r="GC333" s="29"/>
      <c r="GD333" s="29"/>
      <c r="GE333" s="29"/>
      <c r="GF333" s="29"/>
      <c r="GG333" s="29"/>
      <c r="GH333" s="29"/>
      <c r="GI333" s="29"/>
      <c r="GJ333" s="29"/>
      <c r="GK333" s="29"/>
      <c r="GL333" s="29"/>
      <c r="GM333" s="29"/>
      <c r="GN333" s="29"/>
      <c r="GO333" s="29"/>
      <c r="GP333" s="29"/>
      <c r="GQ333" s="29"/>
      <c r="GR333" s="29"/>
      <c r="GS333" s="29"/>
      <c r="GT333" s="29"/>
      <c r="GU333" s="29"/>
      <c r="GV333" s="29"/>
      <c r="GW333" s="29"/>
      <c r="GX333" s="29"/>
      <c r="GY333" s="29"/>
      <c r="GZ333" s="29"/>
      <c r="HA333" s="29"/>
      <c r="HB333" s="29"/>
      <c r="HC333" s="29"/>
      <c r="HD333" s="29"/>
      <c r="HE333" s="29"/>
      <c r="HF333" s="29"/>
      <c r="HG333" s="29"/>
      <c r="HH333" s="29"/>
      <c r="HI333" s="29"/>
      <c r="HJ333" s="29"/>
      <c r="HK333" s="29"/>
      <c r="HL333" s="29"/>
      <c r="HM333" s="29"/>
      <c r="HN333" s="29"/>
      <c r="HO333" s="29"/>
      <c r="HP333" s="29"/>
      <c r="HQ333" s="29"/>
      <c r="HR333" s="29"/>
      <c r="HS333" s="29"/>
      <c r="HT333" s="29"/>
      <c r="HU333" s="29"/>
      <c r="HV333" s="29"/>
      <c r="HW333" s="29"/>
      <c r="HX333" s="29"/>
      <c r="HY333" s="29"/>
      <c r="HZ333" s="29"/>
      <c r="IA333" s="29"/>
      <c r="IB333" s="29"/>
      <c r="IC333" s="29"/>
      <c r="ID333" s="29"/>
      <c r="IE333" s="29"/>
      <c r="IF333" s="29"/>
      <c r="IG333" s="29"/>
      <c r="IH333" s="29"/>
      <c r="II333" s="29"/>
      <c r="IJ333" s="29"/>
    </row>
    <row r="334" spans="1:244" ht="50.45" customHeight="1" x14ac:dyDescent="0.25">
      <c r="A334" s="19" t="s">
        <v>30</v>
      </c>
      <c r="B334" s="16" t="s">
        <v>723</v>
      </c>
      <c r="C334" s="16" t="s">
        <v>19</v>
      </c>
      <c r="D334" s="16" t="s">
        <v>11</v>
      </c>
      <c r="E334" s="20">
        <f t="shared" si="39"/>
        <v>25309.5</v>
      </c>
      <c r="F334" s="20">
        <v>7186</v>
      </c>
      <c r="G334" s="20">
        <v>18123.5</v>
      </c>
      <c r="H334" s="20">
        <f>I334+J334</f>
        <v>25837.4</v>
      </c>
      <c r="I334" s="20">
        <v>7186</v>
      </c>
      <c r="J334" s="20">
        <v>18651.400000000001</v>
      </c>
      <c r="K334" s="9"/>
      <c r="L334" s="9"/>
      <c r="M334" s="9"/>
      <c r="N334" s="9"/>
      <c r="O334" s="9"/>
      <c r="P334" s="9"/>
      <c r="Q334" s="9"/>
      <c r="R334" s="9"/>
      <c r="S334" s="9"/>
      <c r="T334" s="9"/>
      <c r="U334" s="9"/>
      <c r="V334" s="9"/>
      <c r="W334" s="9"/>
      <c r="X334" s="9"/>
      <c r="Y334" s="9"/>
      <c r="Z334" s="9"/>
      <c r="AA334" s="9"/>
      <c r="AB334" s="9"/>
      <c r="AC334" s="9"/>
      <c r="AD334" s="9"/>
      <c r="AE334" s="9"/>
      <c r="AF334" s="9"/>
      <c r="AG334" s="9"/>
      <c r="AH334" s="9"/>
      <c r="AI334" s="9"/>
      <c r="AJ334" s="9"/>
      <c r="AK334" s="9"/>
      <c r="AL334" s="9"/>
      <c r="AM334" s="9"/>
      <c r="AN334" s="9"/>
      <c r="AO334" s="9"/>
      <c r="AP334" s="9"/>
      <c r="AQ334" s="9"/>
      <c r="AR334" s="9"/>
      <c r="AS334" s="9"/>
      <c r="AT334" s="9"/>
      <c r="AU334" s="9"/>
      <c r="AV334" s="9"/>
      <c r="AW334" s="9"/>
      <c r="AX334" s="9"/>
      <c r="AY334" s="9"/>
      <c r="AZ334" s="9"/>
      <c r="BA334" s="9"/>
      <c r="BB334" s="9"/>
      <c r="BC334" s="9"/>
      <c r="BD334" s="9"/>
      <c r="BE334" s="9"/>
      <c r="BF334" s="9"/>
      <c r="BG334" s="9"/>
      <c r="BH334" s="9"/>
      <c r="BI334" s="9"/>
      <c r="BJ334" s="9"/>
      <c r="BK334" s="9"/>
      <c r="BL334" s="9"/>
      <c r="BM334" s="9"/>
      <c r="BN334" s="9"/>
      <c r="BO334" s="9"/>
      <c r="BP334" s="9"/>
      <c r="BQ334" s="9"/>
      <c r="BR334" s="9"/>
      <c r="BS334" s="9"/>
      <c r="BT334" s="9"/>
      <c r="BU334" s="9"/>
      <c r="BV334" s="9"/>
      <c r="BW334" s="9"/>
      <c r="BX334" s="9"/>
      <c r="BY334" s="9"/>
      <c r="BZ334" s="9"/>
      <c r="CA334" s="9"/>
      <c r="CB334" s="9"/>
      <c r="CC334" s="9"/>
      <c r="CD334" s="9"/>
      <c r="CE334" s="9"/>
      <c r="CF334" s="9"/>
      <c r="CG334" s="9"/>
      <c r="CH334" s="9"/>
      <c r="CI334" s="9"/>
      <c r="CJ334" s="9"/>
      <c r="CK334" s="9"/>
      <c r="CL334" s="9"/>
      <c r="CM334" s="9"/>
      <c r="CN334" s="9"/>
      <c r="CO334" s="9"/>
      <c r="CP334" s="9"/>
      <c r="CQ334" s="9"/>
      <c r="CR334" s="9"/>
      <c r="CS334" s="9"/>
      <c r="CT334" s="9"/>
      <c r="CU334" s="9"/>
      <c r="CV334" s="9"/>
      <c r="CW334" s="9"/>
      <c r="CX334" s="9"/>
      <c r="CY334" s="9"/>
      <c r="CZ334" s="9"/>
      <c r="DA334" s="9"/>
      <c r="DB334" s="9"/>
      <c r="DC334" s="9"/>
      <c r="DD334" s="9"/>
      <c r="DE334" s="9"/>
      <c r="DF334" s="9"/>
      <c r="DG334" s="9"/>
      <c r="DH334" s="9"/>
      <c r="DI334" s="9"/>
      <c r="DJ334" s="9"/>
      <c r="DK334" s="9"/>
      <c r="DL334" s="9"/>
      <c r="DM334" s="9"/>
      <c r="DN334" s="9"/>
      <c r="DO334" s="9"/>
      <c r="DP334" s="9"/>
      <c r="DQ334" s="9"/>
      <c r="DR334" s="9"/>
      <c r="DS334" s="9"/>
      <c r="DT334" s="9"/>
      <c r="DU334" s="9"/>
      <c r="DV334" s="9"/>
      <c r="DW334" s="9"/>
      <c r="DX334" s="9"/>
      <c r="DY334" s="9"/>
      <c r="DZ334" s="9"/>
      <c r="EA334" s="9"/>
      <c r="EB334" s="9"/>
      <c r="EC334" s="9"/>
      <c r="ED334" s="9"/>
      <c r="EE334" s="9"/>
      <c r="EF334" s="9"/>
      <c r="EG334" s="9"/>
      <c r="EH334" s="9"/>
      <c r="EI334" s="9"/>
      <c r="EJ334" s="9"/>
      <c r="EK334" s="9"/>
      <c r="EL334" s="9"/>
      <c r="EM334" s="9"/>
      <c r="EN334" s="9"/>
      <c r="EO334" s="9"/>
      <c r="EP334" s="9"/>
      <c r="EQ334" s="9"/>
      <c r="ER334" s="9"/>
      <c r="ES334" s="9"/>
      <c r="ET334" s="9"/>
      <c r="EU334" s="9"/>
      <c r="EV334" s="9"/>
      <c r="EW334" s="9"/>
      <c r="EX334" s="9"/>
      <c r="EY334" s="9"/>
      <c r="EZ334" s="9"/>
      <c r="FA334" s="9"/>
      <c r="FB334" s="9"/>
      <c r="FC334" s="9"/>
      <c r="FD334" s="9"/>
      <c r="FE334" s="9"/>
      <c r="FF334" s="9"/>
      <c r="FG334" s="9"/>
      <c r="FH334" s="9"/>
      <c r="FI334" s="9"/>
      <c r="FJ334" s="9"/>
      <c r="FK334" s="9"/>
      <c r="FL334" s="9"/>
      <c r="FM334" s="9"/>
      <c r="FN334" s="9"/>
      <c r="FO334" s="9"/>
      <c r="FP334" s="9"/>
      <c r="FQ334" s="9"/>
      <c r="FR334" s="9"/>
      <c r="FS334" s="9"/>
      <c r="FT334" s="9"/>
      <c r="FU334" s="9"/>
      <c r="FV334" s="9"/>
      <c r="FW334" s="9"/>
      <c r="FX334" s="9"/>
      <c r="FY334" s="9"/>
      <c r="FZ334" s="9"/>
      <c r="GA334" s="9"/>
      <c r="GB334" s="9"/>
      <c r="GC334" s="9"/>
      <c r="GD334" s="9"/>
      <c r="GE334" s="9"/>
      <c r="GF334" s="9"/>
      <c r="GG334" s="9"/>
      <c r="GH334" s="9"/>
      <c r="GI334" s="9"/>
      <c r="GJ334" s="9"/>
      <c r="GK334" s="9"/>
      <c r="GL334" s="9"/>
      <c r="GM334" s="9"/>
      <c r="GN334" s="9"/>
      <c r="GO334" s="9"/>
      <c r="GP334" s="9"/>
      <c r="GQ334" s="9"/>
      <c r="GR334" s="9"/>
      <c r="GS334" s="9"/>
      <c r="GT334" s="9"/>
      <c r="GU334" s="9"/>
      <c r="GV334" s="9"/>
      <c r="GW334" s="9"/>
      <c r="GX334" s="9"/>
      <c r="GY334" s="9"/>
      <c r="GZ334" s="9"/>
      <c r="HA334" s="9"/>
      <c r="HB334" s="9"/>
      <c r="HC334" s="9"/>
      <c r="HD334" s="9"/>
      <c r="HE334" s="9"/>
      <c r="HF334" s="9"/>
      <c r="HG334" s="9"/>
      <c r="HH334" s="9"/>
      <c r="HI334" s="9"/>
      <c r="HJ334" s="9"/>
      <c r="HK334" s="9"/>
      <c r="HL334" s="9"/>
      <c r="HM334" s="9"/>
      <c r="HN334" s="9"/>
      <c r="HO334" s="9"/>
      <c r="HP334" s="9"/>
      <c r="HQ334" s="9"/>
      <c r="HR334" s="9"/>
      <c r="HS334" s="9"/>
      <c r="HT334" s="9"/>
      <c r="HU334" s="9"/>
      <c r="HV334" s="9"/>
      <c r="HW334" s="9"/>
      <c r="HX334" s="9"/>
      <c r="HY334" s="9"/>
      <c r="HZ334" s="9"/>
      <c r="IA334" s="9"/>
      <c r="IB334" s="9"/>
      <c r="IC334" s="9"/>
      <c r="ID334" s="9"/>
      <c r="IE334" s="9"/>
      <c r="IF334" s="9"/>
      <c r="IG334" s="9"/>
      <c r="IH334" s="9"/>
      <c r="II334" s="9"/>
      <c r="IJ334" s="9"/>
    </row>
    <row r="335" spans="1:244" ht="276" customHeight="1" x14ac:dyDescent="0.25">
      <c r="A335" s="6" t="s">
        <v>982</v>
      </c>
      <c r="B335" s="1" t="s">
        <v>956</v>
      </c>
      <c r="C335" s="16"/>
      <c r="D335" s="16"/>
      <c r="E335" s="17">
        <f t="shared" si="39"/>
        <v>5202.6000000000004</v>
      </c>
      <c r="F335" s="21">
        <f>F336+F338</f>
        <v>0</v>
      </c>
      <c r="G335" s="21">
        <f>G336+G338</f>
        <v>5202.6000000000004</v>
      </c>
      <c r="H335" s="17">
        <f t="shared" ref="H335:H339" si="41">I335+J335</f>
        <v>4543.5</v>
      </c>
      <c r="I335" s="21">
        <f>I336+I338</f>
        <v>0</v>
      </c>
      <c r="J335" s="21">
        <f>J336+J338</f>
        <v>4543.5</v>
      </c>
      <c r="K335" s="9"/>
      <c r="L335" s="9"/>
      <c r="M335" s="9"/>
      <c r="N335" s="9"/>
      <c r="O335" s="9"/>
      <c r="P335" s="9"/>
      <c r="Q335" s="9"/>
      <c r="R335" s="9"/>
      <c r="S335" s="9"/>
      <c r="T335" s="9"/>
      <c r="U335" s="9"/>
      <c r="V335" s="9"/>
      <c r="W335" s="9"/>
      <c r="X335" s="9"/>
      <c r="Y335" s="9"/>
      <c r="Z335" s="9"/>
      <c r="AA335" s="9"/>
      <c r="AB335" s="9"/>
      <c r="AC335" s="9"/>
      <c r="AD335" s="9"/>
      <c r="AE335" s="9"/>
      <c r="AF335" s="9"/>
      <c r="AG335" s="9"/>
      <c r="AH335" s="9"/>
      <c r="AI335" s="9"/>
      <c r="AJ335" s="9"/>
      <c r="AK335" s="9"/>
      <c r="AL335" s="9"/>
      <c r="AM335" s="9"/>
      <c r="AN335" s="9"/>
      <c r="AO335" s="9"/>
      <c r="AP335" s="9"/>
      <c r="AQ335" s="9"/>
      <c r="AR335" s="9"/>
      <c r="AS335" s="9"/>
      <c r="AT335" s="9"/>
      <c r="AU335" s="9"/>
      <c r="AV335" s="9"/>
      <c r="AW335" s="9"/>
      <c r="AX335" s="9"/>
      <c r="AY335" s="9"/>
      <c r="AZ335" s="9"/>
      <c r="BA335" s="9"/>
      <c r="BB335" s="9"/>
      <c r="BC335" s="9"/>
      <c r="BD335" s="9"/>
      <c r="BE335" s="9"/>
      <c r="BF335" s="9"/>
      <c r="BG335" s="9"/>
      <c r="BH335" s="9"/>
      <c r="BI335" s="9"/>
      <c r="BJ335" s="9"/>
      <c r="BK335" s="9"/>
      <c r="BL335" s="9"/>
      <c r="BM335" s="9"/>
      <c r="BN335" s="9"/>
      <c r="BO335" s="9"/>
      <c r="BP335" s="9"/>
      <c r="BQ335" s="9"/>
      <c r="BR335" s="9"/>
      <c r="BS335" s="9"/>
      <c r="BT335" s="9"/>
      <c r="BU335" s="9"/>
      <c r="BV335" s="9"/>
      <c r="BW335" s="9"/>
      <c r="BX335" s="9"/>
      <c r="BY335" s="9"/>
      <c r="BZ335" s="9"/>
      <c r="CA335" s="9"/>
      <c r="CB335" s="9"/>
      <c r="CC335" s="9"/>
      <c r="CD335" s="9"/>
      <c r="CE335" s="9"/>
      <c r="CF335" s="9"/>
      <c r="CG335" s="9"/>
      <c r="CH335" s="9"/>
      <c r="CI335" s="9"/>
      <c r="CJ335" s="9"/>
      <c r="CK335" s="9"/>
      <c r="CL335" s="9"/>
      <c r="CM335" s="9"/>
      <c r="CN335" s="9"/>
      <c r="CO335" s="9"/>
      <c r="CP335" s="9"/>
      <c r="CQ335" s="9"/>
      <c r="CR335" s="9"/>
      <c r="CS335" s="9"/>
      <c r="CT335" s="9"/>
      <c r="CU335" s="9"/>
      <c r="CV335" s="9"/>
      <c r="CW335" s="9"/>
      <c r="CX335" s="9"/>
      <c r="CY335" s="9"/>
      <c r="CZ335" s="9"/>
      <c r="DA335" s="9"/>
      <c r="DB335" s="9"/>
      <c r="DC335" s="9"/>
      <c r="DD335" s="9"/>
      <c r="DE335" s="9"/>
      <c r="DF335" s="9"/>
      <c r="DG335" s="9"/>
      <c r="DH335" s="9"/>
      <c r="DI335" s="9"/>
      <c r="DJ335" s="9"/>
      <c r="DK335" s="9"/>
      <c r="DL335" s="9"/>
      <c r="DM335" s="9"/>
      <c r="DN335" s="9"/>
      <c r="DO335" s="9"/>
      <c r="DP335" s="9"/>
      <c r="DQ335" s="9"/>
      <c r="DR335" s="9"/>
      <c r="DS335" s="9"/>
      <c r="DT335" s="9"/>
      <c r="DU335" s="9"/>
      <c r="DV335" s="9"/>
      <c r="DW335" s="9"/>
      <c r="DX335" s="9"/>
      <c r="DY335" s="9"/>
      <c r="DZ335" s="9"/>
      <c r="EA335" s="9"/>
      <c r="EB335" s="9"/>
      <c r="EC335" s="9"/>
      <c r="ED335" s="9"/>
      <c r="EE335" s="9"/>
      <c r="EF335" s="9"/>
      <c r="EG335" s="9"/>
      <c r="EH335" s="9"/>
      <c r="EI335" s="9"/>
      <c r="EJ335" s="9"/>
      <c r="EK335" s="9"/>
      <c r="EL335" s="9"/>
      <c r="EM335" s="9"/>
      <c r="EN335" s="9"/>
      <c r="EO335" s="9"/>
      <c r="EP335" s="9"/>
      <c r="EQ335" s="9"/>
      <c r="ER335" s="9"/>
      <c r="ES335" s="9"/>
      <c r="ET335" s="9"/>
      <c r="EU335" s="9"/>
      <c r="EV335" s="9"/>
      <c r="EW335" s="9"/>
      <c r="EX335" s="9"/>
      <c r="EY335" s="9"/>
      <c r="EZ335" s="9"/>
      <c r="FA335" s="9"/>
      <c r="FB335" s="9"/>
      <c r="FC335" s="9"/>
      <c r="FD335" s="9"/>
      <c r="FE335" s="9"/>
      <c r="FF335" s="9"/>
      <c r="FG335" s="9"/>
      <c r="FH335" s="9"/>
      <c r="FI335" s="9"/>
      <c r="FJ335" s="9"/>
      <c r="FK335" s="9"/>
      <c r="FL335" s="9"/>
      <c r="FM335" s="9"/>
      <c r="FN335" s="9"/>
      <c r="FO335" s="9"/>
      <c r="FP335" s="9"/>
      <c r="FQ335" s="9"/>
      <c r="FR335" s="9"/>
      <c r="FS335" s="9"/>
      <c r="FT335" s="9"/>
      <c r="FU335" s="9"/>
      <c r="FV335" s="9"/>
      <c r="FW335" s="9"/>
      <c r="FX335" s="9"/>
      <c r="FY335" s="9"/>
      <c r="FZ335" s="9"/>
      <c r="GA335" s="9"/>
      <c r="GB335" s="9"/>
      <c r="GC335" s="9"/>
      <c r="GD335" s="9"/>
      <c r="GE335" s="9"/>
      <c r="GF335" s="9"/>
      <c r="GG335" s="9"/>
      <c r="GH335" s="9"/>
      <c r="GI335" s="9"/>
      <c r="GJ335" s="9"/>
      <c r="GK335" s="9"/>
      <c r="GL335" s="9"/>
      <c r="GM335" s="9"/>
      <c r="GN335" s="9"/>
      <c r="GO335" s="9"/>
      <c r="GP335" s="9"/>
      <c r="GQ335" s="9"/>
      <c r="GR335" s="9"/>
      <c r="GS335" s="9"/>
      <c r="GT335" s="9"/>
      <c r="GU335" s="9"/>
      <c r="GV335" s="9"/>
      <c r="GW335" s="9"/>
      <c r="GX335" s="9"/>
      <c r="GY335" s="9"/>
      <c r="GZ335" s="9"/>
      <c r="HA335" s="9"/>
      <c r="HB335" s="9"/>
      <c r="HC335" s="9"/>
      <c r="HD335" s="9"/>
      <c r="HE335" s="9"/>
      <c r="HF335" s="9"/>
      <c r="HG335" s="9"/>
      <c r="HH335" s="9"/>
      <c r="HI335" s="9"/>
      <c r="HJ335" s="9"/>
      <c r="HK335" s="9"/>
      <c r="HL335" s="9"/>
      <c r="HM335" s="9"/>
      <c r="HN335" s="9"/>
      <c r="HO335" s="9"/>
      <c r="HP335" s="9"/>
      <c r="HQ335" s="9"/>
      <c r="HR335" s="9"/>
      <c r="HS335" s="9"/>
      <c r="HT335" s="9"/>
      <c r="HU335" s="9"/>
      <c r="HV335" s="9"/>
      <c r="HW335" s="9"/>
      <c r="HX335" s="9"/>
      <c r="HY335" s="9"/>
      <c r="HZ335" s="9"/>
      <c r="IA335" s="9"/>
      <c r="IB335" s="9"/>
      <c r="IC335" s="9"/>
      <c r="ID335" s="9"/>
      <c r="IE335" s="9"/>
      <c r="IF335" s="9"/>
      <c r="IG335" s="9"/>
      <c r="IH335" s="9"/>
      <c r="II335" s="9"/>
      <c r="IJ335" s="9"/>
    </row>
    <row r="336" spans="1:244" ht="137.25" customHeight="1" x14ac:dyDescent="0.25">
      <c r="A336" s="19" t="s">
        <v>980</v>
      </c>
      <c r="B336" s="16" t="s">
        <v>957</v>
      </c>
      <c r="C336" s="16"/>
      <c r="D336" s="16"/>
      <c r="E336" s="20">
        <f t="shared" si="39"/>
        <v>1734.2</v>
      </c>
      <c r="F336" s="21">
        <f>F337</f>
        <v>0</v>
      </c>
      <c r="G336" s="21">
        <f>G337</f>
        <v>1734.2</v>
      </c>
      <c r="H336" s="20">
        <f t="shared" si="41"/>
        <v>1817.4</v>
      </c>
      <c r="I336" s="21">
        <f>I337</f>
        <v>0</v>
      </c>
      <c r="J336" s="21">
        <f>J337</f>
        <v>1817.4</v>
      </c>
      <c r="K336" s="9"/>
      <c r="L336" s="9"/>
      <c r="M336" s="9"/>
      <c r="N336" s="9"/>
      <c r="O336" s="9"/>
      <c r="P336" s="9"/>
      <c r="Q336" s="9"/>
      <c r="R336" s="9"/>
      <c r="S336" s="9"/>
      <c r="T336" s="9"/>
      <c r="U336" s="9"/>
      <c r="V336" s="9"/>
      <c r="W336" s="9"/>
      <c r="X336" s="9"/>
      <c r="Y336" s="9"/>
      <c r="Z336" s="9"/>
      <c r="AA336" s="9"/>
      <c r="AB336" s="9"/>
      <c r="AC336" s="9"/>
      <c r="AD336" s="9"/>
      <c r="AE336" s="9"/>
      <c r="AF336" s="9"/>
      <c r="AG336" s="9"/>
      <c r="AH336" s="9"/>
      <c r="AI336" s="9"/>
      <c r="AJ336" s="9"/>
      <c r="AK336" s="9"/>
      <c r="AL336" s="9"/>
      <c r="AM336" s="9"/>
      <c r="AN336" s="9"/>
      <c r="AO336" s="9"/>
      <c r="AP336" s="9"/>
      <c r="AQ336" s="9"/>
      <c r="AR336" s="9"/>
      <c r="AS336" s="9"/>
      <c r="AT336" s="9"/>
      <c r="AU336" s="9"/>
      <c r="AV336" s="9"/>
      <c r="AW336" s="9"/>
      <c r="AX336" s="9"/>
      <c r="AY336" s="9"/>
      <c r="AZ336" s="9"/>
      <c r="BA336" s="9"/>
      <c r="BB336" s="9"/>
      <c r="BC336" s="9"/>
      <c r="BD336" s="9"/>
      <c r="BE336" s="9"/>
      <c r="BF336" s="9"/>
      <c r="BG336" s="9"/>
      <c r="BH336" s="9"/>
      <c r="BI336" s="9"/>
      <c r="BJ336" s="9"/>
      <c r="BK336" s="9"/>
      <c r="BL336" s="9"/>
      <c r="BM336" s="9"/>
      <c r="BN336" s="9"/>
      <c r="BO336" s="9"/>
      <c r="BP336" s="9"/>
      <c r="BQ336" s="9"/>
      <c r="BR336" s="9"/>
      <c r="BS336" s="9"/>
      <c r="BT336" s="9"/>
      <c r="BU336" s="9"/>
      <c r="BV336" s="9"/>
      <c r="BW336" s="9"/>
      <c r="BX336" s="9"/>
      <c r="BY336" s="9"/>
      <c r="BZ336" s="9"/>
      <c r="CA336" s="9"/>
      <c r="CB336" s="9"/>
      <c r="CC336" s="9"/>
      <c r="CD336" s="9"/>
      <c r="CE336" s="9"/>
      <c r="CF336" s="9"/>
      <c r="CG336" s="9"/>
      <c r="CH336" s="9"/>
      <c r="CI336" s="9"/>
      <c r="CJ336" s="9"/>
      <c r="CK336" s="9"/>
      <c r="CL336" s="9"/>
      <c r="CM336" s="9"/>
      <c r="CN336" s="9"/>
      <c r="CO336" s="9"/>
      <c r="CP336" s="9"/>
      <c r="CQ336" s="9"/>
      <c r="CR336" s="9"/>
      <c r="CS336" s="9"/>
      <c r="CT336" s="9"/>
      <c r="CU336" s="9"/>
      <c r="CV336" s="9"/>
      <c r="CW336" s="9"/>
      <c r="CX336" s="9"/>
      <c r="CY336" s="9"/>
      <c r="CZ336" s="9"/>
      <c r="DA336" s="9"/>
      <c r="DB336" s="9"/>
      <c r="DC336" s="9"/>
      <c r="DD336" s="9"/>
      <c r="DE336" s="9"/>
      <c r="DF336" s="9"/>
      <c r="DG336" s="9"/>
      <c r="DH336" s="9"/>
      <c r="DI336" s="9"/>
      <c r="DJ336" s="9"/>
      <c r="DK336" s="9"/>
      <c r="DL336" s="9"/>
      <c r="DM336" s="9"/>
      <c r="DN336" s="9"/>
      <c r="DO336" s="9"/>
      <c r="DP336" s="9"/>
      <c r="DQ336" s="9"/>
      <c r="DR336" s="9"/>
      <c r="DS336" s="9"/>
      <c r="DT336" s="9"/>
      <c r="DU336" s="9"/>
      <c r="DV336" s="9"/>
      <c r="DW336" s="9"/>
      <c r="DX336" s="9"/>
      <c r="DY336" s="9"/>
      <c r="DZ336" s="9"/>
      <c r="EA336" s="9"/>
      <c r="EB336" s="9"/>
      <c r="EC336" s="9"/>
      <c r="ED336" s="9"/>
      <c r="EE336" s="9"/>
      <c r="EF336" s="9"/>
      <c r="EG336" s="9"/>
      <c r="EH336" s="9"/>
      <c r="EI336" s="9"/>
      <c r="EJ336" s="9"/>
      <c r="EK336" s="9"/>
      <c r="EL336" s="9"/>
      <c r="EM336" s="9"/>
      <c r="EN336" s="9"/>
      <c r="EO336" s="9"/>
      <c r="EP336" s="9"/>
      <c r="EQ336" s="9"/>
      <c r="ER336" s="9"/>
      <c r="ES336" s="9"/>
      <c r="ET336" s="9"/>
      <c r="EU336" s="9"/>
      <c r="EV336" s="9"/>
      <c r="EW336" s="9"/>
      <c r="EX336" s="9"/>
      <c r="EY336" s="9"/>
      <c r="EZ336" s="9"/>
      <c r="FA336" s="9"/>
      <c r="FB336" s="9"/>
      <c r="FC336" s="9"/>
      <c r="FD336" s="9"/>
      <c r="FE336" s="9"/>
      <c r="FF336" s="9"/>
      <c r="FG336" s="9"/>
      <c r="FH336" s="9"/>
      <c r="FI336" s="9"/>
      <c r="FJ336" s="9"/>
      <c r="FK336" s="9"/>
      <c r="FL336" s="9"/>
      <c r="FM336" s="9"/>
      <c r="FN336" s="9"/>
      <c r="FO336" s="9"/>
      <c r="FP336" s="9"/>
      <c r="FQ336" s="9"/>
      <c r="FR336" s="9"/>
      <c r="FS336" s="9"/>
      <c r="FT336" s="9"/>
      <c r="FU336" s="9"/>
      <c r="FV336" s="9"/>
      <c r="FW336" s="9"/>
      <c r="FX336" s="9"/>
      <c r="FY336" s="9"/>
      <c r="FZ336" s="9"/>
      <c r="GA336" s="9"/>
      <c r="GB336" s="9"/>
      <c r="GC336" s="9"/>
      <c r="GD336" s="9"/>
      <c r="GE336" s="9"/>
      <c r="GF336" s="9"/>
      <c r="GG336" s="9"/>
      <c r="GH336" s="9"/>
      <c r="GI336" s="9"/>
      <c r="GJ336" s="9"/>
      <c r="GK336" s="9"/>
      <c r="GL336" s="9"/>
      <c r="GM336" s="9"/>
      <c r="GN336" s="9"/>
      <c r="GO336" s="9"/>
      <c r="GP336" s="9"/>
      <c r="GQ336" s="9"/>
      <c r="GR336" s="9"/>
      <c r="GS336" s="9"/>
      <c r="GT336" s="9"/>
      <c r="GU336" s="9"/>
      <c r="GV336" s="9"/>
      <c r="GW336" s="9"/>
      <c r="GX336" s="9"/>
      <c r="GY336" s="9"/>
      <c r="GZ336" s="9"/>
      <c r="HA336" s="9"/>
      <c r="HB336" s="9"/>
      <c r="HC336" s="9"/>
      <c r="HD336" s="9"/>
      <c r="HE336" s="9"/>
      <c r="HF336" s="9"/>
      <c r="HG336" s="9"/>
      <c r="HH336" s="9"/>
      <c r="HI336" s="9"/>
      <c r="HJ336" s="9"/>
      <c r="HK336" s="9"/>
      <c r="HL336" s="9"/>
      <c r="HM336" s="9"/>
      <c r="HN336" s="9"/>
      <c r="HO336" s="9"/>
      <c r="HP336" s="9"/>
      <c r="HQ336" s="9"/>
      <c r="HR336" s="9"/>
      <c r="HS336" s="9"/>
      <c r="HT336" s="9"/>
      <c r="HU336" s="9"/>
      <c r="HV336" s="9"/>
      <c r="HW336" s="9"/>
      <c r="HX336" s="9"/>
      <c r="HY336" s="9"/>
      <c r="HZ336" s="9"/>
      <c r="IA336" s="9"/>
      <c r="IB336" s="9"/>
      <c r="IC336" s="9"/>
      <c r="ID336" s="9"/>
      <c r="IE336" s="9"/>
      <c r="IF336" s="9"/>
      <c r="IG336" s="9"/>
      <c r="IH336" s="9"/>
      <c r="II336" s="9"/>
      <c r="IJ336" s="9"/>
    </row>
    <row r="337" spans="1:244" ht="43.5" customHeight="1" x14ac:dyDescent="0.25">
      <c r="A337" s="19" t="s">
        <v>30</v>
      </c>
      <c r="B337" s="16" t="s">
        <v>957</v>
      </c>
      <c r="C337" s="16" t="s">
        <v>19</v>
      </c>
      <c r="D337" s="16" t="s">
        <v>11</v>
      </c>
      <c r="E337" s="20">
        <f t="shared" si="39"/>
        <v>1734.2</v>
      </c>
      <c r="F337" s="20"/>
      <c r="G337" s="20">
        <v>1734.2</v>
      </c>
      <c r="H337" s="20">
        <f t="shared" si="41"/>
        <v>1817.4</v>
      </c>
      <c r="I337" s="20"/>
      <c r="J337" s="20">
        <v>1817.4</v>
      </c>
      <c r="K337" s="9"/>
      <c r="L337" s="9"/>
      <c r="M337" s="9"/>
      <c r="N337" s="9"/>
      <c r="O337" s="9"/>
      <c r="P337" s="9"/>
      <c r="Q337" s="9"/>
      <c r="R337" s="9"/>
      <c r="S337" s="9"/>
      <c r="T337" s="9"/>
      <c r="U337" s="9"/>
      <c r="V337" s="9"/>
      <c r="W337" s="9"/>
      <c r="X337" s="9"/>
      <c r="Y337" s="9"/>
      <c r="Z337" s="9"/>
      <c r="AA337" s="9"/>
      <c r="AB337" s="9"/>
      <c r="AC337" s="9"/>
      <c r="AD337" s="9"/>
      <c r="AE337" s="9"/>
      <c r="AF337" s="9"/>
      <c r="AG337" s="9"/>
      <c r="AH337" s="9"/>
      <c r="AI337" s="9"/>
      <c r="AJ337" s="9"/>
      <c r="AK337" s="9"/>
      <c r="AL337" s="9"/>
      <c r="AM337" s="9"/>
      <c r="AN337" s="9"/>
      <c r="AO337" s="9"/>
      <c r="AP337" s="9"/>
      <c r="AQ337" s="9"/>
      <c r="AR337" s="9"/>
      <c r="AS337" s="9"/>
      <c r="AT337" s="9"/>
      <c r="AU337" s="9"/>
      <c r="AV337" s="9"/>
      <c r="AW337" s="9"/>
      <c r="AX337" s="9"/>
      <c r="AY337" s="9"/>
      <c r="AZ337" s="9"/>
      <c r="BA337" s="9"/>
      <c r="BB337" s="9"/>
      <c r="BC337" s="9"/>
      <c r="BD337" s="9"/>
      <c r="BE337" s="9"/>
      <c r="BF337" s="9"/>
      <c r="BG337" s="9"/>
      <c r="BH337" s="9"/>
      <c r="BI337" s="9"/>
      <c r="BJ337" s="9"/>
      <c r="BK337" s="9"/>
      <c r="BL337" s="9"/>
      <c r="BM337" s="9"/>
      <c r="BN337" s="9"/>
      <c r="BO337" s="9"/>
      <c r="BP337" s="9"/>
      <c r="BQ337" s="9"/>
      <c r="BR337" s="9"/>
      <c r="BS337" s="9"/>
      <c r="BT337" s="9"/>
      <c r="BU337" s="9"/>
      <c r="BV337" s="9"/>
      <c r="BW337" s="9"/>
      <c r="BX337" s="9"/>
      <c r="BY337" s="9"/>
      <c r="BZ337" s="9"/>
      <c r="CA337" s="9"/>
      <c r="CB337" s="9"/>
      <c r="CC337" s="9"/>
      <c r="CD337" s="9"/>
      <c r="CE337" s="9"/>
      <c r="CF337" s="9"/>
      <c r="CG337" s="9"/>
      <c r="CH337" s="9"/>
      <c r="CI337" s="9"/>
      <c r="CJ337" s="9"/>
      <c r="CK337" s="9"/>
      <c r="CL337" s="9"/>
      <c r="CM337" s="9"/>
      <c r="CN337" s="9"/>
      <c r="CO337" s="9"/>
      <c r="CP337" s="9"/>
      <c r="CQ337" s="9"/>
      <c r="CR337" s="9"/>
      <c r="CS337" s="9"/>
      <c r="CT337" s="9"/>
      <c r="CU337" s="9"/>
      <c r="CV337" s="9"/>
      <c r="CW337" s="9"/>
      <c r="CX337" s="9"/>
      <c r="CY337" s="9"/>
      <c r="CZ337" s="9"/>
      <c r="DA337" s="9"/>
      <c r="DB337" s="9"/>
      <c r="DC337" s="9"/>
      <c r="DD337" s="9"/>
      <c r="DE337" s="9"/>
      <c r="DF337" s="9"/>
      <c r="DG337" s="9"/>
      <c r="DH337" s="9"/>
      <c r="DI337" s="9"/>
      <c r="DJ337" s="9"/>
      <c r="DK337" s="9"/>
      <c r="DL337" s="9"/>
      <c r="DM337" s="9"/>
      <c r="DN337" s="9"/>
      <c r="DO337" s="9"/>
      <c r="DP337" s="9"/>
      <c r="DQ337" s="9"/>
      <c r="DR337" s="9"/>
      <c r="DS337" s="9"/>
      <c r="DT337" s="9"/>
      <c r="DU337" s="9"/>
      <c r="DV337" s="9"/>
      <c r="DW337" s="9"/>
      <c r="DX337" s="9"/>
      <c r="DY337" s="9"/>
      <c r="DZ337" s="9"/>
      <c r="EA337" s="9"/>
      <c r="EB337" s="9"/>
      <c r="EC337" s="9"/>
      <c r="ED337" s="9"/>
      <c r="EE337" s="9"/>
      <c r="EF337" s="9"/>
      <c r="EG337" s="9"/>
      <c r="EH337" s="9"/>
      <c r="EI337" s="9"/>
      <c r="EJ337" s="9"/>
      <c r="EK337" s="9"/>
      <c r="EL337" s="9"/>
      <c r="EM337" s="9"/>
      <c r="EN337" s="9"/>
      <c r="EO337" s="9"/>
      <c r="EP337" s="9"/>
      <c r="EQ337" s="9"/>
      <c r="ER337" s="9"/>
      <c r="ES337" s="9"/>
      <c r="ET337" s="9"/>
      <c r="EU337" s="9"/>
      <c r="EV337" s="9"/>
      <c r="EW337" s="9"/>
      <c r="EX337" s="9"/>
      <c r="EY337" s="9"/>
      <c r="EZ337" s="9"/>
      <c r="FA337" s="9"/>
      <c r="FB337" s="9"/>
      <c r="FC337" s="9"/>
      <c r="FD337" s="9"/>
      <c r="FE337" s="9"/>
      <c r="FF337" s="9"/>
      <c r="FG337" s="9"/>
      <c r="FH337" s="9"/>
      <c r="FI337" s="9"/>
      <c r="FJ337" s="9"/>
      <c r="FK337" s="9"/>
      <c r="FL337" s="9"/>
      <c r="FM337" s="9"/>
      <c r="FN337" s="9"/>
      <c r="FO337" s="9"/>
      <c r="FP337" s="9"/>
      <c r="FQ337" s="9"/>
      <c r="FR337" s="9"/>
      <c r="FS337" s="9"/>
      <c r="FT337" s="9"/>
      <c r="FU337" s="9"/>
      <c r="FV337" s="9"/>
      <c r="FW337" s="9"/>
      <c r="FX337" s="9"/>
      <c r="FY337" s="9"/>
      <c r="FZ337" s="9"/>
      <c r="GA337" s="9"/>
      <c r="GB337" s="9"/>
      <c r="GC337" s="9"/>
      <c r="GD337" s="9"/>
      <c r="GE337" s="9"/>
      <c r="GF337" s="9"/>
      <c r="GG337" s="9"/>
      <c r="GH337" s="9"/>
      <c r="GI337" s="9"/>
      <c r="GJ337" s="9"/>
      <c r="GK337" s="9"/>
      <c r="GL337" s="9"/>
      <c r="GM337" s="9"/>
      <c r="GN337" s="9"/>
      <c r="GO337" s="9"/>
      <c r="GP337" s="9"/>
      <c r="GQ337" s="9"/>
      <c r="GR337" s="9"/>
      <c r="GS337" s="9"/>
      <c r="GT337" s="9"/>
      <c r="GU337" s="9"/>
      <c r="GV337" s="9"/>
      <c r="GW337" s="9"/>
      <c r="GX337" s="9"/>
      <c r="GY337" s="9"/>
      <c r="GZ337" s="9"/>
      <c r="HA337" s="9"/>
      <c r="HB337" s="9"/>
      <c r="HC337" s="9"/>
      <c r="HD337" s="9"/>
      <c r="HE337" s="9"/>
      <c r="HF337" s="9"/>
      <c r="HG337" s="9"/>
      <c r="HH337" s="9"/>
      <c r="HI337" s="9"/>
      <c r="HJ337" s="9"/>
      <c r="HK337" s="9"/>
      <c r="HL337" s="9"/>
      <c r="HM337" s="9"/>
      <c r="HN337" s="9"/>
      <c r="HO337" s="9"/>
      <c r="HP337" s="9"/>
      <c r="HQ337" s="9"/>
      <c r="HR337" s="9"/>
      <c r="HS337" s="9"/>
      <c r="HT337" s="9"/>
      <c r="HU337" s="9"/>
      <c r="HV337" s="9"/>
      <c r="HW337" s="9"/>
      <c r="HX337" s="9"/>
      <c r="HY337" s="9"/>
      <c r="HZ337" s="9"/>
      <c r="IA337" s="9"/>
      <c r="IB337" s="9"/>
      <c r="IC337" s="9"/>
      <c r="ID337" s="9"/>
      <c r="IE337" s="9"/>
      <c r="IF337" s="9"/>
      <c r="IG337" s="9"/>
      <c r="IH337" s="9"/>
      <c r="II337" s="9"/>
      <c r="IJ337" s="9"/>
    </row>
    <row r="338" spans="1:244" ht="163.5" customHeight="1" x14ac:dyDescent="0.25">
      <c r="A338" s="19" t="s">
        <v>981</v>
      </c>
      <c r="B338" s="16" t="s">
        <v>958</v>
      </c>
      <c r="C338" s="16"/>
      <c r="D338" s="16"/>
      <c r="E338" s="20">
        <f t="shared" si="39"/>
        <v>3468.4</v>
      </c>
      <c r="F338" s="21">
        <f>F339</f>
        <v>0</v>
      </c>
      <c r="G338" s="21">
        <f>G339</f>
        <v>3468.4</v>
      </c>
      <c r="H338" s="20">
        <f t="shared" si="41"/>
        <v>2726.1</v>
      </c>
      <c r="I338" s="21">
        <f>I339</f>
        <v>0</v>
      </c>
      <c r="J338" s="21">
        <f>J339</f>
        <v>2726.1</v>
      </c>
      <c r="K338" s="9"/>
      <c r="L338" s="9"/>
      <c r="M338" s="9"/>
      <c r="N338" s="9"/>
      <c r="O338" s="9"/>
      <c r="P338" s="9"/>
      <c r="Q338" s="9"/>
      <c r="R338" s="9"/>
      <c r="S338" s="9"/>
      <c r="T338" s="9"/>
      <c r="U338" s="9"/>
      <c r="V338" s="9"/>
      <c r="W338" s="9"/>
      <c r="X338" s="9"/>
      <c r="Y338" s="9"/>
      <c r="Z338" s="9"/>
      <c r="AA338" s="9"/>
      <c r="AB338" s="9"/>
      <c r="AC338" s="9"/>
      <c r="AD338" s="9"/>
      <c r="AE338" s="9"/>
      <c r="AF338" s="9"/>
      <c r="AG338" s="9"/>
      <c r="AH338" s="9"/>
      <c r="AI338" s="9"/>
      <c r="AJ338" s="9"/>
      <c r="AK338" s="9"/>
      <c r="AL338" s="9"/>
      <c r="AM338" s="9"/>
      <c r="AN338" s="9"/>
      <c r="AO338" s="9"/>
      <c r="AP338" s="9"/>
      <c r="AQ338" s="9"/>
      <c r="AR338" s="9"/>
      <c r="AS338" s="9"/>
      <c r="AT338" s="9"/>
      <c r="AU338" s="9"/>
      <c r="AV338" s="9"/>
      <c r="AW338" s="9"/>
      <c r="AX338" s="9"/>
      <c r="AY338" s="9"/>
      <c r="AZ338" s="9"/>
      <c r="BA338" s="9"/>
      <c r="BB338" s="9"/>
      <c r="BC338" s="9"/>
      <c r="BD338" s="9"/>
      <c r="BE338" s="9"/>
      <c r="BF338" s="9"/>
      <c r="BG338" s="9"/>
      <c r="BH338" s="9"/>
      <c r="BI338" s="9"/>
      <c r="BJ338" s="9"/>
      <c r="BK338" s="9"/>
      <c r="BL338" s="9"/>
      <c r="BM338" s="9"/>
      <c r="BN338" s="9"/>
      <c r="BO338" s="9"/>
      <c r="BP338" s="9"/>
      <c r="BQ338" s="9"/>
      <c r="BR338" s="9"/>
      <c r="BS338" s="9"/>
      <c r="BT338" s="9"/>
      <c r="BU338" s="9"/>
      <c r="BV338" s="9"/>
      <c r="BW338" s="9"/>
      <c r="BX338" s="9"/>
      <c r="BY338" s="9"/>
      <c r="BZ338" s="9"/>
      <c r="CA338" s="9"/>
      <c r="CB338" s="9"/>
      <c r="CC338" s="9"/>
      <c r="CD338" s="9"/>
      <c r="CE338" s="9"/>
      <c r="CF338" s="9"/>
      <c r="CG338" s="9"/>
      <c r="CH338" s="9"/>
      <c r="CI338" s="9"/>
      <c r="CJ338" s="9"/>
      <c r="CK338" s="9"/>
      <c r="CL338" s="9"/>
      <c r="CM338" s="9"/>
      <c r="CN338" s="9"/>
      <c r="CO338" s="9"/>
      <c r="CP338" s="9"/>
      <c r="CQ338" s="9"/>
      <c r="CR338" s="9"/>
      <c r="CS338" s="9"/>
      <c r="CT338" s="9"/>
      <c r="CU338" s="9"/>
      <c r="CV338" s="9"/>
      <c r="CW338" s="9"/>
      <c r="CX338" s="9"/>
      <c r="CY338" s="9"/>
      <c r="CZ338" s="9"/>
      <c r="DA338" s="9"/>
      <c r="DB338" s="9"/>
      <c r="DC338" s="9"/>
      <c r="DD338" s="9"/>
      <c r="DE338" s="9"/>
      <c r="DF338" s="9"/>
      <c r="DG338" s="9"/>
      <c r="DH338" s="9"/>
      <c r="DI338" s="9"/>
      <c r="DJ338" s="9"/>
      <c r="DK338" s="9"/>
      <c r="DL338" s="9"/>
      <c r="DM338" s="9"/>
      <c r="DN338" s="9"/>
      <c r="DO338" s="9"/>
      <c r="DP338" s="9"/>
      <c r="DQ338" s="9"/>
      <c r="DR338" s="9"/>
      <c r="DS338" s="9"/>
      <c r="DT338" s="9"/>
      <c r="DU338" s="9"/>
      <c r="DV338" s="9"/>
      <c r="DW338" s="9"/>
      <c r="DX338" s="9"/>
      <c r="DY338" s="9"/>
      <c r="DZ338" s="9"/>
      <c r="EA338" s="9"/>
      <c r="EB338" s="9"/>
      <c r="EC338" s="9"/>
      <c r="ED338" s="9"/>
      <c r="EE338" s="9"/>
      <c r="EF338" s="9"/>
      <c r="EG338" s="9"/>
      <c r="EH338" s="9"/>
      <c r="EI338" s="9"/>
      <c r="EJ338" s="9"/>
      <c r="EK338" s="9"/>
      <c r="EL338" s="9"/>
      <c r="EM338" s="9"/>
      <c r="EN338" s="9"/>
      <c r="EO338" s="9"/>
      <c r="EP338" s="9"/>
      <c r="EQ338" s="9"/>
      <c r="ER338" s="9"/>
      <c r="ES338" s="9"/>
      <c r="ET338" s="9"/>
      <c r="EU338" s="9"/>
      <c r="EV338" s="9"/>
      <c r="EW338" s="9"/>
      <c r="EX338" s="9"/>
      <c r="EY338" s="9"/>
      <c r="EZ338" s="9"/>
      <c r="FA338" s="9"/>
      <c r="FB338" s="9"/>
      <c r="FC338" s="9"/>
      <c r="FD338" s="9"/>
      <c r="FE338" s="9"/>
      <c r="FF338" s="9"/>
      <c r="FG338" s="9"/>
      <c r="FH338" s="9"/>
      <c r="FI338" s="9"/>
      <c r="FJ338" s="9"/>
      <c r="FK338" s="9"/>
      <c r="FL338" s="9"/>
      <c r="FM338" s="9"/>
      <c r="FN338" s="9"/>
      <c r="FO338" s="9"/>
      <c r="FP338" s="9"/>
      <c r="FQ338" s="9"/>
      <c r="FR338" s="9"/>
      <c r="FS338" s="9"/>
      <c r="FT338" s="9"/>
      <c r="FU338" s="9"/>
      <c r="FV338" s="9"/>
      <c r="FW338" s="9"/>
      <c r="FX338" s="9"/>
      <c r="FY338" s="9"/>
      <c r="FZ338" s="9"/>
      <c r="GA338" s="9"/>
      <c r="GB338" s="9"/>
      <c r="GC338" s="9"/>
      <c r="GD338" s="9"/>
      <c r="GE338" s="9"/>
      <c r="GF338" s="9"/>
      <c r="GG338" s="9"/>
      <c r="GH338" s="9"/>
      <c r="GI338" s="9"/>
      <c r="GJ338" s="9"/>
      <c r="GK338" s="9"/>
      <c r="GL338" s="9"/>
      <c r="GM338" s="9"/>
      <c r="GN338" s="9"/>
      <c r="GO338" s="9"/>
      <c r="GP338" s="9"/>
      <c r="GQ338" s="9"/>
      <c r="GR338" s="9"/>
      <c r="GS338" s="9"/>
      <c r="GT338" s="9"/>
      <c r="GU338" s="9"/>
      <c r="GV338" s="9"/>
      <c r="GW338" s="9"/>
      <c r="GX338" s="9"/>
      <c r="GY338" s="9"/>
      <c r="GZ338" s="9"/>
      <c r="HA338" s="9"/>
      <c r="HB338" s="9"/>
      <c r="HC338" s="9"/>
      <c r="HD338" s="9"/>
      <c r="HE338" s="9"/>
      <c r="HF338" s="9"/>
      <c r="HG338" s="9"/>
      <c r="HH338" s="9"/>
      <c r="HI338" s="9"/>
      <c r="HJ338" s="9"/>
      <c r="HK338" s="9"/>
      <c r="HL338" s="9"/>
      <c r="HM338" s="9"/>
      <c r="HN338" s="9"/>
      <c r="HO338" s="9"/>
      <c r="HP338" s="9"/>
      <c r="HQ338" s="9"/>
      <c r="HR338" s="9"/>
      <c r="HS338" s="9"/>
      <c r="HT338" s="9"/>
      <c r="HU338" s="9"/>
      <c r="HV338" s="9"/>
      <c r="HW338" s="9"/>
      <c r="HX338" s="9"/>
      <c r="HY338" s="9"/>
      <c r="HZ338" s="9"/>
      <c r="IA338" s="9"/>
      <c r="IB338" s="9"/>
      <c r="IC338" s="9"/>
      <c r="ID338" s="9"/>
      <c r="IE338" s="9"/>
      <c r="IF338" s="9"/>
      <c r="IG338" s="9"/>
      <c r="IH338" s="9"/>
      <c r="II338" s="9"/>
      <c r="IJ338" s="9"/>
    </row>
    <row r="339" spans="1:244" ht="48" customHeight="1" x14ac:dyDescent="0.25">
      <c r="A339" s="19" t="s">
        <v>30</v>
      </c>
      <c r="B339" s="16" t="s">
        <v>958</v>
      </c>
      <c r="C339" s="16" t="s">
        <v>19</v>
      </c>
      <c r="D339" s="16" t="s">
        <v>11</v>
      </c>
      <c r="E339" s="20">
        <f t="shared" si="39"/>
        <v>3468.4</v>
      </c>
      <c r="F339" s="20"/>
      <c r="G339" s="20">
        <v>3468.4</v>
      </c>
      <c r="H339" s="20">
        <f t="shared" si="41"/>
        <v>2726.1</v>
      </c>
      <c r="I339" s="20"/>
      <c r="J339" s="20">
        <v>2726.1</v>
      </c>
      <c r="K339" s="9"/>
      <c r="L339" s="9"/>
      <c r="M339" s="9"/>
      <c r="N339" s="9"/>
      <c r="O339" s="9"/>
      <c r="P339" s="9"/>
      <c r="Q339" s="9"/>
      <c r="R339" s="9"/>
      <c r="S339" s="9"/>
      <c r="T339" s="9"/>
      <c r="U339" s="9"/>
      <c r="V339" s="9"/>
      <c r="W339" s="9"/>
      <c r="X339" s="9"/>
      <c r="Y339" s="9"/>
      <c r="Z339" s="9"/>
      <c r="AA339" s="9"/>
      <c r="AB339" s="9"/>
      <c r="AC339" s="9"/>
      <c r="AD339" s="9"/>
      <c r="AE339" s="9"/>
      <c r="AF339" s="9"/>
      <c r="AG339" s="9"/>
      <c r="AH339" s="9"/>
      <c r="AI339" s="9"/>
      <c r="AJ339" s="9"/>
      <c r="AK339" s="9"/>
      <c r="AL339" s="9"/>
      <c r="AM339" s="9"/>
      <c r="AN339" s="9"/>
      <c r="AO339" s="9"/>
      <c r="AP339" s="9"/>
      <c r="AQ339" s="9"/>
      <c r="AR339" s="9"/>
      <c r="AS339" s="9"/>
      <c r="AT339" s="9"/>
      <c r="AU339" s="9"/>
      <c r="AV339" s="9"/>
      <c r="AW339" s="9"/>
      <c r="AX339" s="9"/>
      <c r="AY339" s="9"/>
      <c r="AZ339" s="9"/>
      <c r="BA339" s="9"/>
      <c r="BB339" s="9"/>
      <c r="BC339" s="9"/>
      <c r="BD339" s="9"/>
      <c r="BE339" s="9"/>
      <c r="BF339" s="9"/>
      <c r="BG339" s="9"/>
      <c r="BH339" s="9"/>
      <c r="BI339" s="9"/>
      <c r="BJ339" s="9"/>
      <c r="BK339" s="9"/>
      <c r="BL339" s="9"/>
      <c r="BM339" s="9"/>
      <c r="BN339" s="9"/>
      <c r="BO339" s="9"/>
      <c r="BP339" s="9"/>
      <c r="BQ339" s="9"/>
      <c r="BR339" s="9"/>
      <c r="BS339" s="9"/>
      <c r="BT339" s="9"/>
      <c r="BU339" s="9"/>
      <c r="BV339" s="9"/>
      <c r="BW339" s="9"/>
      <c r="BX339" s="9"/>
      <c r="BY339" s="9"/>
      <c r="BZ339" s="9"/>
      <c r="CA339" s="9"/>
      <c r="CB339" s="9"/>
      <c r="CC339" s="9"/>
      <c r="CD339" s="9"/>
      <c r="CE339" s="9"/>
      <c r="CF339" s="9"/>
      <c r="CG339" s="9"/>
      <c r="CH339" s="9"/>
      <c r="CI339" s="9"/>
      <c r="CJ339" s="9"/>
      <c r="CK339" s="9"/>
      <c r="CL339" s="9"/>
      <c r="CM339" s="9"/>
      <c r="CN339" s="9"/>
      <c r="CO339" s="9"/>
      <c r="CP339" s="9"/>
      <c r="CQ339" s="9"/>
      <c r="CR339" s="9"/>
      <c r="CS339" s="9"/>
      <c r="CT339" s="9"/>
      <c r="CU339" s="9"/>
      <c r="CV339" s="9"/>
      <c r="CW339" s="9"/>
      <c r="CX339" s="9"/>
      <c r="CY339" s="9"/>
      <c r="CZ339" s="9"/>
      <c r="DA339" s="9"/>
      <c r="DB339" s="9"/>
      <c r="DC339" s="9"/>
      <c r="DD339" s="9"/>
      <c r="DE339" s="9"/>
      <c r="DF339" s="9"/>
      <c r="DG339" s="9"/>
      <c r="DH339" s="9"/>
      <c r="DI339" s="9"/>
      <c r="DJ339" s="9"/>
      <c r="DK339" s="9"/>
      <c r="DL339" s="9"/>
      <c r="DM339" s="9"/>
      <c r="DN339" s="9"/>
      <c r="DO339" s="9"/>
      <c r="DP339" s="9"/>
      <c r="DQ339" s="9"/>
      <c r="DR339" s="9"/>
      <c r="DS339" s="9"/>
      <c r="DT339" s="9"/>
      <c r="DU339" s="9"/>
      <c r="DV339" s="9"/>
      <c r="DW339" s="9"/>
      <c r="DX339" s="9"/>
      <c r="DY339" s="9"/>
      <c r="DZ339" s="9"/>
      <c r="EA339" s="9"/>
      <c r="EB339" s="9"/>
      <c r="EC339" s="9"/>
      <c r="ED339" s="9"/>
      <c r="EE339" s="9"/>
      <c r="EF339" s="9"/>
      <c r="EG339" s="9"/>
      <c r="EH339" s="9"/>
      <c r="EI339" s="9"/>
      <c r="EJ339" s="9"/>
      <c r="EK339" s="9"/>
      <c r="EL339" s="9"/>
      <c r="EM339" s="9"/>
      <c r="EN339" s="9"/>
      <c r="EO339" s="9"/>
      <c r="EP339" s="9"/>
      <c r="EQ339" s="9"/>
      <c r="ER339" s="9"/>
      <c r="ES339" s="9"/>
      <c r="ET339" s="9"/>
      <c r="EU339" s="9"/>
      <c r="EV339" s="9"/>
      <c r="EW339" s="9"/>
      <c r="EX339" s="9"/>
      <c r="EY339" s="9"/>
      <c r="EZ339" s="9"/>
      <c r="FA339" s="9"/>
      <c r="FB339" s="9"/>
      <c r="FC339" s="9"/>
      <c r="FD339" s="9"/>
      <c r="FE339" s="9"/>
      <c r="FF339" s="9"/>
      <c r="FG339" s="9"/>
      <c r="FH339" s="9"/>
      <c r="FI339" s="9"/>
      <c r="FJ339" s="9"/>
      <c r="FK339" s="9"/>
      <c r="FL339" s="9"/>
      <c r="FM339" s="9"/>
      <c r="FN339" s="9"/>
      <c r="FO339" s="9"/>
      <c r="FP339" s="9"/>
      <c r="FQ339" s="9"/>
      <c r="FR339" s="9"/>
      <c r="FS339" s="9"/>
      <c r="FT339" s="9"/>
      <c r="FU339" s="9"/>
      <c r="FV339" s="9"/>
      <c r="FW339" s="9"/>
      <c r="FX339" s="9"/>
      <c r="FY339" s="9"/>
      <c r="FZ339" s="9"/>
      <c r="GA339" s="9"/>
      <c r="GB339" s="9"/>
      <c r="GC339" s="9"/>
      <c r="GD339" s="9"/>
      <c r="GE339" s="9"/>
      <c r="GF339" s="9"/>
      <c r="GG339" s="9"/>
      <c r="GH339" s="9"/>
      <c r="GI339" s="9"/>
      <c r="GJ339" s="9"/>
      <c r="GK339" s="9"/>
      <c r="GL339" s="9"/>
      <c r="GM339" s="9"/>
      <c r="GN339" s="9"/>
      <c r="GO339" s="9"/>
      <c r="GP339" s="9"/>
      <c r="GQ339" s="9"/>
      <c r="GR339" s="9"/>
      <c r="GS339" s="9"/>
      <c r="GT339" s="9"/>
      <c r="GU339" s="9"/>
      <c r="GV339" s="9"/>
      <c r="GW339" s="9"/>
      <c r="GX339" s="9"/>
      <c r="GY339" s="9"/>
      <c r="GZ339" s="9"/>
      <c r="HA339" s="9"/>
      <c r="HB339" s="9"/>
      <c r="HC339" s="9"/>
      <c r="HD339" s="9"/>
      <c r="HE339" s="9"/>
      <c r="HF339" s="9"/>
      <c r="HG339" s="9"/>
      <c r="HH339" s="9"/>
      <c r="HI339" s="9"/>
      <c r="HJ339" s="9"/>
      <c r="HK339" s="9"/>
      <c r="HL339" s="9"/>
      <c r="HM339" s="9"/>
      <c r="HN339" s="9"/>
      <c r="HO339" s="9"/>
      <c r="HP339" s="9"/>
      <c r="HQ339" s="9"/>
      <c r="HR339" s="9"/>
      <c r="HS339" s="9"/>
      <c r="HT339" s="9"/>
      <c r="HU339" s="9"/>
      <c r="HV339" s="9"/>
      <c r="HW339" s="9"/>
      <c r="HX339" s="9"/>
      <c r="HY339" s="9"/>
      <c r="HZ339" s="9"/>
      <c r="IA339" s="9"/>
      <c r="IB339" s="9"/>
      <c r="IC339" s="9"/>
      <c r="ID339" s="9"/>
      <c r="IE339" s="9"/>
      <c r="IF339" s="9"/>
      <c r="IG339" s="9"/>
      <c r="IH339" s="9"/>
      <c r="II339" s="9"/>
      <c r="IJ339" s="9"/>
    </row>
    <row r="340" spans="1:244" ht="103.15" customHeight="1" x14ac:dyDescent="0.25">
      <c r="A340" s="6" t="s">
        <v>767</v>
      </c>
      <c r="B340" s="1" t="s">
        <v>394</v>
      </c>
      <c r="C340" s="16"/>
      <c r="D340" s="16"/>
      <c r="E340" s="17">
        <f t="shared" si="39"/>
        <v>1187989.3</v>
      </c>
      <c r="F340" s="18">
        <f>F341+F473+F491+F548+F563+F567</f>
        <v>46743.3</v>
      </c>
      <c r="G340" s="17">
        <f>G341+G473+G491+G548+G563+G567</f>
        <v>1141246</v>
      </c>
      <c r="H340" s="17">
        <f t="shared" si="40"/>
        <v>1228358.6000000001</v>
      </c>
      <c r="I340" s="18">
        <f>I341+I473+I491+I548+I563+I567</f>
        <v>45892.2</v>
      </c>
      <c r="J340" s="17">
        <f>J341+J473+J491+J548+J563+J567</f>
        <v>1182466.4000000001</v>
      </c>
      <c r="K340" s="9"/>
      <c r="L340" s="9"/>
      <c r="M340" s="9"/>
      <c r="N340" s="9"/>
      <c r="O340" s="9"/>
      <c r="P340" s="9"/>
      <c r="Q340" s="9"/>
      <c r="R340" s="9"/>
      <c r="S340" s="9"/>
      <c r="T340" s="9"/>
      <c r="U340" s="9"/>
      <c r="V340" s="9"/>
      <c r="W340" s="9"/>
      <c r="X340" s="9"/>
      <c r="Y340" s="9"/>
      <c r="Z340" s="9"/>
      <c r="AA340" s="9"/>
      <c r="AB340" s="9"/>
      <c r="AC340" s="9"/>
      <c r="AD340" s="9"/>
      <c r="AE340" s="9"/>
      <c r="AF340" s="9"/>
      <c r="AG340" s="9"/>
      <c r="AH340" s="9"/>
      <c r="AI340" s="9"/>
      <c r="AJ340" s="9"/>
      <c r="AK340" s="9"/>
      <c r="AL340" s="9"/>
      <c r="AM340" s="9"/>
      <c r="AN340" s="9"/>
      <c r="AO340" s="9"/>
      <c r="AP340" s="9"/>
      <c r="AQ340" s="9"/>
      <c r="AR340" s="9"/>
      <c r="AS340" s="9"/>
      <c r="AT340" s="9"/>
      <c r="AU340" s="9"/>
      <c r="AV340" s="9"/>
      <c r="AW340" s="9"/>
      <c r="AX340" s="9"/>
      <c r="AY340" s="9"/>
      <c r="AZ340" s="9"/>
      <c r="BA340" s="9"/>
      <c r="BB340" s="9"/>
      <c r="BC340" s="9"/>
      <c r="BD340" s="9"/>
      <c r="BE340" s="9"/>
      <c r="BF340" s="9"/>
      <c r="BG340" s="9"/>
      <c r="BH340" s="9"/>
      <c r="BI340" s="9"/>
      <c r="BJ340" s="9"/>
      <c r="BK340" s="9"/>
      <c r="BL340" s="9"/>
      <c r="BM340" s="9"/>
      <c r="BN340" s="9"/>
      <c r="BO340" s="9"/>
      <c r="BP340" s="9"/>
      <c r="BQ340" s="9"/>
      <c r="BR340" s="9"/>
      <c r="BS340" s="9"/>
      <c r="BT340" s="9"/>
      <c r="BU340" s="9"/>
      <c r="BV340" s="9"/>
      <c r="BW340" s="9"/>
      <c r="BX340" s="9"/>
      <c r="BY340" s="9"/>
      <c r="BZ340" s="9"/>
      <c r="CA340" s="9"/>
      <c r="CB340" s="9"/>
      <c r="CC340" s="9"/>
      <c r="CD340" s="9"/>
      <c r="CE340" s="9"/>
      <c r="CF340" s="9"/>
      <c r="CG340" s="9"/>
      <c r="CH340" s="9"/>
      <c r="CI340" s="9"/>
      <c r="CJ340" s="9"/>
      <c r="CK340" s="9"/>
      <c r="CL340" s="9"/>
      <c r="CM340" s="9"/>
      <c r="CN340" s="9"/>
      <c r="CO340" s="9"/>
      <c r="CP340" s="9"/>
      <c r="CQ340" s="9"/>
      <c r="CR340" s="9"/>
      <c r="CS340" s="9"/>
      <c r="CT340" s="9"/>
      <c r="CU340" s="9"/>
      <c r="CV340" s="9"/>
      <c r="CW340" s="9"/>
      <c r="CX340" s="9"/>
      <c r="CY340" s="9"/>
      <c r="CZ340" s="9"/>
      <c r="DA340" s="9"/>
      <c r="DB340" s="9"/>
      <c r="DC340" s="9"/>
      <c r="DD340" s="9"/>
      <c r="DE340" s="9"/>
      <c r="DF340" s="9"/>
      <c r="DG340" s="9"/>
      <c r="DH340" s="9"/>
      <c r="DI340" s="9"/>
      <c r="DJ340" s="9"/>
      <c r="DK340" s="9"/>
      <c r="DL340" s="9"/>
      <c r="DM340" s="9"/>
      <c r="DN340" s="9"/>
      <c r="DO340" s="9"/>
      <c r="DP340" s="9"/>
      <c r="DQ340" s="9"/>
      <c r="DR340" s="9"/>
      <c r="DS340" s="9"/>
      <c r="DT340" s="9"/>
      <c r="DU340" s="9"/>
      <c r="DV340" s="9"/>
      <c r="DW340" s="9"/>
      <c r="DX340" s="9"/>
      <c r="DY340" s="9"/>
      <c r="DZ340" s="9"/>
      <c r="EA340" s="9"/>
      <c r="EB340" s="9"/>
      <c r="EC340" s="9"/>
      <c r="ED340" s="9"/>
      <c r="EE340" s="9"/>
      <c r="EF340" s="9"/>
      <c r="EG340" s="9"/>
      <c r="EH340" s="9"/>
      <c r="EI340" s="9"/>
      <c r="EJ340" s="9"/>
      <c r="EK340" s="9"/>
      <c r="EL340" s="9"/>
      <c r="EM340" s="9"/>
      <c r="EN340" s="9"/>
      <c r="EO340" s="9"/>
      <c r="EP340" s="9"/>
      <c r="EQ340" s="9"/>
      <c r="ER340" s="9"/>
      <c r="ES340" s="9"/>
      <c r="ET340" s="9"/>
      <c r="EU340" s="9"/>
      <c r="EV340" s="9"/>
      <c r="EW340" s="9"/>
      <c r="EX340" s="9"/>
      <c r="EY340" s="9"/>
      <c r="EZ340" s="9"/>
      <c r="FA340" s="9"/>
      <c r="FB340" s="9"/>
      <c r="FC340" s="9"/>
      <c r="FD340" s="9"/>
      <c r="FE340" s="9"/>
      <c r="FF340" s="9"/>
      <c r="FG340" s="9"/>
      <c r="FH340" s="9"/>
      <c r="FI340" s="9"/>
      <c r="FJ340" s="9"/>
      <c r="FK340" s="9"/>
      <c r="FL340" s="9"/>
      <c r="FM340" s="9"/>
      <c r="FN340" s="9"/>
      <c r="FO340" s="9"/>
      <c r="FP340" s="9"/>
      <c r="FQ340" s="9"/>
      <c r="FR340" s="9"/>
      <c r="FS340" s="9"/>
      <c r="FT340" s="9"/>
      <c r="FU340" s="9"/>
      <c r="FV340" s="9"/>
      <c r="FW340" s="9"/>
      <c r="FX340" s="9"/>
      <c r="FY340" s="9"/>
      <c r="FZ340" s="9"/>
      <c r="GA340" s="9"/>
      <c r="GB340" s="9"/>
      <c r="GC340" s="9"/>
      <c r="GD340" s="9"/>
      <c r="GE340" s="9"/>
      <c r="GF340" s="9"/>
      <c r="GG340" s="9"/>
      <c r="GH340" s="9"/>
      <c r="GI340" s="9"/>
      <c r="GJ340" s="9"/>
      <c r="GK340" s="9"/>
      <c r="GL340" s="9"/>
      <c r="GM340" s="9"/>
      <c r="GN340" s="9"/>
      <c r="GO340" s="9"/>
      <c r="GP340" s="9"/>
      <c r="GQ340" s="9"/>
      <c r="GR340" s="9"/>
      <c r="GS340" s="9"/>
      <c r="GT340" s="9"/>
      <c r="GU340" s="9"/>
      <c r="GV340" s="9"/>
      <c r="GW340" s="9"/>
      <c r="GX340" s="9"/>
      <c r="GY340" s="9"/>
      <c r="GZ340" s="9"/>
      <c r="HA340" s="9"/>
      <c r="HB340" s="9"/>
      <c r="HC340" s="9"/>
      <c r="HD340" s="9"/>
      <c r="HE340" s="9"/>
      <c r="HF340" s="9"/>
      <c r="HG340" s="9"/>
      <c r="HH340" s="9"/>
      <c r="HI340" s="9"/>
      <c r="HJ340" s="9"/>
      <c r="HK340" s="9"/>
      <c r="HL340" s="9"/>
      <c r="HM340" s="9"/>
      <c r="HN340" s="9"/>
      <c r="HO340" s="9"/>
      <c r="HP340" s="9"/>
      <c r="HQ340" s="9"/>
      <c r="HR340" s="9"/>
      <c r="HS340" s="9"/>
      <c r="HT340" s="9"/>
      <c r="HU340" s="9"/>
      <c r="HV340" s="9"/>
      <c r="HW340" s="9"/>
      <c r="HX340" s="9"/>
      <c r="HY340" s="9"/>
      <c r="HZ340" s="9"/>
      <c r="IA340" s="9"/>
      <c r="IB340" s="9"/>
      <c r="IC340" s="9"/>
      <c r="ID340" s="9"/>
      <c r="IE340" s="9"/>
      <c r="IF340" s="9"/>
      <c r="IG340" s="9"/>
      <c r="IH340" s="9"/>
      <c r="II340" s="9"/>
      <c r="IJ340" s="9"/>
    </row>
    <row r="341" spans="1:244" ht="91.9" customHeight="1" x14ac:dyDescent="0.2">
      <c r="A341" s="5" t="s">
        <v>395</v>
      </c>
      <c r="B341" s="1" t="s">
        <v>396</v>
      </c>
      <c r="C341" s="16"/>
      <c r="D341" s="16"/>
      <c r="E341" s="17">
        <f t="shared" si="39"/>
        <v>925938.10000000009</v>
      </c>
      <c r="F341" s="17">
        <f>F342+F347+F352+F357+F360+F365+F368+F372+F376+F380+F384+F388+F392+F396+F400+F404+F408+F412+F416+F420+F424+F427+F430+F434+F440+F444+F448+F452+F456+F460+F464+F469</f>
        <v>30689</v>
      </c>
      <c r="G341" s="17">
        <f>G342+G347+G352+G357+G360+G365+G368+G372+G376+G380+G384+G388+G392+G396+G400+G404+G408+G412+G416+G420+G424+G427+G430+G434+G440+G444+G448+G452+G456+G460+G464+G469</f>
        <v>895249.10000000009</v>
      </c>
      <c r="H341" s="17">
        <f t="shared" si="40"/>
        <v>955203.10000000009</v>
      </c>
      <c r="I341" s="17">
        <f>I342+I347+I352+I357+I360+I365+I368+I372+I376+I380+I384+I388+I392+I396+I400+I404+I408+I412+I416+I420+I424+I427+I430+I434+I440+I444+I448+I452+I456+I460+I464+I469</f>
        <v>30189</v>
      </c>
      <c r="J341" s="17">
        <f>J342+J347+J352+J357+J360+J365+J368+J372+J376+J380+J384+J388+J392+J396+J400+J404+J408+J412+J416+J420+J424+J427+J430+J434+J440+J444+J448+J452+J456+J460+J464+J469</f>
        <v>925014.10000000009</v>
      </c>
    </row>
    <row r="342" spans="1:244" ht="168.6" customHeight="1" x14ac:dyDescent="0.25">
      <c r="A342" s="5" t="s">
        <v>397</v>
      </c>
      <c r="B342" s="1" t="s">
        <v>398</v>
      </c>
      <c r="C342" s="16"/>
      <c r="D342" s="16"/>
      <c r="E342" s="17">
        <f t="shared" si="39"/>
        <v>1986</v>
      </c>
      <c r="F342" s="18">
        <f>F343+F345</f>
        <v>1986</v>
      </c>
      <c r="G342" s="17">
        <f>G343+G345</f>
        <v>0</v>
      </c>
      <c r="H342" s="17">
        <f t="shared" si="40"/>
        <v>1986</v>
      </c>
      <c r="I342" s="18">
        <f>I343+I345</f>
        <v>1986</v>
      </c>
      <c r="J342" s="17">
        <f>J343+J345</f>
        <v>0</v>
      </c>
      <c r="K342" s="9"/>
      <c r="L342" s="9"/>
      <c r="M342" s="9"/>
      <c r="N342" s="9"/>
      <c r="O342" s="9"/>
      <c r="P342" s="9"/>
      <c r="Q342" s="9"/>
      <c r="R342" s="9"/>
      <c r="S342" s="9"/>
      <c r="T342" s="9"/>
      <c r="U342" s="9"/>
      <c r="V342" s="9"/>
      <c r="W342" s="9"/>
      <c r="X342" s="9"/>
      <c r="Y342" s="9"/>
      <c r="Z342" s="9"/>
      <c r="AA342" s="9"/>
      <c r="AB342" s="9"/>
      <c r="AC342" s="9"/>
      <c r="AD342" s="9"/>
      <c r="AE342" s="9"/>
      <c r="AF342" s="9"/>
      <c r="AG342" s="9"/>
      <c r="AH342" s="9"/>
      <c r="AI342" s="9"/>
      <c r="AJ342" s="9"/>
      <c r="AK342" s="9"/>
      <c r="AL342" s="9"/>
      <c r="AM342" s="9"/>
      <c r="AN342" s="9"/>
      <c r="AO342" s="9"/>
      <c r="AP342" s="9"/>
      <c r="AQ342" s="9"/>
      <c r="AR342" s="9"/>
      <c r="AS342" s="9"/>
      <c r="AT342" s="9"/>
      <c r="AU342" s="9"/>
      <c r="AV342" s="9"/>
      <c r="AW342" s="9"/>
      <c r="AX342" s="9"/>
      <c r="AY342" s="9"/>
      <c r="AZ342" s="9"/>
      <c r="BA342" s="9"/>
      <c r="BB342" s="9"/>
      <c r="BC342" s="9"/>
      <c r="BD342" s="9"/>
      <c r="BE342" s="9"/>
      <c r="BF342" s="9"/>
      <c r="BG342" s="9"/>
      <c r="BH342" s="9"/>
      <c r="BI342" s="9"/>
      <c r="BJ342" s="9"/>
      <c r="BK342" s="9"/>
      <c r="BL342" s="9"/>
      <c r="BM342" s="9"/>
      <c r="BN342" s="9"/>
      <c r="BO342" s="9"/>
      <c r="BP342" s="9"/>
      <c r="BQ342" s="9"/>
      <c r="BR342" s="9"/>
      <c r="BS342" s="9"/>
      <c r="BT342" s="9"/>
      <c r="BU342" s="9"/>
      <c r="BV342" s="9"/>
      <c r="BW342" s="9"/>
      <c r="BX342" s="9"/>
      <c r="BY342" s="9"/>
      <c r="BZ342" s="9"/>
      <c r="CA342" s="9"/>
      <c r="CB342" s="9"/>
      <c r="CC342" s="9"/>
      <c r="CD342" s="9"/>
      <c r="CE342" s="9"/>
      <c r="CF342" s="9"/>
      <c r="CG342" s="9"/>
      <c r="CH342" s="9"/>
      <c r="CI342" s="9"/>
      <c r="CJ342" s="9"/>
      <c r="CK342" s="9"/>
      <c r="CL342" s="9"/>
      <c r="CM342" s="9"/>
      <c r="CN342" s="9"/>
      <c r="CO342" s="9"/>
      <c r="CP342" s="9"/>
      <c r="CQ342" s="9"/>
      <c r="CR342" s="9"/>
      <c r="CS342" s="9"/>
      <c r="CT342" s="9"/>
      <c r="CU342" s="9"/>
      <c r="CV342" s="9"/>
      <c r="CW342" s="9"/>
      <c r="CX342" s="9"/>
      <c r="CY342" s="9"/>
      <c r="CZ342" s="9"/>
      <c r="DA342" s="9"/>
      <c r="DB342" s="9"/>
      <c r="DC342" s="9"/>
      <c r="DD342" s="9"/>
      <c r="DE342" s="9"/>
      <c r="DF342" s="9"/>
      <c r="DG342" s="9"/>
      <c r="DH342" s="9"/>
      <c r="DI342" s="9"/>
      <c r="DJ342" s="9"/>
      <c r="DK342" s="9"/>
      <c r="DL342" s="9"/>
      <c r="DM342" s="9"/>
      <c r="DN342" s="9"/>
      <c r="DO342" s="9"/>
      <c r="DP342" s="9"/>
      <c r="DQ342" s="9"/>
      <c r="DR342" s="9"/>
      <c r="DS342" s="9"/>
      <c r="DT342" s="9"/>
      <c r="DU342" s="9"/>
      <c r="DV342" s="9"/>
      <c r="DW342" s="9"/>
      <c r="DX342" s="9"/>
      <c r="DY342" s="9"/>
      <c r="DZ342" s="9"/>
      <c r="EA342" s="9"/>
      <c r="EB342" s="9"/>
      <c r="EC342" s="9"/>
      <c r="ED342" s="9"/>
      <c r="EE342" s="9"/>
      <c r="EF342" s="9"/>
      <c r="EG342" s="9"/>
      <c r="EH342" s="9"/>
      <c r="EI342" s="9"/>
      <c r="EJ342" s="9"/>
      <c r="EK342" s="9"/>
      <c r="EL342" s="9"/>
      <c r="EM342" s="9"/>
      <c r="EN342" s="9"/>
      <c r="EO342" s="9"/>
      <c r="EP342" s="9"/>
      <c r="EQ342" s="9"/>
      <c r="ER342" s="9"/>
      <c r="ES342" s="9"/>
      <c r="ET342" s="9"/>
      <c r="EU342" s="9"/>
      <c r="EV342" s="9"/>
      <c r="EW342" s="9"/>
      <c r="EX342" s="9"/>
      <c r="EY342" s="9"/>
      <c r="EZ342" s="9"/>
      <c r="FA342" s="9"/>
      <c r="FB342" s="9"/>
      <c r="FC342" s="9"/>
      <c r="FD342" s="9"/>
      <c r="FE342" s="9"/>
      <c r="FF342" s="9"/>
      <c r="FG342" s="9"/>
      <c r="FH342" s="9"/>
      <c r="FI342" s="9"/>
      <c r="FJ342" s="9"/>
      <c r="FK342" s="9"/>
      <c r="FL342" s="9"/>
      <c r="FM342" s="9"/>
      <c r="FN342" s="9"/>
      <c r="FO342" s="9"/>
      <c r="FP342" s="9"/>
      <c r="FQ342" s="9"/>
      <c r="FR342" s="9"/>
      <c r="FS342" s="9"/>
      <c r="FT342" s="9"/>
      <c r="FU342" s="9"/>
      <c r="FV342" s="9"/>
      <c r="FW342" s="9"/>
      <c r="FX342" s="9"/>
      <c r="FY342" s="9"/>
      <c r="FZ342" s="9"/>
      <c r="GA342" s="9"/>
      <c r="GB342" s="9"/>
      <c r="GC342" s="9"/>
      <c r="GD342" s="9"/>
      <c r="GE342" s="9"/>
      <c r="GF342" s="9"/>
      <c r="GG342" s="9"/>
      <c r="GH342" s="9"/>
      <c r="GI342" s="9"/>
      <c r="GJ342" s="9"/>
      <c r="GK342" s="9"/>
      <c r="GL342" s="9"/>
      <c r="GM342" s="9"/>
      <c r="GN342" s="9"/>
      <c r="GO342" s="9"/>
      <c r="GP342" s="9"/>
      <c r="GQ342" s="9"/>
      <c r="GR342" s="9"/>
      <c r="GS342" s="9"/>
      <c r="GT342" s="9"/>
      <c r="GU342" s="9"/>
      <c r="GV342" s="9"/>
      <c r="GW342" s="9"/>
      <c r="GX342" s="9"/>
      <c r="GY342" s="9"/>
      <c r="GZ342" s="9"/>
      <c r="HA342" s="9"/>
      <c r="HB342" s="9"/>
      <c r="HC342" s="9"/>
      <c r="HD342" s="9"/>
      <c r="HE342" s="9"/>
      <c r="HF342" s="9"/>
      <c r="HG342" s="9"/>
      <c r="HH342" s="9"/>
      <c r="HI342" s="9"/>
      <c r="HJ342" s="9"/>
      <c r="HK342" s="9"/>
      <c r="HL342" s="9"/>
      <c r="HM342" s="9"/>
      <c r="HN342" s="9"/>
      <c r="HO342" s="9"/>
      <c r="HP342" s="9"/>
      <c r="HQ342" s="9"/>
      <c r="HR342" s="9"/>
      <c r="HS342" s="9"/>
      <c r="HT342" s="9"/>
      <c r="HU342" s="9"/>
      <c r="HV342" s="9"/>
      <c r="HW342" s="9"/>
      <c r="HX342" s="9"/>
      <c r="HY342" s="9"/>
      <c r="HZ342" s="9"/>
      <c r="IA342" s="9"/>
      <c r="IB342" s="9"/>
      <c r="IC342" s="9"/>
      <c r="ID342" s="9"/>
      <c r="IE342" s="9"/>
      <c r="IF342" s="9"/>
      <c r="IG342" s="9"/>
      <c r="IH342" s="9"/>
      <c r="II342" s="9"/>
      <c r="IJ342" s="9"/>
    </row>
    <row r="343" spans="1:244" ht="129" customHeight="1" x14ac:dyDescent="0.2">
      <c r="A343" s="19" t="s">
        <v>399</v>
      </c>
      <c r="B343" s="16" t="s">
        <v>400</v>
      </c>
      <c r="C343" s="16"/>
      <c r="D343" s="16"/>
      <c r="E343" s="20">
        <f t="shared" si="39"/>
        <v>1970</v>
      </c>
      <c r="F343" s="21">
        <f>F344</f>
        <v>1970</v>
      </c>
      <c r="G343" s="20">
        <f>G344</f>
        <v>0</v>
      </c>
      <c r="H343" s="20">
        <f t="shared" si="40"/>
        <v>1970</v>
      </c>
      <c r="I343" s="21">
        <f>I344</f>
        <v>1970</v>
      </c>
      <c r="J343" s="20">
        <f>J344</f>
        <v>0</v>
      </c>
    </row>
    <row r="344" spans="1:244" ht="49.5" customHeight="1" x14ac:dyDescent="0.25">
      <c r="A344" s="19" t="s">
        <v>30</v>
      </c>
      <c r="B344" s="16" t="s">
        <v>400</v>
      </c>
      <c r="C344" s="16" t="s">
        <v>19</v>
      </c>
      <c r="D344" s="16" t="s">
        <v>11</v>
      </c>
      <c r="E344" s="20">
        <f t="shared" si="39"/>
        <v>1970</v>
      </c>
      <c r="F344" s="20">
        <v>1970</v>
      </c>
      <c r="G344" s="20"/>
      <c r="H344" s="20">
        <f>I344+J344</f>
        <v>1970</v>
      </c>
      <c r="I344" s="20">
        <v>1970</v>
      </c>
      <c r="J344" s="20"/>
      <c r="K344" s="9"/>
      <c r="L344" s="9"/>
      <c r="M344" s="9"/>
      <c r="N344" s="9"/>
      <c r="O344" s="9"/>
      <c r="P344" s="9"/>
      <c r="Q344" s="9"/>
      <c r="R344" s="9"/>
      <c r="S344" s="9"/>
      <c r="T344" s="9"/>
      <c r="U344" s="9"/>
      <c r="V344" s="9"/>
      <c r="W344" s="9"/>
      <c r="X344" s="9"/>
      <c r="Y344" s="9"/>
      <c r="Z344" s="9"/>
      <c r="AA344" s="9"/>
      <c r="AB344" s="9"/>
      <c r="AC344" s="9"/>
      <c r="AD344" s="9"/>
      <c r="AE344" s="9"/>
      <c r="AF344" s="9"/>
      <c r="AG344" s="9"/>
      <c r="AH344" s="9"/>
      <c r="AI344" s="9"/>
      <c r="AJ344" s="9"/>
      <c r="AK344" s="9"/>
      <c r="AL344" s="9"/>
      <c r="AM344" s="9"/>
      <c r="AN344" s="9"/>
      <c r="AO344" s="9"/>
      <c r="AP344" s="9"/>
      <c r="AQ344" s="9"/>
      <c r="AR344" s="9"/>
      <c r="AS344" s="9"/>
      <c r="AT344" s="9"/>
      <c r="AU344" s="9"/>
      <c r="AV344" s="9"/>
      <c r="AW344" s="9"/>
      <c r="AX344" s="9"/>
      <c r="AY344" s="9"/>
      <c r="AZ344" s="9"/>
      <c r="BA344" s="9"/>
      <c r="BB344" s="9"/>
      <c r="BC344" s="9"/>
      <c r="BD344" s="9"/>
      <c r="BE344" s="9"/>
      <c r="BF344" s="9"/>
      <c r="BG344" s="9"/>
      <c r="BH344" s="9"/>
      <c r="BI344" s="9"/>
      <c r="BJ344" s="9"/>
      <c r="BK344" s="9"/>
      <c r="BL344" s="9"/>
      <c r="BM344" s="9"/>
      <c r="BN344" s="9"/>
      <c r="BO344" s="9"/>
      <c r="BP344" s="9"/>
      <c r="BQ344" s="9"/>
      <c r="BR344" s="9"/>
      <c r="BS344" s="9"/>
      <c r="BT344" s="9"/>
      <c r="BU344" s="9"/>
      <c r="BV344" s="9"/>
      <c r="BW344" s="9"/>
      <c r="BX344" s="9"/>
      <c r="BY344" s="9"/>
      <c r="BZ344" s="9"/>
      <c r="CA344" s="9"/>
      <c r="CB344" s="9"/>
      <c r="CC344" s="9"/>
      <c r="CD344" s="9"/>
      <c r="CE344" s="9"/>
      <c r="CF344" s="9"/>
      <c r="CG344" s="9"/>
      <c r="CH344" s="9"/>
      <c r="CI344" s="9"/>
      <c r="CJ344" s="9"/>
      <c r="CK344" s="9"/>
      <c r="CL344" s="9"/>
      <c r="CM344" s="9"/>
      <c r="CN344" s="9"/>
      <c r="CO344" s="9"/>
      <c r="CP344" s="9"/>
      <c r="CQ344" s="9"/>
      <c r="CR344" s="9"/>
      <c r="CS344" s="9"/>
      <c r="CT344" s="9"/>
      <c r="CU344" s="9"/>
      <c r="CV344" s="9"/>
      <c r="CW344" s="9"/>
      <c r="CX344" s="9"/>
      <c r="CY344" s="9"/>
      <c r="CZ344" s="9"/>
      <c r="DA344" s="9"/>
      <c r="DB344" s="9"/>
      <c r="DC344" s="9"/>
      <c r="DD344" s="9"/>
      <c r="DE344" s="9"/>
      <c r="DF344" s="9"/>
      <c r="DG344" s="9"/>
      <c r="DH344" s="9"/>
      <c r="DI344" s="9"/>
      <c r="DJ344" s="9"/>
      <c r="DK344" s="9"/>
      <c r="DL344" s="9"/>
      <c r="DM344" s="9"/>
      <c r="DN344" s="9"/>
      <c r="DO344" s="9"/>
      <c r="DP344" s="9"/>
      <c r="DQ344" s="9"/>
      <c r="DR344" s="9"/>
      <c r="DS344" s="9"/>
      <c r="DT344" s="9"/>
      <c r="DU344" s="9"/>
      <c r="DV344" s="9"/>
      <c r="DW344" s="9"/>
      <c r="DX344" s="9"/>
      <c r="DY344" s="9"/>
      <c r="DZ344" s="9"/>
      <c r="EA344" s="9"/>
      <c r="EB344" s="9"/>
      <c r="EC344" s="9"/>
      <c r="ED344" s="9"/>
      <c r="EE344" s="9"/>
      <c r="EF344" s="9"/>
      <c r="EG344" s="9"/>
      <c r="EH344" s="9"/>
      <c r="EI344" s="9"/>
      <c r="EJ344" s="9"/>
      <c r="EK344" s="9"/>
      <c r="EL344" s="9"/>
      <c r="EM344" s="9"/>
      <c r="EN344" s="9"/>
      <c r="EO344" s="9"/>
      <c r="EP344" s="9"/>
      <c r="EQ344" s="9"/>
      <c r="ER344" s="9"/>
      <c r="ES344" s="9"/>
      <c r="ET344" s="9"/>
      <c r="EU344" s="9"/>
      <c r="EV344" s="9"/>
      <c r="EW344" s="9"/>
      <c r="EX344" s="9"/>
      <c r="EY344" s="9"/>
      <c r="EZ344" s="9"/>
      <c r="FA344" s="9"/>
      <c r="FB344" s="9"/>
      <c r="FC344" s="9"/>
      <c r="FD344" s="9"/>
      <c r="FE344" s="9"/>
      <c r="FF344" s="9"/>
      <c r="FG344" s="9"/>
      <c r="FH344" s="9"/>
      <c r="FI344" s="9"/>
      <c r="FJ344" s="9"/>
      <c r="FK344" s="9"/>
      <c r="FL344" s="9"/>
      <c r="FM344" s="9"/>
      <c r="FN344" s="9"/>
      <c r="FO344" s="9"/>
      <c r="FP344" s="9"/>
      <c r="FQ344" s="9"/>
      <c r="FR344" s="9"/>
      <c r="FS344" s="9"/>
      <c r="FT344" s="9"/>
      <c r="FU344" s="9"/>
      <c r="FV344" s="9"/>
      <c r="FW344" s="9"/>
      <c r="FX344" s="9"/>
      <c r="FY344" s="9"/>
      <c r="FZ344" s="9"/>
      <c r="GA344" s="9"/>
      <c r="GB344" s="9"/>
      <c r="GC344" s="9"/>
      <c r="GD344" s="9"/>
      <c r="GE344" s="9"/>
      <c r="GF344" s="9"/>
      <c r="GG344" s="9"/>
      <c r="GH344" s="9"/>
      <c r="GI344" s="9"/>
      <c r="GJ344" s="9"/>
      <c r="GK344" s="9"/>
      <c r="GL344" s="9"/>
      <c r="GM344" s="9"/>
      <c r="GN344" s="9"/>
      <c r="GO344" s="9"/>
      <c r="GP344" s="9"/>
      <c r="GQ344" s="9"/>
      <c r="GR344" s="9"/>
      <c r="GS344" s="9"/>
      <c r="GT344" s="9"/>
      <c r="GU344" s="9"/>
      <c r="GV344" s="9"/>
      <c r="GW344" s="9"/>
      <c r="GX344" s="9"/>
      <c r="GY344" s="9"/>
      <c r="GZ344" s="9"/>
      <c r="HA344" s="9"/>
      <c r="HB344" s="9"/>
      <c r="HC344" s="9"/>
      <c r="HD344" s="9"/>
      <c r="HE344" s="9"/>
      <c r="HF344" s="9"/>
      <c r="HG344" s="9"/>
      <c r="HH344" s="9"/>
      <c r="HI344" s="9"/>
      <c r="HJ344" s="9"/>
      <c r="HK344" s="9"/>
      <c r="HL344" s="9"/>
      <c r="HM344" s="9"/>
      <c r="HN344" s="9"/>
      <c r="HO344" s="9"/>
      <c r="HP344" s="9"/>
      <c r="HQ344" s="9"/>
      <c r="HR344" s="9"/>
      <c r="HS344" s="9"/>
      <c r="HT344" s="9"/>
      <c r="HU344" s="9"/>
      <c r="HV344" s="9"/>
      <c r="HW344" s="9"/>
      <c r="HX344" s="9"/>
      <c r="HY344" s="9"/>
      <c r="HZ344" s="9"/>
      <c r="IA344" s="9"/>
      <c r="IB344" s="9"/>
      <c r="IC344" s="9"/>
      <c r="ID344" s="9"/>
      <c r="IE344" s="9"/>
      <c r="IF344" s="9"/>
      <c r="IG344" s="9"/>
      <c r="IH344" s="9"/>
      <c r="II344" s="9"/>
      <c r="IJ344" s="9"/>
    </row>
    <row r="345" spans="1:244" ht="63.75" customHeight="1" x14ac:dyDescent="0.25">
      <c r="A345" s="19" t="s">
        <v>401</v>
      </c>
      <c r="B345" s="16" t="s">
        <v>402</v>
      </c>
      <c r="C345" s="16"/>
      <c r="D345" s="16"/>
      <c r="E345" s="20">
        <f t="shared" si="39"/>
        <v>16</v>
      </c>
      <c r="F345" s="21">
        <f>F346</f>
        <v>16</v>
      </c>
      <c r="G345" s="20">
        <f>G346</f>
        <v>0</v>
      </c>
      <c r="H345" s="20">
        <f t="shared" si="40"/>
        <v>16</v>
      </c>
      <c r="I345" s="21">
        <f>I346</f>
        <v>16</v>
      </c>
      <c r="J345" s="20">
        <f>J346</f>
        <v>0</v>
      </c>
      <c r="K345" s="9"/>
      <c r="L345" s="9"/>
      <c r="M345" s="9"/>
      <c r="N345" s="9"/>
      <c r="O345" s="9"/>
      <c r="P345" s="9"/>
      <c r="Q345" s="9"/>
      <c r="R345" s="9"/>
      <c r="S345" s="9"/>
      <c r="T345" s="9"/>
      <c r="U345" s="9"/>
      <c r="V345" s="9"/>
      <c r="W345" s="9"/>
      <c r="X345" s="9"/>
      <c r="Y345" s="9"/>
      <c r="Z345" s="9"/>
      <c r="AA345" s="9"/>
      <c r="AB345" s="9"/>
      <c r="AC345" s="9"/>
      <c r="AD345" s="9"/>
      <c r="AE345" s="9"/>
      <c r="AF345" s="9"/>
      <c r="AG345" s="9"/>
      <c r="AH345" s="9"/>
      <c r="AI345" s="9"/>
      <c r="AJ345" s="9"/>
      <c r="AK345" s="9"/>
      <c r="AL345" s="9"/>
      <c r="AM345" s="9"/>
      <c r="AN345" s="9"/>
      <c r="AO345" s="9"/>
      <c r="AP345" s="9"/>
      <c r="AQ345" s="9"/>
      <c r="AR345" s="9"/>
      <c r="AS345" s="9"/>
      <c r="AT345" s="9"/>
      <c r="AU345" s="9"/>
      <c r="AV345" s="9"/>
      <c r="AW345" s="9"/>
      <c r="AX345" s="9"/>
      <c r="AY345" s="9"/>
      <c r="AZ345" s="9"/>
      <c r="BA345" s="9"/>
      <c r="BB345" s="9"/>
      <c r="BC345" s="9"/>
      <c r="BD345" s="9"/>
      <c r="BE345" s="9"/>
      <c r="BF345" s="9"/>
      <c r="BG345" s="9"/>
      <c r="BH345" s="9"/>
      <c r="BI345" s="9"/>
      <c r="BJ345" s="9"/>
      <c r="BK345" s="9"/>
      <c r="BL345" s="9"/>
      <c r="BM345" s="9"/>
      <c r="BN345" s="9"/>
      <c r="BO345" s="9"/>
      <c r="BP345" s="9"/>
      <c r="BQ345" s="9"/>
      <c r="BR345" s="9"/>
      <c r="BS345" s="9"/>
      <c r="BT345" s="9"/>
      <c r="BU345" s="9"/>
      <c r="BV345" s="9"/>
      <c r="BW345" s="9"/>
      <c r="BX345" s="9"/>
      <c r="BY345" s="9"/>
      <c r="BZ345" s="9"/>
      <c r="CA345" s="9"/>
      <c r="CB345" s="9"/>
      <c r="CC345" s="9"/>
      <c r="CD345" s="9"/>
      <c r="CE345" s="9"/>
      <c r="CF345" s="9"/>
      <c r="CG345" s="9"/>
      <c r="CH345" s="9"/>
      <c r="CI345" s="9"/>
      <c r="CJ345" s="9"/>
      <c r="CK345" s="9"/>
      <c r="CL345" s="9"/>
      <c r="CM345" s="9"/>
      <c r="CN345" s="9"/>
      <c r="CO345" s="9"/>
      <c r="CP345" s="9"/>
      <c r="CQ345" s="9"/>
      <c r="CR345" s="9"/>
      <c r="CS345" s="9"/>
      <c r="CT345" s="9"/>
      <c r="CU345" s="9"/>
      <c r="CV345" s="9"/>
      <c r="CW345" s="9"/>
      <c r="CX345" s="9"/>
      <c r="CY345" s="9"/>
      <c r="CZ345" s="9"/>
      <c r="DA345" s="9"/>
      <c r="DB345" s="9"/>
      <c r="DC345" s="9"/>
      <c r="DD345" s="9"/>
      <c r="DE345" s="9"/>
      <c r="DF345" s="9"/>
      <c r="DG345" s="9"/>
      <c r="DH345" s="9"/>
      <c r="DI345" s="9"/>
      <c r="DJ345" s="9"/>
      <c r="DK345" s="9"/>
      <c r="DL345" s="9"/>
      <c r="DM345" s="9"/>
      <c r="DN345" s="9"/>
      <c r="DO345" s="9"/>
      <c r="DP345" s="9"/>
      <c r="DQ345" s="9"/>
      <c r="DR345" s="9"/>
      <c r="DS345" s="9"/>
      <c r="DT345" s="9"/>
      <c r="DU345" s="9"/>
      <c r="DV345" s="9"/>
      <c r="DW345" s="9"/>
      <c r="DX345" s="9"/>
      <c r="DY345" s="9"/>
      <c r="DZ345" s="9"/>
      <c r="EA345" s="9"/>
      <c r="EB345" s="9"/>
      <c r="EC345" s="9"/>
      <c r="ED345" s="9"/>
      <c r="EE345" s="9"/>
      <c r="EF345" s="9"/>
      <c r="EG345" s="9"/>
      <c r="EH345" s="9"/>
      <c r="EI345" s="9"/>
      <c r="EJ345" s="9"/>
      <c r="EK345" s="9"/>
      <c r="EL345" s="9"/>
      <c r="EM345" s="9"/>
      <c r="EN345" s="9"/>
      <c r="EO345" s="9"/>
      <c r="EP345" s="9"/>
      <c r="EQ345" s="9"/>
      <c r="ER345" s="9"/>
      <c r="ES345" s="9"/>
      <c r="ET345" s="9"/>
      <c r="EU345" s="9"/>
      <c r="EV345" s="9"/>
      <c r="EW345" s="9"/>
      <c r="EX345" s="9"/>
      <c r="EY345" s="9"/>
      <c r="EZ345" s="9"/>
      <c r="FA345" s="9"/>
      <c r="FB345" s="9"/>
      <c r="FC345" s="9"/>
      <c r="FD345" s="9"/>
      <c r="FE345" s="9"/>
      <c r="FF345" s="9"/>
      <c r="FG345" s="9"/>
      <c r="FH345" s="9"/>
      <c r="FI345" s="9"/>
      <c r="FJ345" s="9"/>
      <c r="FK345" s="9"/>
      <c r="FL345" s="9"/>
      <c r="FM345" s="9"/>
      <c r="FN345" s="9"/>
      <c r="FO345" s="9"/>
      <c r="FP345" s="9"/>
      <c r="FQ345" s="9"/>
      <c r="FR345" s="9"/>
      <c r="FS345" s="9"/>
      <c r="FT345" s="9"/>
      <c r="FU345" s="9"/>
      <c r="FV345" s="9"/>
      <c r="FW345" s="9"/>
      <c r="FX345" s="9"/>
      <c r="FY345" s="9"/>
      <c r="FZ345" s="9"/>
      <c r="GA345" s="9"/>
      <c r="GB345" s="9"/>
      <c r="GC345" s="9"/>
      <c r="GD345" s="9"/>
      <c r="GE345" s="9"/>
      <c r="GF345" s="9"/>
      <c r="GG345" s="9"/>
      <c r="GH345" s="9"/>
      <c r="GI345" s="9"/>
      <c r="GJ345" s="9"/>
      <c r="GK345" s="9"/>
      <c r="GL345" s="9"/>
      <c r="GM345" s="9"/>
      <c r="GN345" s="9"/>
      <c r="GO345" s="9"/>
      <c r="GP345" s="9"/>
      <c r="GQ345" s="9"/>
      <c r="GR345" s="9"/>
      <c r="GS345" s="9"/>
      <c r="GT345" s="9"/>
      <c r="GU345" s="9"/>
      <c r="GV345" s="9"/>
      <c r="GW345" s="9"/>
      <c r="GX345" s="9"/>
      <c r="GY345" s="9"/>
      <c r="GZ345" s="9"/>
      <c r="HA345" s="9"/>
      <c r="HB345" s="9"/>
      <c r="HC345" s="9"/>
      <c r="HD345" s="9"/>
      <c r="HE345" s="9"/>
      <c r="HF345" s="9"/>
      <c r="HG345" s="9"/>
      <c r="HH345" s="9"/>
      <c r="HI345" s="9"/>
      <c r="HJ345" s="9"/>
      <c r="HK345" s="9"/>
      <c r="HL345" s="9"/>
      <c r="HM345" s="9"/>
      <c r="HN345" s="9"/>
      <c r="HO345" s="9"/>
      <c r="HP345" s="9"/>
      <c r="HQ345" s="9"/>
      <c r="HR345" s="9"/>
      <c r="HS345" s="9"/>
      <c r="HT345" s="9"/>
      <c r="HU345" s="9"/>
      <c r="HV345" s="9"/>
      <c r="HW345" s="9"/>
      <c r="HX345" s="9"/>
      <c r="HY345" s="9"/>
      <c r="HZ345" s="9"/>
      <c r="IA345" s="9"/>
      <c r="IB345" s="9"/>
      <c r="IC345" s="9"/>
      <c r="ID345" s="9"/>
      <c r="IE345" s="9"/>
      <c r="IF345" s="9"/>
      <c r="IG345" s="9"/>
      <c r="IH345" s="9"/>
      <c r="II345" s="9"/>
      <c r="IJ345" s="9"/>
    </row>
    <row r="346" spans="1:244" ht="73.900000000000006" customHeight="1" x14ac:dyDescent="0.2">
      <c r="A346" s="16" t="s">
        <v>23</v>
      </c>
      <c r="B346" s="16" t="s">
        <v>402</v>
      </c>
      <c r="C346" s="16" t="s">
        <v>16</v>
      </c>
      <c r="D346" s="16" t="s">
        <v>11</v>
      </c>
      <c r="E346" s="20">
        <f t="shared" si="39"/>
        <v>16</v>
      </c>
      <c r="F346" s="20">
        <v>16</v>
      </c>
      <c r="G346" s="20"/>
      <c r="H346" s="20">
        <f>I346+J346</f>
        <v>16</v>
      </c>
      <c r="I346" s="20">
        <v>16</v>
      </c>
      <c r="J346" s="20"/>
    </row>
    <row r="347" spans="1:244" ht="235.9" customHeight="1" x14ac:dyDescent="0.2">
      <c r="A347" s="5" t="s">
        <v>403</v>
      </c>
      <c r="B347" s="1" t="s">
        <v>404</v>
      </c>
      <c r="C347" s="16"/>
      <c r="D347" s="16"/>
      <c r="E347" s="17">
        <f t="shared" si="39"/>
        <v>18812</v>
      </c>
      <c r="F347" s="18">
        <f>F348+F350</f>
        <v>18812</v>
      </c>
      <c r="G347" s="17">
        <f>G348+G350</f>
        <v>0</v>
      </c>
      <c r="H347" s="17">
        <f t="shared" si="40"/>
        <v>18812</v>
      </c>
      <c r="I347" s="18">
        <f>I348+I350</f>
        <v>18812</v>
      </c>
      <c r="J347" s="17">
        <f>J348+J350</f>
        <v>0</v>
      </c>
    </row>
    <row r="348" spans="1:244" ht="171.6" customHeight="1" x14ac:dyDescent="0.2">
      <c r="A348" s="19" t="s">
        <v>729</v>
      </c>
      <c r="B348" s="16" t="s">
        <v>405</v>
      </c>
      <c r="C348" s="16"/>
      <c r="D348" s="16"/>
      <c r="E348" s="20">
        <f t="shared" si="39"/>
        <v>18662</v>
      </c>
      <c r="F348" s="21">
        <f>F349</f>
        <v>18662</v>
      </c>
      <c r="G348" s="20">
        <f>G349</f>
        <v>0</v>
      </c>
      <c r="H348" s="20">
        <f t="shared" si="40"/>
        <v>18662</v>
      </c>
      <c r="I348" s="21">
        <f>I349</f>
        <v>18662</v>
      </c>
      <c r="J348" s="20">
        <f>J349</f>
        <v>0</v>
      </c>
    </row>
    <row r="349" spans="1:244" ht="54" customHeight="1" x14ac:dyDescent="0.2">
      <c r="A349" s="19" t="s">
        <v>30</v>
      </c>
      <c r="B349" s="16" t="s">
        <v>405</v>
      </c>
      <c r="C349" s="16" t="s">
        <v>19</v>
      </c>
      <c r="D349" s="16" t="s">
        <v>406</v>
      </c>
      <c r="E349" s="20">
        <f t="shared" si="39"/>
        <v>18662</v>
      </c>
      <c r="F349" s="20">
        <v>18662</v>
      </c>
      <c r="G349" s="20"/>
      <c r="H349" s="20">
        <f>I349+J349</f>
        <v>18662</v>
      </c>
      <c r="I349" s="20">
        <v>18662</v>
      </c>
      <c r="J349" s="20"/>
    </row>
    <row r="350" spans="1:244" ht="60" customHeight="1" x14ac:dyDescent="0.25">
      <c r="A350" s="19" t="s">
        <v>401</v>
      </c>
      <c r="B350" s="16" t="s">
        <v>407</v>
      </c>
      <c r="C350" s="16"/>
      <c r="D350" s="16"/>
      <c r="E350" s="20">
        <f t="shared" si="39"/>
        <v>150</v>
      </c>
      <c r="F350" s="21">
        <f>F351</f>
        <v>150</v>
      </c>
      <c r="G350" s="20">
        <f>G351</f>
        <v>0</v>
      </c>
      <c r="H350" s="20">
        <f t="shared" si="40"/>
        <v>150</v>
      </c>
      <c r="I350" s="21">
        <f>I351</f>
        <v>150</v>
      </c>
      <c r="J350" s="20">
        <f>J351</f>
        <v>0</v>
      </c>
      <c r="K350" s="9"/>
      <c r="L350" s="9"/>
      <c r="M350" s="9"/>
      <c r="N350" s="9"/>
      <c r="O350" s="9"/>
      <c r="P350" s="9"/>
      <c r="Q350" s="9"/>
      <c r="R350" s="9"/>
      <c r="S350" s="9"/>
      <c r="T350" s="9"/>
      <c r="U350" s="9"/>
      <c r="V350" s="9"/>
      <c r="W350" s="9"/>
      <c r="X350" s="9"/>
      <c r="Y350" s="9"/>
      <c r="Z350" s="9"/>
      <c r="AA350" s="9"/>
      <c r="AB350" s="9"/>
      <c r="AC350" s="9"/>
      <c r="AD350" s="9"/>
      <c r="AE350" s="9"/>
      <c r="AF350" s="9"/>
      <c r="AG350" s="9"/>
      <c r="AH350" s="9"/>
      <c r="AI350" s="9"/>
      <c r="AJ350" s="9"/>
      <c r="AK350" s="9"/>
      <c r="AL350" s="9"/>
      <c r="AM350" s="9"/>
      <c r="AN350" s="9"/>
      <c r="AO350" s="9"/>
      <c r="AP350" s="9"/>
      <c r="AQ350" s="9"/>
      <c r="AR350" s="9"/>
      <c r="AS350" s="9"/>
      <c r="AT350" s="9"/>
      <c r="AU350" s="9"/>
      <c r="AV350" s="9"/>
      <c r="AW350" s="9"/>
      <c r="AX350" s="9"/>
      <c r="AY350" s="9"/>
      <c r="AZ350" s="9"/>
      <c r="BA350" s="9"/>
      <c r="BB350" s="9"/>
      <c r="BC350" s="9"/>
      <c r="BD350" s="9"/>
      <c r="BE350" s="9"/>
      <c r="BF350" s="9"/>
      <c r="BG350" s="9"/>
      <c r="BH350" s="9"/>
      <c r="BI350" s="9"/>
      <c r="BJ350" s="9"/>
      <c r="BK350" s="9"/>
      <c r="BL350" s="9"/>
      <c r="BM350" s="9"/>
      <c r="BN350" s="9"/>
      <c r="BO350" s="9"/>
      <c r="BP350" s="9"/>
      <c r="BQ350" s="9"/>
      <c r="BR350" s="9"/>
      <c r="BS350" s="9"/>
      <c r="BT350" s="9"/>
      <c r="BU350" s="9"/>
      <c r="BV350" s="9"/>
      <c r="BW350" s="9"/>
      <c r="BX350" s="9"/>
      <c r="BY350" s="9"/>
      <c r="BZ350" s="9"/>
      <c r="CA350" s="9"/>
      <c r="CB350" s="9"/>
      <c r="CC350" s="9"/>
      <c r="CD350" s="9"/>
      <c r="CE350" s="9"/>
      <c r="CF350" s="9"/>
      <c r="CG350" s="9"/>
      <c r="CH350" s="9"/>
      <c r="CI350" s="9"/>
      <c r="CJ350" s="9"/>
      <c r="CK350" s="9"/>
      <c r="CL350" s="9"/>
      <c r="CM350" s="9"/>
      <c r="CN350" s="9"/>
      <c r="CO350" s="9"/>
      <c r="CP350" s="9"/>
      <c r="CQ350" s="9"/>
      <c r="CR350" s="9"/>
      <c r="CS350" s="9"/>
      <c r="CT350" s="9"/>
      <c r="CU350" s="9"/>
      <c r="CV350" s="9"/>
      <c r="CW350" s="9"/>
      <c r="CX350" s="9"/>
      <c r="CY350" s="9"/>
      <c r="CZ350" s="9"/>
      <c r="DA350" s="9"/>
      <c r="DB350" s="9"/>
      <c r="DC350" s="9"/>
      <c r="DD350" s="9"/>
      <c r="DE350" s="9"/>
      <c r="DF350" s="9"/>
      <c r="DG350" s="9"/>
      <c r="DH350" s="9"/>
      <c r="DI350" s="9"/>
      <c r="DJ350" s="9"/>
      <c r="DK350" s="9"/>
      <c r="DL350" s="9"/>
      <c r="DM350" s="9"/>
      <c r="DN350" s="9"/>
      <c r="DO350" s="9"/>
      <c r="DP350" s="9"/>
      <c r="DQ350" s="9"/>
      <c r="DR350" s="9"/>
      <c r="DS350" s="9"/>
      <c r="DT350" s="9"/>
      <c r="DU350" s="9"/>
      <c r="DV350" s="9"/>
      <c r="DW350" s="9"/>
      <c r="DX350" s="9"/>
      <c r="DY350" s="9"/>
      <c r="DZ350" s="9"/>
      <c r="EA350" s="9"/>
      <c r="EB350" s="9"/>
      <c r="EC350" s="9"/>
      <c r="ED350" s="9"/>
      <c r="EE350" s="9"/>
      <c r="EF350" s="9"/>
      <c r="EG350" s="9"/>
      <c r="EH350" s="9"/>
      <c r="EI350" s="9"/>
      <c r="EJ350" s="9"/>
      <c r="EK350" s="9"/>
      <c r="EL350" s="9"/>
      <c r="EM350" s="9"/>
      <c r="EN350" s="9"/>
      <c r="EO350" s="9"/>
      <c r="EP350" s="9"/>
      <c r="EQ350" s="9"/>
      <c r="ER350" s="9"/>
      <c r="ES350" s="9"/>
      <c r="ET350" s="9"/>
      <c r="EU350" s="9"/>
      <c r="EV350" s="9"/>
      <c r="EW350" s="9"/>
      <c r="EX350" s="9"/>
      <c r="EY350" s="9"/>
      <c r="EZ350" s="9"/>
      <c r="FA350" s="9"/>
      <c r="FB350" s="9"/>
      <c r="FC350" s="9"/>
      <c r="FD350" s="9"/>
      <c r="FE350" s="9"/>
      <c r="FF350" s="9"/>
      <c r="FG350" s="9"/>
      <c r="FH350" s="9"/>
      <c r="FI350" s="9"/>
      <c r="FJ350" s="9"/>
      <c r="FK350" s="9"/>
      <c r="FL350" s="9"/>
      <c r="FM350" s="9"/>
      <c r="FN350" s="9"/>
      <c r="FO350" s="9"/>
      <c r="FP350" s="9"/>
      <c r="FQ350" s="9"/>
      <c r="FR350" s="9"/>
      <c r="FS350" s="9"/>
      <c r="FT350" s="9"/>
      <c r="FU350" s="9"/>
      <c r="FV350" s="9"/>
      <c r="FW350" s="9"/>
      <c r="FX350" s="9"/>
      <c r="FY350" s="9"/>
      <c r="FZ350" s="9"/>
      <c r="GA350" s="9"/>
      <c r="GB350" s="9"/>
      <c r="GC350" s="9"/>
      <c r="GD350" s="9"/>
      <c r="GE350" s="9"/>
      <c r="GF350" s="9"/>
      <c r="GG350" s="9"/>
      <c r="GH350" s="9"/>
      <c r="GI350" s="9"/>
      <c r="GJ350" s="9"/>
      <c r="GK350" s="9"/>
      <c r="GL350" s="9"/>
      <c r="GM350" s="9"/>
      <c r="GN350" s="9"/>
      <c r="GO350" s="9"/>
      <c r="GP350" s="9"/>
      <c r="GQ350" s="9"/>
      <c r="GR350" s="9"/>
      <c r="GS350" s="9"/>
      <c r="GT350" s="9"/>
      <c r="GU350" s="9"/>
      <c r="GV350" s="9"/>
      <c r="GW350" s="9"/>
      <c r="GX350" s="9"/>
      <c r="GY350" s="9"/>
      <c r="GZ350" s="9"/>
      <c r="HA350" s="9"/>
      <c r="HB350" s="9"/>
      <c r="HC350" s="9"/>
      <c r="HD350" s="9"/>
      <c r="HE350" s="9"/>
      <c r="HF350" s="9"/>
      <c r="HG350" s="9"/>
      <c r="HH350" s="9"/>
      <c r="HI350" s="9"/>
      <c r="HJ350" s="9"/>
      <c r="HK350" s="9"/>
      <c r="HL350" s="9"/>
      <c r="HM350" s="9"/>
      <c r="HN350" s="9"/>
      <c r="HO350" s="9"/>
      <c r="HP350" s="9"/>
      <c r="HQ350" s="9"/>
      <c r="HR350" s="9"/>
      <c r="HS350" s="9"/>
      <c r="HT350" s="9"/>
      <c r="HU350" s="9"/>
      <c r="HV350" s="9"/>
      <c r="HW350" s="9"/>
      <c r="HX350" s="9"/>
      <c r="HY350" s="9"/>
      <c r="HZ350" s="9"/>
      <c r="IA350" s="9"/>
      <c r="IB350" s="9"/>
      <c r="IC350" s="9"/>
      <c r="ID350" s="9"/>
      <c r="IE350" s="9"/>
      <c r="IF350" s="9"/>
      <c r="IG350" s="9"/>
      <c r="IH350" s="9"/>
      <c r="II350" s="9"/>
      <c r="IJ350" s="9"/>
    </row>
    <row r="351" spans="1:244" ht="68.25" customHeight="1" x14ac:dyDescent="0.2">
      <c r="A351" s="16" t="s">
        <v>23</v>
      </c>
      <c r="B351" s="16" t="s">
        <v>407</v>
      </c>
      <c r="C351" s="16" t="s">
        <v>16</v>
      </c>
      <c r="D351" s="16" t="s">
        <v>406</v>
      </c>
      <c r="E351" s="20">
        <f t="shared" si="39"/>
        <v>150</v>
      </c>
      <c r="F351" s="20">
        <v>150</v>
      </c>
      <c r="G351" s="20"/>
      <c r="H351" s="20">
        <f>I351+J351</f>
        <v>150</v>
      </c>
      <c r="I351" s="20">
        <v>150</v>
      </c>
      <c r="J351" s="20"/>
    </row>
    <row r="352" spans="1:244" ht="390.75" customHeight="1" x14ac:dyDescent="0.2">
      <c r="A352" s="38" t="s">
        <v>730</v>
      </c>
      <c r="B352" s="1" t="s">
        <v>408</v>
      </c>
      <c r="C352" s="16"/>
      <c r="D352" s="16"/>
      <c r="E352" s="17">
        <f t="shared" si="39"/>
        <v>436</v>
      </c>
      <c r="F352" s="18">
        <f>F353+F355</f>
        <v>436</v>
      </c>
      <c r="G352" s="17">
        <f>G353+G355</f>
        <v>0</v>
      </c>
      <c r="H352" s="17">
        <f t="shared" si="40"/>
        <v>436</v>
      </c>
      <c r="I352" s="18">
        <f>I353+I355</f>
        <v>436</v>
      </c>
      <c r="J352" s="17">
        <f>J353+J355</f>
        <v>0</v>
      </c>
    </row>
    <row r="353" spans="1:244" ht="85.5" customHeight="1" x14ac:dyDescent="0.2">
      <c r="A353" s="19" t="s">
        <v>409</v>
      </c>
      <c r="B353" s="16" t="s">
        <v>410</v>
      </c>
      <c r="C353" s="16"/>
      <c r="D353" s="16"/>
      <c r="E353" s="20">
        <f t="shared" si="39"/>
        <v>432</v>
      </c>
      <c r="F353" s="21">
        <f>F354</f>
        <v>432</v>
      </c>
      <c r="G353" s="20">
        <f>G354</f>
        <v>0</v>
      </c>
      <c r="H353" s="20">
        <f t="shared" si="40"/>
        <v>432</v>
      </c>
      <c r="I353" s="21">
        <f>I354</f>
        <v>432</v>
      </c>
      <c r="J353" s="20">
        <f>J354</f>
        <v>0</v>
      </c>
    </row>
    <row r="354" spans="1:244" ht="48.75" customHeight="1" x14ac:dyDescent="0.2">
      <c r="A354" s="19" t="s">
        <v>30</v>
      </c>
      <c r="B354" s="16" t="s">
        <v>410</v>
      </c>
      <c r="C354" s="16" t="s">
        <v>19</v>
      </c>
      <c r="D354" s="16" t="s">
        <v>11</v>
      </c>
      <c r="E354" s="20">
        <f t="shared" si="39"/>
        <v>432</v>
      </c>
      <c r="F354" s="20">
        <v>432</v>
      </c>
      <c r="G354" s="20"/>
      <c r="H354" s="20">
        <f>I354+J354</f>
        <v>432</v>
      </c>
      <c r="I354" s="20">
        <v>432</v>
      </c>
      <c r="J354" s="20"/>
    </row>
    <row r="355" spans="1:244" ht="72" customHeight="1" x14ac:dyDescent="0.2">
      <c r="A355" s="19" t="s">
        <v>401</v>
      </c>
      <c r="B355" s="16" t="s">
        <v>638</v>
      </c>
      <c r="C355" s="16"/>
      <c r="D355" s="16"/>
      <c r="E355" s="20">
        <f t="shared" si="39"/>
        <v>4</v>
      </c>
      <c r="F355" s="21">
        <f>F356</f>
        <v>4</v>
      </c>
      <c r="G355" s="20">
        <f>G356</f>
        <v>0</v>
      </c>
      <c r="H355" s="20">
        <f t="shared" si="40"/>
        <v>4</v>
      </c>
      <c r="I355" s="21">
        <f>I356</f>
        <v>4</v>
      </c>
      <c r="J355" s="20">
        <f>J356</f>
        <v>0</v>
      </c>
    </row>
    <row r="356" spans="1:244" ht="79.5" customHeight="1" x14ac:dyDescent="0.2">
      <c r="A356" s="16" t="s">
        <v>23</v>
      </c>
      <c r="B356" s="16" t="s">
        <v>638</v>
      </c>
      <c r="C356" s="16" t="s">
        <v>16</v>
      </c>
      <c r="D356" s="16" t="s">
        <v>11</v>
      </c>
      <c r="E356" s="20">
        <f t="shared" si="39"/>
        <v>4</v>
      </c>
      <c r="F356" s="20">
        <v>4</v>
      </c>
      <c r="G356" s="20"/>
      <c r="H356" s="20">
        <f>I356+J356</f>
        <v>4</v>
      </c>
      <c r="I356" s="20">
        <v>4</v>
      </c>
      <c r="J356" s="20"/>
    </row>
    <row r="357" spans="1:244" ht="102" customHeight="1" x14ac:dyDescent="0.2">
      <c r="A357" s="6" t="s">
        <v>411</v>
      </c>
      <c r="B357" s="1" t="s">
        <v>412</v>
      </c>
      <c r="C357" s="16"/>
      <c r="D357" s="16"/>
      <c r="E357" s="17">
        <f>F357+G357</f>
        <v>134</v>
      </c>
      <c r="F357" s="18">
        <f>F358</f>
        <v>134</v>
      </c>
      <c r="G357" s="17">
        <f>G358</f>
        <v>0</v>
      </c>
      <c r="H357" s="17">
        <f>I357+J357</f>
        <v>134</v>
      </c>
      <c r="I357" s="18">
        <f>I358</f>
        <v>134</v>
      </c>
      <c r="J357" s="17">
        <f>J358</f>
        <v>0</v>
      </c>
    </row>
    <row r="358" spans="1:244" ht="133.5" customHeight="1" x14ac:dyDescent="0.2">
      <c r="A358" s="19" t="s">
        <v>413</v>
      </c>
      <c r="B358" s="16" t="s">
        <v>414</v>
      </c>
      <c r="C358" s="16"/>
      <c r="D358" s="16"/>
      <c r="E358" s="20">
        <f>F358+G358</f>
        <v>134</v>
      </c>
      <c r="F358" s="20">
        <f>F359</f>
        <v>134</v>
      </c>
      <c r="G358" s="20">
        <f>G359</f>
        <v>0</v>
      </c>
      <c r="H358" s="20">
        <f>I358+J358</f>
        <v>134</v>
      </c>
      <c r="I358" s="20">
        <f>I359</f>
        <v>134</v>
      </c>
      <c r="J358" s="20">
        <f>J359</f>
        <v>0</v>
      </c>
    </row>
    <row r="359" spans="1:244" ht="64.5" customHeight="1" x14ac:dyDescent="0.2">
      <c r="A359" s="19" t="s">
        <v>30</v>
      </c>
      <c r="B359" s="16" t="s">
        <v>414</v>
      </c>
      <c r="C359" s="16" t="s">
        <v>19</v>
      </c>
      <c r="D359" s="16" t="s">
        <v>11</v>
      </c>
      <c r="E359" s="20">
        <f>F359+G359</f>
        <v>134</v>
      </c>
      <c r="F359" s="20">
        <v>134</v>
      </c>
      <c r="G359" s="20"/>
      <c r="H359" s="20">
        <f t="shared" ref="H359" si="42">I359+J359</f>
        <v>134</v>
      </c>
      <c r="I359" s="20">
        <v>134</v>
      </c>
      <c r="J359" s="20"/>
      <c r="K359" s="29"/>
      <c r="L359" s="29"/>
      <c r="M359" s="29"/>
      <c r="N359" s="29"/>
      <c r="O359" s="29"/>
      <c r="P359" s="29"/>
      <c r="Q359" s="29"/>
      <c r="R359" s="29"/>
      <c r="S359" s="29"/>
      <c r="T359" s="29"/>
      <c r="U359" s="29"/>
      <c r="V359" s="29"/>
      <c r="W359" s="29"/>
      <c r="X359" s="29"/>
      <c r="Y359" s="29"/>
      <c r="Z359" s="29"/>
      <c r="AA359" s="29"/>
      <c r="AB359" s="29"/>
      <c r="AC359" s="29"/>
      <c r="AD359" s="29"/>
      <c r="AE359" s="29"/>
      <c r="AF359" s="29"/>
      <c r="AG359" s="29"/>
      <c r="AH359" s="29"/>
      <c r="AI359" s="29"/>
      <c r="AJ359" s="29"/>
      <c r="AK359" s="29"/>
      <c r="AL359" s="29"/>
      <c r="AM359" s="29"/>
      <c r="AN359" s="29"/>
      <c r="AO359" s="29"/>
      <c r="AP359" s="29"/>
      <c r="AQ359" s="29"/>
      <c r="AR359" s="29"/>
      <c r="AS359" s="29"/>
      <c r="AT359" s="29"/>
      <c r="AU359" s="29"/>
      <c r="AV359" s="29"/>
      <c r="AW359" s="29"/>
      <c r="AX359" s="29"/>
      <c r="AY359" s="29"/>
      <c r="AZ359" s="29"/>
      <c r="BA359" s="29"/>
      <c r="BB359" s="29"/>
      <c r="BC359" s="29"/>
      <c r="BD359" s="29"/>
      <c r="BE359" s="29"/>
      <c r="BF359" s="29"/>
      <c r="BG359" s="29"/>
      <c r="BH359" s="29"/>
      <c r="BI359" s="29"/>
      <c r="BJ359" s="29"/>
      <c r="BK359" s="29"/>
      <c r="BL359" s="29"/>
      <c r="BM359" s="29"/>
      <c r="BN359" s="29"/>
      <c r="BO359" s="29"/>
      <c r="BP359" s="29"/>
      <c r="BQ359" s="29"/>
      <c r="BR359" s="29"/>
      <c r="BS359" s="29"/>
      <c r="BT359" s="29"/>
      <c r="BU359" s="29"/>
      <c r="BV359" s="29"/>
      <c r="BW359" s="29"/>
      <c r="BX359" s="29"/>
      <c r="BY359" s="29"/>
      <c r="BZ359" s="29"/>
      <c r="CA359" s="29"/>
      <c r="CB359" s="29"/>
      <c r="CC359" s="29"/>
      <c r="CD359" s="29"/>
      <c r="CE359" s="29"/>
      <c r="CF359" s="29"/>
      <c r="CG359" s="29"/>
      <c r="CH359" s="29"/>
      <c r="CI359" s="29"/>
      <c r="CJ359" s="29"/>
      <c r="CK359" s="29"/>
      <c r="CL359" s="29"/>
      <c r="CM359" s="29"/>
      <c r="CN359" s="29"/>
      <c r="CO359" s="29"/>
      <c r="CP359" s="29"/>
      <c r="CQ359" s="29"/>
      <c r="CR359" s="29"/>
      <c r="CS359" s="29"/>
      <c r="CT359" s="29"/>
      <c r="CU359" s="29"/>
      <c r="CV359" s="29"/>
      <c r="CW359" s="29"/>
      <c r="CX359" s="29"/>
      <c r="CY359" s="29"/>
      <c r="CZ359" s="29"/>
      <c r="DA359" s="29"/>
      <c r="DB359" s="29"/>
      <c r="DC359" s="29"/>
      <c r="DD359" s="29"/>
      <c r="DE359" s="29"/>
      <c r="DF359" s="29"/>
      <c r="DG359" s="29"/>
      <c r="DH359" s="29"/>
      <c r="DI359" s="29"/>
      <c r="DJ359" s="29"/>
      <c r="DK359" s="29"/>
      <c r="DL359" s="29"/>
      <c r="DM359" s="29"/>
      <c r="DN359" s="29"/>
      <c r="DO359" s="29"/>
      <c r="DP359" s="29"/>
      <c r="DQ359" s="29"/>
      <c r="DR359" s="29"/>
      <c r="DS359" s="29"/>
      <c r="DT359" s="29"/>
      <c r="DU359" s="29"/>
      <c r="DV359" s="29"/>
      <c r="DW359" s="29"/>
      <c r="DX359" s="29"/>
      <c r="DY359" s="29"/>
      <c r="DZ359" s="29"/>
      <c r="EA359" s="29"/>
      <c r="EB359" s="29"/>
      <c r="EC359" s="29"/>
      <c r="ED359" s="29"/>
      <c r="EE359" s="29"/>
      <c r="EF359" s="29"/>
      <c r="EG359" s="29"/>
      <c r="EH359" s="29"/>
      <c r="EI359" s="29"/>
      <c r="EJ359" s="29"/>
      <c r="EK359" s="29"/>
      <c r="EL359" s="29"/>
      <c r="EM359" s="29"/>
      <c r="EN359" s="29"/>
      <c r="EO359" s="29"/>
      <c r="EP359" s="29"/>
      <c r="EQ359" s="29"/>
      <c r="ER359" s="29"/>
      <c r="ES359" s="29"/>
      <c r="ET359" s="29"/>
      <c r="EU359" s="29"/>
      <c r="EV359" s="29"/>
      <c r="EW359" s="29"/>
      <c r="EX359" s="29"/>
      <c r="EY359" s="29"/>
      <c r="EZ359" s="29"/>
      <c r="FA359" s="29"/>
      <c r="FB359" s="29"/>
      <c r="FC359" s="29"/>
      <c r="FD359" s="29"/>
      <c r="FE359" s="29"/>
      <c r="FF359" s="29"/>
      <c r="FG359" s="29"/>
      <c r="FH359" s="29"/>
      <c r="FI359" s="29"/>
      <c r="FJ359" s="29"/>
      <c r="FK359" s="29"/>
      <c r="FL359" s="29"/>
      <c r="FM359" s="29"/>
      <c r="FN359" s="29"/>
      <c r="FO359" s="29"/>
      <c r="FP359" s="29"/>
      <c r="FQ359" s="29"/>
      <c r="FR359" s="29"/>
      <c r="FS359" s="29"/>
      <c r="FT359" s="29"/>
      <c r="FU359" s="29"/>
      <c r="FV359" s="29"/>
      <c r="FW359" s="29"/>
      <c r="FX359" s="29"/>
      <c r="FY359" s="29"/>
      <c r="FZ359" s="29"/>
      <c r="GA359" s="29"/>
      <c r="GB359" s="29"/>
      <c r="GC359" s="29"/>
      <c r="GD359" s="29"/>
      <c r="GE359" s="29"/>
      <c r="GF359" s="29"/>
      <c r="GG359" s="29"/>
      <c r="GH359" s="29"/>
      <c r="GI359" s="29"/>
      <c r="GJ359" s="29"/>
      <c r="GK359" s="29"/>
      <c r="GL359" s="29"/>
      <c r="GM359" s="29"/>
      <c r="GN359" s="29"/>
      <c r="GO359" s="29"/>
      <c r="GP359" s="29"/>
      <c r="GQ359" s="29"/>
      <c r="GR359" s="29"/>
      <c r="GS359" s="29"/>
      <c r="GT359" s="29"/>
      <c r="GU359" s="29"/>
      <c r="GV359" s="29"/>
      <c r="GW359" s="29"/>
      <c r="GX359" s="29"/>
      <c r="GY359" s="29"/>
      <c r="GZ359" s="29"/>
      <c r="HA359" s="29"/>
      <c r="HB359" s="29"/>
      <c r="HC359" s="29"/>
      <c r="HD359" s="29"/>
      <c r="HE359" s="29"/>
      <c r="HF359" s="29"/>
      <c r="HG359" s="29"/>
      <c r="HH359" s="29"/>
      <c r="HI359" s="29"/>
      <c r="HJ359" s="29"/>
      <c r="HK359" s="29"/>
      <c r="HL359" s="29"/>
      <c r="HM359" s="29"/>
      <c r="HN359" s="29"/>
      <c r="HO359" s="29"/>
      <c r="HP359" s="29"/>
      <c r="HQ359" s="29"/>
      <c r="HR359" s="29"/>
      <c r="HS359" s="29"/>
      <c r="HT359" s="29"/>
      <c r="HU359" s="29"/>
      <c r="HV359" s="29"/>
      <c r="HW359" s="29"/>
      <c r="HX359" s="29"/>
      <c r="HY359" s="29"/>
      <c r="HZ359" s="29"/>
      <c r="IA359" s="29"/>
      <c r="IB359" s="29"/>
      <c r="IC359" s="29"/>
      <c r="ID359" s="29"/>
      <c r="IE359" s="29"/>
      <c r="IF359" s="29"/>
      <c r="IG359" s="29"/>
      <c r="IH359" s="29"/>
      <c r="II359" s="29"/>
      <c r="IJ359" s="29"/>
    </row>
    <row r="360" spans="1:244" ht="408.75" customHeight="1" x14ac:dyDescent="0.2">
      <c r="A360" s="39" t="s">
        <v>416</v>
      </c>
      <c r="B360" s="1" t="s">
        <v>417</v>
      </c>
      <c r="C360" s="16"/>
      <c r="D360" s="16"/>
      <c r="E360" s="17">
        <f t="shared" ref="E360:E417" si="43">F360+G360</f>
        <v>101</v>
      </c>
      <c r="F360" s="18">
        <f>F363+F361</f>
        <v>101</v>
      </c>
      <c r="G360" s="18">
        <f>G363+G361</f>
        <v>0</v>
      </c>
      <c r="H360" s="17">
        <f t="shared" ref="H360:H419" si="44">I360+J360</f>
        <v>101</v>
      </c>
      <c r="I360" s="18">
        <f>I363+I361</f>
        <v>101</v>
      </c>
      <c r="J360" s="18">
        <f>J363+J361</f>
        <v>0</v>
      </c>
    </row>
    <row r="361" spans="1:244" ht="69.75" customHeight="1" x14ac:dyDescent="0.2">
      <c r="A361" s="19" t="s">
        <v>401</v>
      </c>
      <c r="B361" s="16" t="s">
        <v>959</v>
      </c>
      <c r="C361" s="16"/>
      <c r="D361" s="16"/>
      <c r="E361" s="20">
        <f t="shared" si="43"/>
        <v>1</v>
      </c>
      <c r="F361" s="21">
        <f>F362</f>
        <v>1</v>
      </c>
      <c r="G361" s="21">
        <f>G362</f>
        <v>0</v>
      </c>
      <c r="H361" s="20">
        <f t="shared" si="44"/>
        <v>1</v>
      </c>
      <c r="I361" s="21">
        <f>I362</f>
        <v>1</v>
      </c>
      <c r="J361" s="21">
        <f>J362</f>
        <v>0</v>
      </c>
    </row>
    <row r="362" spans="1:244" ht="74.25" customHeight="1" x14ac:dyDescent="0.2">
      <c r="A362" s="16" t="s">
        <v>23</v>
      </c>
      <c r="B362" s="16" t="s">
        <v>959</v>
      </c>
      <c r="C362" s="16" t="s">
        <v>16</v>
      </c>
      <c r="D362" s="16" t="s">
        <v>11</v>
      </c>
      <c r="E362" s="20">
        <f t="shared" si="43"/>
        <v>1</v>
      </c>
      <c r="F362" s="21">
        <v>1</v>
      </c>
      <c r="G362" s="20"/>
      <c r="H362" s="20">
        <f t="shared" si="44"/>
        <v>1</v>
      </c>
      <c r="I362" s="21">
        <v>1</v>
      </c>
      <c r="J362" s="20"/>
    </row>
    <row r="363" spans="1:244" s="29" customFormat="1" ht="387.75" customHeight="1" x14ac:dyDescent="0.2">
      <c r="A363" s="40" t="s">
        <v>418</v>
      </c>
      <c r="B363" s="16" t="s">
        <v>419</v>
      </c>
      <c r="C363" s="16"/>
      <c r="D363" s="16"/>
      <c r="E363" s="20">
        <f t="shared" si="43"/>
        <v>100</v>
      </c>
      <c r="F363" s="21">
        <f>F364</f>
        <v>100</v>
      </c>
      <c r="G363" s="20">
        <f>G364</f>
        <v>0</v>
      </c>
      <c r="H363" s="20">
        <f t="shared" si="44"/>
        <v>100</v>
      </c>
      <c r="I363" s="21">
        <f>I364</f>
        <v>100</v>
      </c>
      <c r="J363" s="20">
        <f>J364</f>
        <v>0</v>
      </c>
    </row>
    <row r="364" spans="1:244" ht="46.5" customHeight="1" x14ac:dyDescent="0.25">
      <c r="A364" s="19" t="s">
        <v>30</v>
      </c>
      <c r="B364" s="16" t="s">
        <v>419</v>
      </c>
      <c r="C364" s="16" t="s">
        <v>19</v>
      </c>
      <c r="D364" s="16" t="s">
        <v>11</v>
      </c>
      <c r="E364" s="20">
        <f t="shared" si="43"/>
        <v>100</v>
      </c>
      <c r="F364" s="21">
        <v>100</v>
      </c>
      <c r="G364" s="20"/>
      <c r="H364" s="20">
        <f t="shared" si="44"/>
        <v>100</v>
      </c>
      <c r="I364" s="21">
        <v>100</v>
      </c>
      <c r="J364" s="20"/>
      <c r="K364" s="41"/>
      <c r="L364" s="41"/>
      <c r="M364" s="41"/>
      <c r="N364" s="41"/>
      <c r="O364" s="41"/>
      <c r="P364" s="41"/>
      <c r="Q364" s="41"/>
      <c r="R364" s="41"/>
      <c r="S364" s="41"/>
      <c r="T364" s="41"/>
      <c r="U364" s="41"/>
      <c r="V364" s="41"/>
      <c r="W364" s="41"/>
      <c r="X364" s="41"/>
      <c r="Y364" s="41"/>
      <c r="Z364" s="41"/>
      <c r="AA364" s="41"/>
      <c r="AB364" s="41"/>
      <c r="AC364" s="41"/>
      <c r="AD364" s="41"/>
      <c r="AE364" s="41"/>
      <c r="AF364" s="41"/>
      <c r="AG364" s="41"/>
      <c r="AH364" s="41"/>
      <c r="AI364" s="41"/>
      <c r="AJ364" s="41"/>
      <c r="AK364" s="41"/>
      <c r="AL364" s="41"/>
      <c r="AM364" s="41"/>
      <c r="AN364" s="41"/>
      <c r="AO364" s="41"/>
      <c r="AP364" s="41"/>
      <c r="AQ364" s="41"/>
      <c r="AR364" s="41"/>
      <c r="AS364" s="41"/>
      <c r="AT364" s="41"/>
      <c r="AU364" s="41"/>
      <c r="AV364" s="41"/>
      <c r="AW364" s="41"/>
      <c r="AX364" s="41"/>
      <c r="AY364" s="41"/>
      <c r="AZ364" s="41"/>
      <c r="BA364" s="41"/>
      <c r="BB364" s="41"/>
      <c r="BC364" s="41"/>
      <c r="BD364" s="41"/>
      <c r="BE364" s="41"/>
      <c r="BF364" s="41"/>
      <c r="BG364" s="41"/>
      <c r="BH364" s="41"/>
      <c r="BI364" s="41"/>
      <c r="BJ364" s="41"/>
      <c r="BK364" s="41"/>
      <c r="BL364" s="41"/>
      <c r="BM364" s="41"/>
      <c r="BN364" s="41"/>
      <c r="BO364" s="41"/>
      <c r="BP364" s="41"/>
      <c r="BQ364" s="41"/>
      <c r="BR364" s="41"/>
      <c r="BS364" s="41"/>
      <c r="BT364" s="41"/>
      <c r="BU364" s="41"/>
      <c r="BV364" s="41"/>
      <c r="BW364" s="41"/>
      <c r="BX364" s="41"/>
      <c r="BY364" s="41"/>
      <c r="BZ364" s="41"/>
      <c r="CA364" s="41"/>
      <c r="CB364" s="41"/>
      <c r="CC364" s="41"/>
      <c r="CD364" s="41"/>
      <c r="CE364" s="41"/>
      <c r="CF364" s="41"/>
      <c r="CG364" s="41"/>
      <c r="CH364" s="41"/>
      <c r="CI364" s="41"/>
      <c r="CJ364" s="41"/>
      <c r="CK364" s="41"/>
      <c r="CL364" s="41"/>
      <c r="CM364" s="41"/>
      <c r="CN364" s="41"/>
      <c r="CO364" s="41"/>
      <c r="CP364" s="41"/>
      <c r="CQ364" s="41"/>
      <c r="CR364" s="41"/>
      <c r="CS364" s="41"/>
      <c r="CT364" s="41"/>
      <c r="CU364" s="41"/>
      <c r="CV364" s="41"/>
      <c r="CW364" s="41"/>
      <c r="CX364" s="41"/>
      <c r="CY364" s="41"/>
      <c r="CZ364" s="41"/>
      <c r="DA364" s="41"/>
      <c r="DB364" s="41"/>
      <c r="DC364" s="41"/>
      <c r="DD364" s="41"/>
      <c r="DE364" s="41"/>
      <c r="DF364" s="41"/>
      <c r="DG364" s="41"/>
      <c r="DH364" s="41"/>
      <c r="DI364" s="41"/>
      <c r="DJ364" s="41"/>
      <c r="DK364" s="41"/>
      <c r="DL364" s="41"/>
      <c r="DM364" s="41"/>
      <c r="DN364" s="41"/>
      <c r="DO364" s="41"/>
      <c r="DP364" s="41"/>
      <c r="DQ364" s="41"/>
      <c r="DR364" s="41"/>
      <c r="DS364" s="41"/>
      <c r="DT364" s="41"/>
      <c r="DU364" s="41"/>
      <c r="DV364" s="41"/>
      <c r="DW364" s="41"/>
      <c r="DX364" s="41"/>
      <c r="DY364" s="41"/>
      <c r="DZ364" s="41"/>
      <c r="EA364" s="41"/>
      <c r="EB364" s="41"/>
      <c r="EC364" s="41"/>
      <c r="ED364" s="41"/>
      <c r="EE364" s="41"/>
      <c r="EF364" s="41"/>
      <c r="EG364" s="41"/>
      <c r="EH364" s="41"/>
      <c r="EI364" s="41"/>
      <c r="EJ364" s="41"/>
      <c r="EK364" s="41"/>
      <c r="EL364" s="41"/>
      <c r="EM364" s="41"/>
      <c r="EN364" s="41"/>
      <c r="EO364" s="41"/>
      <c r="EP364" s="41"/>
      <c r="EQ364" s="41"/>
      <c r="ER364" s="41"/>
      <c r="ES364" s="41"/>
      <c r="ET364" s="41"/>
      <c r="EU364" s="41"/>
      <c r="EV364" s="41"/>
      <c r="EW364" s="41"/>
      <c r="EX364" s="41"/>
      <c r="EY364" s="41"/>
      <c r="EZ364" s="41"/>
      <c r="FA364" s="41"/>
      <c r="FB364" s="41"/>
      <c r="FC364" s="41"/>
      <c r="FD364" s="41"/>
      <c r="FE364" s="41"/>
      <c r="FF364" s="41"/>
      <c r="FG364" s="41"/>
      <c r="FH364" s="41"/>
      <c r="FI364" s="41"/>
      <c r="FJ364" s="41"/>
      <c r="FK364" s="41"/>
      <c r="FL364" s="41"/>
      <c r="FM364" s="41"/>
      <c r="FN364" s="41"/>
      <c r="FO364" s="41"/>
      <c r="FP364" s="41"/>
      <c r="FQ364" s="41"/>
      <c r="FR364" s="41"/>
      <c r="FS364" s="41"/>
      <c r="FT364" s="41"/>
      <c r="FU364" s="41"/>
      <c r="FV364" s="41"/>
      <c r="FW364" s="41"/>
      <c r="FX364" s="41"/>
      <c r="FY364" s="41"/>
      <c r="FZ364" s="41"/>
      <c r="GA364" s="41"/>
      <c r="GB364" s="41"/>
      <c r="GC364" s="41"/>
      <c r="GD364" s="41"/>
      <c r="GE364" s="41"/>
      <c r="GF364" s="41"/>
      <c r="GG364" s="41"/>
      <c r="GH364" s="41"/>
      <c r="GI364" s="41"/>
      <c r="GJ364" s="41"/>
      <c r="GK364" s="41"/>
      <c r="GL364" s="41"/>
      <c r="GM364" s="41"/>
      <c r="GN364" s="41"/>
      <c r="GO364" s="41"/>
      <c r="GP364" s="41"/>
      <c r="GQ364" s="41"/>
      <c r="GR364" s="41"/>
      <c r="GS364" s="41"/>
      <c r="GT364" s="41"/>
      <c r="GU364" s="41"/>
      <c r="GV364" s="41"/>
      <c r="GW364" s="41"/>
      <c r="GX364" s="41"/>
      <c r="GY364" s="41"/>
      <c r="GZ364" s="41"/>
      <c r="HA364" s="41"/>
      <c r="HB364" s="41"/>
      <c r="HC364" s="41"/>
      <c r="HD364" s="41"/>
      <c r="HE364" s="41"/>
      <c r="HF364" s="41"/>
      <c r="HG364" s="41"/>
      <c r="HH364" s="41"/>
      <c r="HI364" s="41"/>
      <c r="HJ364" s="41"/>
      <c r="HK364" s="41"/>
      <c r="HL364" s="41"/>
      <c r="HM364" s="41"/>
      <c r="HN364" s="41"/>
      <c r="HO364" s="41"/>
      <c r="HP364" s="41"/>
      <c r="HQ364" s="41"/>
      <c r="HR364" s="41"/>
      <c r="HS364" s="41"/>
      <c r="HT364" s="41"/>
      <c r="HU364" s="41"/>
      <c r="HV364" s="41"/>
      <c r="HW364" s="41"/>
      <c r="HX364" s="41"/>
      <c r="HY364" s="41"/>
      <c r="HZ364" s="41"/>
      <c r="IA364" s="41"/>
      <c r="IB364" s="41"/>
      <c r="IC364" s="41"/>
      <c r="ID364" s="41"/>
      <c r="IE364" s="41"/>
      <c r="IF364" s="41"/>
      <c r="IG364" s="41"/>
      <c r="IH364" s="41"/>
      <c r="II364" s="41"/>
      <c r="IJ364" s="41"/>
    </row>
    <row r="365" spans="1:244" ht="99" customHeight="1" x14ac:dyDescent="0.25">
      <c r="A365" s="6" t="s">
        <v>420</v>
      </c>
      <c r="B365" s="1" t="s">
        <v>421</v>
      </c>
      <c r="C365" s="16"/>
      <c r="D365" s="16"/>
      <c r="E365" s="17">
        <f t="shared" si="43"/>
        <v>152</v>
      </c>
      <c r="F365" s="18">
        <f>F366</f>
        <v>152</v>
      </c>
      <c r="G365" s="17">
        <f>G366</f>
        <v>0</v>
      </c>
      <c r="H365" s="17">
        <f t="shared" si="44"/>
        <v>152</v>
      </c>
      <c r="I365" s="18">
        <f>I366</f>
        <v>152</v>
      </c>
      <c r="J365" s="17">
        <f>J366</f>
        <v>0</v>
      </c>
      <c r="K365" s="9"/>
      <c r="L365" s="9"/>
      <c r="M365" s="9"/>
      <c r="N365" s="9"/>
      <c r="O365" s="9"/>
      <c r="P365" s="9"/>
      <c r="Q365" s="9"/>
      <c r="R365" s="9"/>
      <c r="S365" s="9"/>
      <c r="T365" s="9"/>
      <c r="U365" s="9"/>
      <c r="V365" s="9"/>
      <c r="W365" s="9"/>
      <c r="X365" s="9"/>
      <c r="Y365" s="9"/>
      <c r="Z365" s="9"/>
      <c r="AA365" s="9"/>
      <c r="AB365" s="9"/>
      <c r="AC365" s="9"/>
      <c r="AD365" s="9"/>
      <c r="AE365" s="9"/>
      <c r="AF365" s="9"/>
      <c r="AG365" s="9"/>
      <c r="AH365" s="9"/>
      <c r="AI365" s="9"/>
      <c r="AJ365" s="9"/>
      <c r="AK365" s="9"/>
      <c r="AL365" s="9"/>
      <c r="AM365" s="9"/>
      <c r="AN365" s="9"/>
      <c r="AO365" s="9"/>
      <c r="AP365" s="9"/>
      <c r="AQ365" s="9"/>
      <c r="AR365" s="9"/>
      <c r="AS365" s="9"/>
      <c r="AT365" s="9"/>
      <c r="AU365" s="9"/>
      <c r="AV365" s="9"/>
      <c r="AW365" s="9"/>
      <c r="AX365" s="9"/>
      <c r="AY365" s="9"/>
      <c r="AZ365" s="9"/>
      <c r="BA365" s="9"/>
      <c r="BB365" s="9"/>
      <c r="BC365" s="9"/>
      <c r="BD365" s="9"/>
      <c r="BE365" s="9"/>
      <c r="BF365" s="9"/>
      <c r="BG365" s="9"/>
      <c r="BH365" s="9"/>
      <c r="BI365" s="9"/>
      <c r="BJ365" s="9"/>
      <c r="BK365" s="9"/>
      <c r="BL365" s="9"/>
      <c r="BM365" s="9"/>
      <c r="BN365" s="9"/>
      <c r="BO365" s="9"/>
      <c r="BP365" s="9"/>
      <c r="BQ365" s="9"/>
      <c r="BR365" s="9"/>
      <c r="BS365" s="9"/>
      <c r="BT365" s="9"/>
      <c r="BU365" s="9"/>
      <c r="BV365" s="9"/>
      <c r="BW365" s="9"/>
      <c r="BX365" s="9"/>
      <c r="BY365" s="9"/>
      <c r="BZ365" s="9"/>
      <c r="CA365" s="9"/>
      <c r="CB365" s="9"/>
      <c r="CC365" s="9"/>
      <c r="CD365" s="9"/>
      <c r="CE365" s="9"/>
      <c r="CF365" s="9"/>
      <c r="CG365" s="9"/>
      <c r="CH365" s="9"/>
      <c r="CI365" s="9"/>
      <c r="CJ365" s="9"/>
      <c r="CK365" s="9"/>
      <c r="CL365" s="9"/>
      <c r="CM365" s="9"/>
      <c r="CN365" s="9"/>
      <c r="CO365" s="9"/>
      <c r="CP365" s="9"/>
      <c r="CQ365" s="9"/>
      <c r="CR365" s="9"/>
      <c r="CS365" s="9"/>
      <c r="CT365" s="9"/>
      <c r="CU365" s="9"/>
      <c r="CV365" s="9"/>
      <c r="CW365" s="9"/>
      <c r="CX365" s="9"/>
      <c r="CY365" s="9"/>
      <c r="CZ365" s="9"/>
      <c r="DA365" s="9"/>
      <c r="DB365" s="9"/>
      <c r="DC365" s="9"/>
      <c r="DD365" s="9"/>
      <c r="DE365" s="9"/>
      <c r="DF365" s="9"/>
      <c r="DG365" s="9"/>
      <c r="DH365" s="9"/>
      <c r="DI365" s="9"/>
      <c r="DJ365" s="9"/>
      <c r="DK365" s="9"/>
      <c r="DL365" s="9"/>
      <c r="DM365" s="9"/>
      <c r="DN365" s="9"/>
      <c r="DO365" s="9"/>
      <c r="DP365" s="9"/>
      <c r="DQ365" s="9"/>
      <c r="DR365" s="9"/>
      <c r="DS365" s="9"/>
      <c r="DT365" s="9"/>
      <c r="DU365" s="9"/>
      <c r="DV365" s="9"/>
      <c r="DW365" s="9"/>
      <c r="DX365" s="9"/>
      <c r="DY365" s="9"/>
      <c r="DZ365" s="9"/>
      <c r="EA365" s="9"/>
      <c r="EB365" s="9"/>
      <c r="EC365" s="9"/>
      <c r="ED365" s="9"/>
      <c r="EE365" s="9"/>
      <c r="EF365" s="9"/>
      <c r="EG365" s="9"/>
      <c r="EH365" s="9"/>
      <c r="EI365" s="9"/>
      <c r="EJ365" s="9"/>
      <c r="EK365" s="9"/>
      <c r="EL365" s="9"/>
      <c r="EM365" s="9"/>
      <c r="EN365" s="9"/>
      <c r="EO365" s="9"/>
      <c r="EP365" s="9"/>
      <c r="EQ365" s="9"/>
      <c r="ER365" s="9"/>
      <c r="ES365" s="9"/>
      <c r="ET365" s="9"/>
      <c r="EU365" s="9"/>
      <c r="EV365" s="9"/>
      <c r="EW365" s="9"/>
      <c r="EX365" s="9"/>
      <c r="EY365" s="9"/>
      <c r="EZ365" s="9"/>
      <c r="FA365" s="9"/>
      <c r="FB365" s="9"/>
      <c r="FC365" s="9"/>
      <c r="FD365" s="9"/>
      <c r="FE365" s="9"/>
      <c r="FF365" s="9"/>
      <c r="FG365" s="9"/>
      <c r="FH365" s="9"/>
      <c r="FI365" s="9"/>
      <c r="FJ365" s="9"/>
      <c r="FK365" s="9"/>
      <c r="FL365" s="9"/>
      <c r="FM365" s="9"/>
      <c r="FN365" s="9"/>
      <c r="FO365" s="9"/>
      <c r="FP365" s="9"/>
      <c r="FQ365" s="9"/>
      <c r="FR365" s="9"/>
      <c r="FS365" s="9"/>
      <c r="FT365" s="9"/>
      <c r="FU365" s="9"/>
      <c r="FV365" s="9"/>
      <c r="FW365" s="9"/>
      <c r="FX365" s="9"/>
      <c r="FY365" s="9"/>
      <c r="FZ365" s="9"/>
      <c r="GA365" s="9"/>
      <c r="GB365" s="9"/>
      <c r="GC365" s="9"/>
      <c r="GD365" s="9"/>
      <c r="GE365" s="9"/>
      <c r="GF365" s="9"/>
      <c r="GG365" s="9"/>
      <c r="GH365" s="9"/>
      <c r="GI365" s="9"/>
      <c r="GJ365" s="9"/>
      <c r="GK365" s="9"/>
      <c r="GL365" s="9"/>
      <c r="GM365" s="9"/>
      <c r="GN365" s="9"/>
      <c r="GO365" s="9"/>
      <c r="GP365" s="9"/>
      <c r="GQ365" s="9"/>
      <c r="GR365" s="9"/>
      <c r="GS365" s="9"/>
      <c r="GT365" s="9"/>
      <c r="GU365" s="9"/>
      <c r="GV365" s="9"/>
      <c r="GW365" s="9"/>
      <c r="GX365" s="9"/>
      <c r="GY365" s="9"/>
      <c r="GZ365" s="9"/>
      <c r="HA365" s="9"/>
      <c r="HB365" s="9"/>
      <c r="HC365" s="9"/>
      <c r="HD365" s="9"/>
      <c r="HE365" s="9"/>
      <c r="HF365" s="9"/>
      <c r="HG365" s="9"/>
      <c r="HH365" s="9"/>
      <c r="HI365" s="9"/>
      <c r="HJ365" s="9"/>
      <c r="HK365" s="9"/>
      <c r="HL365" s="9"/>
      <c r="HM365" s="9"/>
      <c r="HN365" s="9"/>
      <c r="HO365" s="9"/>
      <c r="HP365" s="9"/>
      <c r="HQ365" s="9"/>
      <c r="HR365" s="9"/>
      <c r="HS365" s="9"/>
      <c r="HT365" s="9"/>
      <c r="HU365" s="9"/>
      <c r="HV365" s="9"/>
      <c r="HW365" s="9"/>
      <c r="HX365" s="9"/>
      <c r="HY365" s="9"/>
      <c r="HZ365" s="9"/>
      <c r="IA365" s="9"/>
      <c r="IB365" s="9"/>
      <c r="IC365" s="9"/>
      <c r="ID365" s="9"/>
      <c r="IE365" s="9"/>
      <c r="IF365" s="9"/>
      <c r="IG365" s="9"/>
      <c r="IH365" s="9"/>
      <c r="II365" s="9"/>
      <c r="IJ365" s="9"/>
    </row>
    <row r="366" spans="1:244" ht="69" customHeight="1" x14ac:dyDescent="0.2">
      <c r="A366" s="19" t="s">
        <v>422</v>
      </c>
      <c r="B366" s="16" t="s">
        <v>423</v>
      </c>
      <c r="C366" s="16"/>
      <c r="D366" s="16"/>
      <c r="E366" s="20">
        <f t="shared" si="43"/>
        <v>152</v>
      </c>
      <c r="F366" s="21">
        <f>F367</f>
        <v>152</v>
      </c>
      <c r="G366" s="20">
        <f>G367</f>
        <v>0</v>
      </c>
      <c r="H366" s="20">
        <f t="shared" si="44"/>
        <v>152</v>
      </c>
      <c r="I366" s="21">
        <f>I367</f>
        <v>152</v>
      </c>
      <c r="J366" s="20">
        <f>J367</f>
        <v>0</v>
      </c>
    </row>
    <row r="367" spans="1:244" ht="70.5" customHeight="1" x14ac:dyDescent="0.25">
      <c r="A367" s="16" t="s">
        <v>23</v>
      </c>
      <c r="B367" s="16" t="s">
        <v>423</v>
      </c>
      <c r="C367" s="16" t="s">
        <v>16</v>
      </c>
      <c r="D367" s="16" t="s">
        <v>11</v>
      </c>
      <c r="E367" s="20">
        <f t="shared" si="43"/>
        <v>152</v>
      </c>
      <c r="F367" s="20">
        <v>152</v>
      </c>
      <c r="G367" s="20"/>
      <c r="H367" s="20">
        <f>I367+J367</f>
        <v>152</v>
      </c>
      <c r="I367" s="20">
        <v>152</v>
      </c>
      <c r="J367" s="20"/>
      <c r="K367" s="9"/>
      <c r="L367" s="9"/>
      <c r="M367" s="9"/>
      <c r="N367" s="9"/>
      <c r="O367" s="9"/>
      <c r="P367" s="9"/>
      <c r="Q367" s="9"/>
      <c r="R367" s="9"/>
      <c r="S367" s="9"/>
      <c r="T367" s="9"/>
      <c r="U367" s="9"/>
      <c r="V367" s="9"/>
      <c r="W367" s="9"/>
      <c r="X367" s="9"/>
      <c r="Y367" s="9"/>
      <c r="Z367" s="9"/>
      <c r="AA367" s="9"/>
      <c r="AB367" s="9"/>
      <c r="AC367" s="9"/>
      <c r="AD367" s="9"/>
      <c r="AE367" s="9"/>
      <c r="AF367" s="9"/>
      <c r="AG367" s="9"/>
      <c r="AH367" s="9"/>
      <c r="AI367" s="9"/>
      <c r="AJ367" s="9"/>
      <c r="AK367" s="9"/>
      <c r="AL367" s="9"/>
      <c r="AM367" s="9"/>
      <c r="AN367" s="9"/>
      <c r="AO367" s="9"/>
      <c r="AP367" s="9"/>
      <c r="AQ367" s="9"/>
      <c r="AR367" s="9"/>
      <c r="AS367" s="9"/>
      <c r="AT367" s="9"/>
      <c r="AU367" s="9"/>
      <c r="AV367" s="9"/>
      <c r="AW367" s="9"/>
      <c r="AX367" s="9"/>
      <c r="AY367" s="9"/>
      <c r="AZ367" s="9"/>
      <c r="BA367" s="9"/>
      <c r="BB367" s="9"/>
      <c r="BC367" s="9"/>
      <c r="BD367" s="9"/>
      <c r="BE367" s="9"/>
      <c r="BF367" s="9"/>
      <c r="BG367" s="9"/>
      <c r="BH367" s="9"/>
      <c r="BI367" s="9"/>
      <c r="BJ367" s="9"/>
      <c r="BK367" s="9"/>
      <c r="BL367" s="9"/>
      <c r="BM367" s="9"/>
      <c r="BN367" s="9"/>
      <c r="BO367" s="9"/>
      <c r="BP367" s="9"/>
      <c r="BQ367" s="9"/>
      <c r="BR367" s="9"/>
      <c r="BS367" s="9"/>
      <c r="BT367" s="9"/>
      <c r="BU367" s="9"/>
      <c r="BV367" s="9"/>
      <c r="BW367" s="9"/>
      <c r="BX367" s="9"/>
      <c r="BY367" s="9"/>
      <c r="BZ367" s="9"/>
      <c r="CA367" s="9"/>
      <c r="CB367" s="9"/>
      <c r="CC367" s="9"/>
      <c r="CD367" s="9"/>
      <c r="CE367" s="9"/>
      <c r="CF367" s="9"/>
      <c r="CG367" s="9"/>
      <c r="CH367" s="9"/>
      <c r="CI367" s="9"/>
      <c r="CJ367" s="9"/>
      <c r="CK367" s="9"/>
      <c r="CL367" s="9"/>
      <c r="CM367" s="9"/>
      <c r="CN367" s="9"/>
      <c r="CO367" s="9"/>
      <c r="CP367" s="9"/>
      <c r="CQ367" s="9"/>
      <c r="CR367" s="9"/>
      <c r="CS367" s="9"/>
      <c r="CT367" s="9"/>
      <c r="CU367" s="9"/>
      <c r="CV367" s="9"/>
      <c r="CW367" s="9"/>
      <c r="CX367" s="9"/>
      <c r="CY367" s="9"/>
      <c r="CZ367" s="9"/>
      <c r="DA367" s="9"/>
      <c r="DB367" s="9"/>
      <c r="DC367" s="9"/>
      <c r="DD367" s="9"/>
      <c r="DE367" s="9"/>
      <c r="DF367" s="9"/>
      <c r="DG367" s="9"/>
      <c r="DH367" s="9"/>
      <c r="DI367" s="9"/>
      <c r="DJ367" s="9"/>
      <c r="DK367" s="9"/>
      <c r="DL367" s="9"/>
      <c r="DM367" s="9"/>
      <c r="DN367" s="9"/>
      <c r="DO367" s="9"/>
      <c r="DP367" s="9"/>
      <c r="DQ367" s="9"/>
      <c r="DR367" s="9"/>
      <c r="DS367" s="9"/>
      <c r="DT367" s="9"/>
      <c r="DU367" s="9"/>
      <c r="DV367" s="9"/>
      <c r="DW367" s="9"/>
      <c r="DX367" s="9"/>
      <c r="DY367" s="9"/>
      <c r="DZ367" s="9"/>
      <c r="EA367" s="9"/>
      <c r="EB367" s="9"/>
      <c r="EC367" s="9"/>
      <c r="ED367" s="9"/>
      <c r="EE367" s="9"/>
      <c r="EF367" s="9"/>
      <c r="EG367" s="9"/>
      <c r="EH367" s="9"/>
      <c r="EI367" s="9"/>
      <c r="EJ367" s="9"/>
      <c r="EK367" s="9"/>
      <c r="EL367" s="9"/>
      <c r="EM367" s="9"/>
      <c r="EN367" s="9"/>
      <c r="EO367" s="9"/>
      <c r="EP367" s="9"/>
      <c r="EQ367" s="9"/>
      <c r="ER367" s="9"/>
      <c r="ES367" s="9"/>
      <c r="ET367" s="9"/>
      <c r="EU367" s="9"/>
      <c r="EV367" s="9"/>
      <c r="EW367" s="9"/>
      <c r="EX367" s="9"/>
      <c r="EY367" s="9"/>
      <c r="EZ367" s="9"/>
      <c r="FA367" s="9"/>
      <c r="FB367" s="9"/>
      <c r="FC367" s="9"/>
      <c r="FD367" s="9"/>
      <c r="FE367" s="9"/>
      <c r="FF367" s="9"/>
      <c r="FG367" s="9"/>
      <c r="FH367" s="9"/>
      <c r="FI367" s="9"/>
      <c r="FJ367" s="9"/>
      <c r="FK367" s="9"/>
      <c r="FL367" s="9"/>
      <c r="FM367" s="9"/>
      <c r="FN367" s="9"/>
      <c r="FO367" s="9"/>
      <c r="FP367" s="9"/>
      <c r="FQ367" s="9"/>
      <c r="FR367" s="9"/>
      <c r="FS367" s="9"/>
      <c r="FT367" s="9"/>
      <c r="FU367" s="9"/>
      <c r="FV367" s="9"/>
      <c r="FW367" s="9"/>
      <c r="FX367" s="9"/>
      <c r="FY367" s="9"/>
      <c r="FZ367" s="9"/>
      <c r="GA367" s="9"/>
      <c r="GB367" s="9"/>
      <c r="GC367" s="9"/>
      <c r="GD367" s="9"/>
      <c r="GE367" s="9"/>
      <c r="GF367" s="9"/>
      <c r="GG367" s="9"/>
      <c r="GH367" s="9"/>
      <c r="GI367" s="9"/>
      <c r="GJ367" s="9"/>
      <c r="GK367" s="9"/>
      <c r="GL367" s="9"/>
      <c r="GM367" s="9"/>
      <c r="GN367" s="9"/>
      <c r="GO367" s="9"/>
      <c r="GP367" s="9"/>
      <c r="GQ367" s="9"/>
      <c r="GR367" s="9"/>
      <c r="GS367" s="9"/>
      <c r="GT367" s="9"/>
      <c r="GU367" s="9"/>
      <c r="GV367" s="9"/>
      <c r="GW367" s="9"/>
      <c r="GX367" s="9"/>
      <c r="GY367" s="9"/>
      <c r="GZ367" s="9"/>
      <c r="HA367" s="9"/>
      <c r="HB367" s="9"/>
      <c r="HC367" s="9"/>
      <c r="HD367" s="9"/>
      <c r="HE367" s="9"/>
      <c r="HF367" s="9"/>
      <c r="HG367" s="9"/>
      <c r="HH367" s="9"/>
      <c r="HI367" s="9"/>
      <c r="HJ367" s="9"/>
      <c r="HK367" s="9"/>
      <c r="HL367" s="9"/>
      <c r="HM367" s="9"/>
      <c r="HN367" s="9"/>
      <c r="HO367" s="9"/>
      <c r="HP367" s="9"/>
      <c r="HQ367" s="9"/>
      <c r="HR367" s="9"/>
      <c r="HS367" s="9"/>
      <c r="HT367" s="9"/>
      <c r="HU367" s="9"/>
      <c r="HV367" s="9"/>
      <c r="HW367" s="9"/>
      <c r="HX367" s="9"/>
      <c r="HY367" s="9"/>
      <c r="HZ367" s="9"/>
      <c r="IA367" s="9"/>
      <c r="IB367" s="9"/>
      <c r="IC367" s="9"/>
      <c r="ID367" s="9"/>
      <c r="IE367" s="9"/>
      <c r="IF367" s="9"/>
      <c r="IG367" s="9"/>
      <c r="IH367" s="9"/>
      <c r="II367" s="9"/>
      <c r="IJ367" s="9"/>
    </row>
    <row r="368" spans="1:244" ht="208.9" customHeight="1" x14ac:dyDescent="0.2">
      <c r="A368" s="1" t="s">
        <v>424</v>
      </c>
      <c r="B368" s="1" t="s">
        <v>425</v>
      </c>
      <c r="C368" s="16"/>
      <c r="D368" s="16"/>
      <c r="E368" s="17">
        <f t="shared" si="43"/>
        <v>193660</v>
      </c>
      <c r="F368" s="18">
        <f>F369</f>
        <v>0</v>
      </c>
      <c r="G368" s="17">
        <f>G369</f>
        <v>193660</v>
      </c>
      <c r="H368" s="17">
        <f t="shared" si="44"/>
        <v>193660</v>
      </c>
      <c r="I368" s="18">
        <f>I369</f>
        <v>0</v>
      </c>
      <c r="J368" s="17">
        <f>J369</f>
        <v>193660</v>
      </c>
    </row>
    <row r="369" spans="1:244" ht="89.45" customHeight="1" x14ac:dyDescent="0.2">
      <c r="A369" s="37" t="s">
        <v>709</v>
      </c>
      <c r="B369" s="16" t="s">
        <v>426</v>
      </c>
      <c r="C369" s="16"/>
      <c r="D369" s="16"/>
      <c r="E369" s="20">
        <f t="shared" si="43"/>
        <v>193660</v>
      </c>
      <c r="F369" s="21">
        <f>F370+F371</f>
        <v>0</v>
      </c>
      <c r="G369" s="20">
        <f>G370+G371</f>
        <v>193660</v>
      </c>
      <c r="H369" s="20">
        <f t="shared" si="44"/>
        <v>193660</v>
      </c>
      <c r="I369" s="21">
        <f>I370+I371</f>
        <v>0</v>
      </c>
      <c r="J369" s="20">
        <f>J370+J371</f>
        <v>193660</v>
      </c>
    </row>
    <row r="370" spans="1:244" ht="70.5" customHeight="1" x14ac:dyDescent="0.2">
      <c r="A370" s="16" t="s">
        <v>23</v>
      </c>
      <c r="B370" s="16" t="s">
        <v>426</v>
      </c>
      <c r="C370" s="16" t="s">
        <v>16</v>
      </c>
      <c r="D370" s="16" t="s">
        <v>11</v>
      </c>
      <c r="E370" s="20">
        <f t="shared" si="43"/>
        <v>1951</v>
      </c>
      <c r="F370" s="20"/>
      <c r="G370" s="20">
        <v>1951</v>
      </c>
      <c r="H370" s="20">
        <f t="shared" si="44"/>
        <v>1951</v>
      </c>
      <c r="I370" s="20"/>
      <c r="J370" s="20">
        <v>1951</v>
      </c>
    </row>
    <row r="371" spans="1:244" ht="49.15" customHeight="1" x14ac:dyDescent="0.2">
      <c r="A371" s="19" t="s">
        <v>30</v>
      </c>
      <c r="B371" s="16" t="s">
        <v>426</v>
      </c>
      <c r="C371" s="16" t="s">
        <v>19</v>
      </c>
      <c r="D371" s="16" t="s">
        <v>11</v>
      </c>
      <c r="E371" s="20">
        <f t="shared" si="43"/>
        <v>191709</v>
      </c>
      <c r="F371" s="20"/>
      <c r="G371" s="20">
        <v>191709</v>
      </c>
      <c r="H371" s="20">
        <f t="shared" si="44"/>
        <v>191709</v>
      </c>
      <c r="I371" s="20"/>
      <c r="J371" s="20">
        <v>191709</v>
      </c>
      <c r="K371" s="29"/>
      <c r="L371" s="29"/>
      <c r="M371" s="29"/>
      <c r="N371" s="29"/>
      <c r="O371" s="29"/>
      <c r="P371" s="29"/>
      <c r="Q371" s="29"/>
      <c r="R371" s="29"/>
      <c r="S371" s="29"/>
      <c r="T371" s="29"/>
      <c r="U371" s="29"/>
      <c r="V371" s="29"/>
      <c r="W371" s="29"/>
      <c r="X371" s="29"/>
      <c r="Y371" s="29"/>
      <c r="Z371" s="29"/>
      <c r="AA371" s="29"/>
      <c r="AB371" s="29"/>
      <c r="AC371" s="29"/>
      <c r="AD371" s="29"/>
      <c r="AE371" s="29"/>
      <c r="AF371" s="29"/>
      <c r="AG371" s="29"/>
      <c r="AH371" s="29"/>
      <c r="AI371" s="29"/>
      <c r="AJ371" s="29"/>
      <c r="AK371" s="29"/>
      <c r="AL371" s="29"/>
      <c r="AM371" s="29"/>
      <c r="AN371" s="29"/>
      <c r="AO371" s="29"/>
      <c r="AP371" s="29"/>
      <c r="AQ371" s="29"/>
      <c r="AR371" s="29"/>
      <c r="AS371" s="29"/>
      <c r="AT371" s="29"/>
      <c r="AU371" s="29"/>
      <c r="AV371" s="29"/>
      <c r="AW371" s="29"/>
      <c r="AX371" s="29"/>
      <c r="AY371" s="29"/>
      <c r="AZ371" s="29"/>
      <c r="BA371" s="29"/>
      <c r="BB371" s="29"/>
      <c r="BC371" s="29"/>
      <c r="BD371" s="29"/>
      <c r="BE371" s="29"/>
      <c r="BF371" s="29"/>
      <c r="BG371" s="29"/>
      <c r="BH371" s="29"/>
      <c r="BI371" s="29"/>
      <c r="BJ371" s="29"/>
      <c r="BK371" s="29"/>
      <c r="BL371" s="29"/>
      <c r="BM371" s="29"/>
      <c r="BN371" s="29"/>
      <c r="BO371" s="29"/>
      <c r="BP371" s="29"/>
      <c r="BQ371" s="29"/>
      <c r="BR371" s="29"/>
      <c r="BS371" s="29"/>
      <c r="BT371" s="29"/>
      <c r="BU371" s="29"/>
      <c r="BV371" s="29"/>
      <c r="BW371" s="29"/>
      <c r="BX371" s="29"/>
      <c r="BY371" s="29"/>
      <c r="BZ371" s="29"/>
      <c r="CA371" s="29"/>
      <c r="CB371" s="29"/>
      <c r="CC371" s="29"/>
      <c r="CD371" s="29"/>
      <c r="CE371" s="29"/>
      <c r="CF371" s="29"/>
      <c r="CG371" s="29"/>
      <c r="CH371" s="29"/>
      <c r="CI371" s="29"/>
      <c r="CJ371" s="29"/>
      <c r="CK371" s="29"/>
      <c r="CL371" s="29"/>
      <c r="CM371" s="29"/>
      <c r="CN371" s="29"/>
      <c r="CO371" s="29"/>
      <c r="CP371" s="29"/>
      <c r="CQ371" s="29"/>
      <c r="CR371" s="29"/>
      <c r="CS371" s="29"/>
      <c r="CT371" s="29"/>
      <c r="CU371" s="29"/>
      <c r="CV371" s="29"/>
      <c r="CW371" s="29"/>
      <c r="CX371" s="29"/>
      <c r="CY371" s="29"/>
      <c r="CZ371" s="29"/>
      <c r="DA371" s="29"/>
      <c r="DB371" s="29"/>
      <c r="DC371" s="29"/>
      <c r="DD371" s="29"/>
      <c r="DE371" s="29"/>
      <c r="DF371" s="29"/>
      <c r="DG371" s="29"/>
      <c r="DH371" s="29"/>
      <c r="DI371" s="29"/>
      <c r="DJ371" s="29"/>
      <c r="DK371" s="29"/>
      <c r="DL371" s="29"/>
      <c r="DM371" s="29"/>
      <c r="DN371" s="29"/>
      <c r="DO371" s="29"/>
      <c r="DP371" s="29"/>
      <c r="DQ371" s="29"/>
      <c r="DR371" s="29"/>
      <c r="DS371" s="29"/>
      <c r="DT371" s="29"/>
      <c r="DU371" s="29"/>
      <c r="DV371" s="29"/>
      <c r="DW371" s="29"/>
      <c r="DX371" s="29"/>
      <c r="DY371" s="29"/>
      <c r="DZ371" s="29"/>
      <c r="EA371" s="29"/>
      <c r="EB371" s="29"/>
      <c r="EC371" s="29"/>
      <c r="ED371" s="29"/>
      <c r="EE371" s="29"/>
      <c r="EF371" s="29"/>
      <c r="EG371" s="29"/>
      <c r="EH371" s="29"/>
      <c r="EI371" s="29"/>
      <c r="EJ371" s="29"/>
      <c r="EK371" s="29"/>
      <c r="EL371" s="29"/>
      <c r="EM371" s="29"/>
      <c r="EN371" s="29"/>
      <c r="EO371" s="29"/>
      <c r="EP371" s="29"/>
      <c r="EQ371" s="29"/>
      <c r="ER371" s="29"/>
      <c r="ES371" s="29"/>
      <c r="ET371" s="29"/>
      <c r="EU371" s="29"/>
      <c r="EV371" s="29"/>
      <c r="EW371" s="29"/>
      <c r="EX371" s="29"/>
      <c r="EY371" s="29"/>
      <c r="EZ371" s="29"/>
      <c r="FA371" s="29"/>
      <c r="FB371" s="29"/>
      <c r="FC371" s="29"/>
      <c r="FD371" s="29"/>
      <c r="FE371" s="29"/>
      <c r="FF371" s="29"/>
      <c r="FG371" s="29"/>
      <c r="FH371" s="29"/>
      <c r="FI371" s="29"/>
      <c r="FJ371" s="29"/>
      <c r="FK371" s="29"/>
      <c r="FL371" s="29"/>
      <c r="FM371" s="29"/>
      <c r="FN371" s="29"/>
      <c r="FO371" s="29"/>
      <c r="FP371" s="29"/>
      <c r="FQ371" s="29"/>
      <c r="FR371" s="29"/>
      <c r="FS371" s="29"/>
      <c r="FT371" s="29"/>
      <c r="FU371" s="29"/>
      <c r="FV371" s="29"/>
      <c r="FW371" s="29"/>
      <c r="FX371" s="29"/>
      <c r="FY371" s="29"/>
      <c r="FZ371" s="29"/>
      <c r="GA371" s="29"/>
      <c r="GB371" s="29"/>
      <c r="GC371" s="29"/>
      <c r="GD371" s="29"/>
      <c r="GE371" s="29"/>
      <c r="GF371" s="29"/>
      <c r="GG371" s="29"/>
      <c r="GH371" s="29"/>
      <c r="GI371" s="29"/>
      <c r="GJ371" s="29"/>
      <c r="GK371" s="29"/>
      <c r="GL371" s="29"/>
      <c r="GM371" s="29"/>
      <c r="GN371" s="29"/>
      <c r="GO371" s="29"/>
      <c r="GP371" s="29"/>
      <c r="GQ371" s="29"/>
      <c r="GR371" s="29"/>
      <c r="GS371" s="29"/>
      <c r="GT371" s="29"/>
      <c r="GU371" s="29"/>
      <c r="GV371" s="29"/>
      <c r="GW371" s="29"/>
      <c r="GX371" s="29"/>
      <c r="GY371" s="29"/>
      <c r="GZ371" s="29"/>
      <c r="HA371" s="29"/>
      <c r="HB371" s="29"/>
      <c r="HC371" s="29"/>
      <c r="HD371" s="29"/>
      <c r="HE371" s="29"/>
      <c r="HF371" s="29"/>
      <c r="HG371" s="29"/>
      <c r="HH371" s="29"/>
      <c r="HI371" s="29"/>
      <c r="HJ371" s="29"/>
      <c r="HK371" s="29"/>
      <c r="HL371" s="29"/>
      <c r="HM371" s="29"/>
      <c r="HN371" s="29"/>
      <c r="HO371" s="29"/>
      <c r="HP371" s="29"/>
      <c r="HQ371" s="29"/>
      <c r="HR371" s="29"/>
      <c r="HS371" s="29"/>
      <c r="HT371" s="29"/>
      <c r="HU371" s="29"/>
      <c r="HV371" s="29"/>
      <c r="HW371" s="29"/>
      <c r="HX371" s="29"/>
      <c r="HY371" s="29"/>
      <c r="HZ371" s="29"/>
      <c r="IA371" s="29"/>
      <c r="IB371" s="29"/>
      <c r="IC371" s="29"/>
      <c r="ID371" s="29"/>
      <c r="IE371" s="29"/>
      <c r="IF371" s="29"/>
      <c r="IG371" s="29"/>
      <c r="IH371" s="29"/>
      <c r="II371" s="29"/>
      <c r="IJ371" s="29"/>
    </row>
    <row r="372" spans="1:244" ht="137.44999999999999" customHeight="1" x14ac:dyDescent="0.2">
      <c r="A372" s="6" t="s">
        <v>427</v>
      </c>
      <c r="B372" s="1" t="s">
        <v>428</v>
      </c>
      <c r="C372" s="16"/>
      <c r="D372" s="16"/>
      <c r="E372" s="17">
        <f t="shared" si="43"/>
        <v>127809</v>
      </c>
      <c r="F372" s="18">
        <f>F373</f>
        <v>0</v>
      </c>
      <c r="G372" s="17">
        <f>G373</f>
        <v>127809</v>
      </c>
      <c r="H372" s="17">
        <f t="shared" si="44"/>
        <v>132794</v>
      </c>
      <c r="I372" s="18">
        <f>I373</f>
        <v>0</v>
      </c>
      <c r="J372" s="17">
        <f>J373</f>
        <v>132794</v>
      </c>
    </row>
    <row r="373" spans="1:244" ht="113.45" customHeight="1" x14ac:dyDescent="0.2">
      <c r="A373" s="19" t="s">
        <v>960</v>
      </c>
      <c r="B373" s="16" t="s">
        <v>429</v>
      </c>
      <c r="C373" s="16"/>
      <c r="D373" s="16"/>
      <c r="E373" s="20">
        <f t="shared" si="43"/>
        <v>127809</v>
      </c>
      <c r="F373" s="21">
        <f>F374+F375</f>
        <v>0</v>
      </c>
      <c r="G373" s="20">
        <f>G374+G375</f>
        <v>127809</v>
      </c>
      <c r="H373" s="20">
        <f t="shared" si="44"/>
        <v>132794</v>
      </c>
      <c r="I373" s="21">
        <f>I374+I375</f>
        <v>0</v>
      </c>
      <c r="J373" s="20">
        <f>J374+J375</f>
        <v>132794</v>
      </c>
    </row>
    <row r="374" spans="1:244" ht="63" customHeight="1" x14ac:dyDescent="0.2">
      <c r="A374" s="16" t="s">
        <v>23</v>
      </c>
      <c r="B374" s="16" t="s">
        <v>429</v>
      </c>
      <c r="C374" s="16" t="s">
        <v>16</v>
      </c>
      <c r="D374" s="16" t="s">
        <v>11</v>
      </c>
      <c r="E374" s="20">
        <f t="shared" si="43"/>
        <v>1263</v>
      </c>
      <c r="F374" s="20"/>
      <c r="G374" s="20">
        <v>1263</v>
      </c>
      <c r="H374" s="20">
        <f t="shared" si="44"/>
        <v>1320</v>
      </c>
      <c r="I374" s="20"/>
      <c r="J374" s="20">
        <v>1320</v>
      </c>
    </row>
    <row r="375" spans="1:244" ht="49.5" customHeight="1" x14ac:dyDescent="0.2">
      <c r="A375" s="19" t="s">
        <v>30</v>
      </c>
      <c r="B375" s="16" t="s">
        <v>429</v>
      </c>
      <c r="C375" s="16" t="s">
        <v>19</v>
      </c>
      <c r="D375" s="16" t="s">
        <v>11</v>
      </c>
      <c r="E375" s="20">
        <f t="shared" si="43"/>
        <v>126546</v>
      </c>
      <c r="F375" s="20"/>
      <c r="G375" s="20">
        <v>126546</v>
      </c>
      <c r="H375" s="20">
        <f t="shared" si="44"/>
        <v>131474</v>
      </c>
      <c r="I375" s="20"/>
      <c r="J375" s="20">
        <v>131474</v>
      </c>
    </row>
    <row r="376" spans="1:244" s="29" customFormat="1" ht="210.6" customHeight="1" x14ac:dyDescent="0.2">
      <c r="A376" s="6" t="s">
        <v>430</v>
      </c>
      <c r="B376" s="1" t="s">
        <v>431</v>
      </c>
      <c r="C376" s="16"/>
      <c r="D376" s="16"/>
      <c r="E376" s="17">
        <f t="shared" si="43"/>
        <v>6208</v>
      </c>
      <c r="F376" s="18">
        <f>F377</f>
        <v>0</v>
      </c>
      <c r="G376" s="17">
        <f>G377</f>
        <v>6208</v>
      </c>
      <c r="H376" s="17">
        <f t="shared" si="44"/>
        <v>6450</v>
      </c>
      <c r="I376" s="18">
        <f>I377</f>
        <v>0</v>
      </c>
      <c r="J376" s="17">
        <f>J377</f>
        <v>6450</v>
      </c>
    </row>
    <row r="377" spans="1:244" s="29" customFormat="1" ht="150.75" customHeight="1" x14ac:dyDescent="0.2">
      <c r="A377" s="22" t="s">
        <v>432</v>
      </c>
      <c r="B377" s="16" t="s">
        <v>433</v>
      </c>
      <c r="C377" s="16"/>
      <c r="D377" s="16"/>
      <c r="E377" s="20">
        <f t="shared" si="43"/>
        <v>6208</v>
      </c>
      <c r="F377" s="21">
        <f>F378+F379</f>
        <v>0</v>
      </c>
      <c r="G377" s="20">
        <f>G378+G379</f>
        <v>6208</v>
      </c>
      <c r="H377" s="20">
        <f t="shared" si="44"/>
        <v>6450</v>
      </c>
      <c r="I377" s="21">
        <f>I378+I379</f>
        <v>0</v>
      </c>
      <c r="J377" s="20">
        <f>J378+J379</f>
        <v>6450</v>
      </c>
      <c r="K377" s="14"/>
      <c r="L377" s="14"/>
      <c r="M377" s="14"/>
      <c r="N377" s="14"/>
      <c r="O377" s="14"/>
      <c r="P377" s="14"/>
      <c r="Q377" s="14"/>
      <c r="R377" s="14"/>
      <c r="S377" s="14"/>
      <c r="T377" s="14"/>
      <c r="U377" s="14"/>
      <c r="V377" s="14"/>
      <c r="W377" s="14"/>
      <c r="X377" s="14"/>
      <c r="Y377" s="14"/>
      <c r="Z377" s="14"/>
      <c r="AA377" s="14"/>
      <c r="AB377" s="14"/>
      <c r="AC377" s="14"/>
      <c r="AD377" s="14"/>
      <c r="AE377" s="14"/>
      <c r="AF377" s="14"/>
      <c r="AG377" s="14"/>
      <c r="AH377" s="14"/>
      <c r="AI377" s="14"/>
      <c r="AJ377" s="14"/>
      <c r="AK377" s="14"/>
      <c r="AL377" s="14"/>
      <c r="AM377" s="14"/>
      <c r="AN377" s="14"/>
      <c r="AO377" s="14"/>
      <c r="AP377" s="14"/>
      <c r="AQ377" s="14"/>
      <c r="AR377" s="14"/>
      <c r="AS377" s="14"/>
      <c r="AT377" s="14"/>
      <c r="AU377" s="14"/>
      <c r="AV377" s="14"/>
      <c r="AW377" s="14"/>
      <c r="AX377" s="14"/>
      <c r="AY377" s="14"/>
      <c r="AZ377" s="14"/>
      <c r="BA377" s="14"/>
      <c r="BB377" s="14"/>
      <c r="BC377" s="14"/>
      <c r="BD377" s="14"/>
      <c r="BE377" s="14"/>
      <c r="BF377" s="14"/>
      <c r="BG377" s="14"/>
      <c r="BH377" s="14"/>
      <c r="BI377" s="14"/>
      <c r="BJ377" s="14"/>
      <c r="BK377" s="14"/>
      <c r="BL377" s="14"/>
      <c r="BM377" s="14"/>
      <c r="BN377" s="14"/>
      <c r="BO377" s="14"/>
      <c r="BP377" s="14"/>
      <c r="BQ377" s="14"/>
      <c r="BR377" s="14"/>
      <c r="BS377" s="14"/>
      <c r="BT377" s="14"/>
      <c r="BU377" s="14"/>
      <c r="BV377" s="14"/>
      <c r="BW377" s="14"/>
      <c r="BX377" s="14"/>
      <c r="BY377" s="14"/>
      <c r="BZ377" s="14"/>
      <c r="CA377" s="14"/>
      <c r="CB377" s="14"/>
      <c r="CC377" s="14"/>
      <c r="CD377" s="14"/>
      <c r="CE377" s="14"/>
      <c r="CF377" s="14"/>
      <c r="CG377" s="14"/>
      <c r="CH377" s="14"/>
      <c r="CI377" s="14"/>
      <c r="CJ377" s="14"/>
      <c r="CK377" s="14"/>
      <c r="CL377" s="14"/>
      <c r="CM377" s="14"/>
      <c r="CN377" s="14"/>
      <c r="CO377" s="14"/>
      <c r="CP377" s="14"/>
      <c r="CQ377" s="14"/>
      <c r="CR377" s="14"/>
      <c r="CS377" s="14"/>
      <c r="CT377" s="14"/>
      <c r="CU377" s="14"/>
      <c r="CV377" s="14"/>
      <c r="CW377" s="14"/>
      <c r="CX377" s="14"/>
      <c r="CY377" s="14"/>
      <c r="CZ377" s="14"/>
      <c r="DA377" s="14"/>
      <c r="DB377" s="14"/>
      <c r="DC377" s="14"/>
      <c r="DD377" s="14"/>
      <c r="DE377" s="14"/>
      <c r="DF377" s="14"/>
      <c r="DG377" s="14"/>
      <c r="DH377" s="14"/>
      <c r="DI377" s="14"/>
      <c r="DJ377" s="14"/>
      <c r="DK377" s="14"/>
      <c r="DL377" s="14"/>
      <c r="DM377" s="14"/>
      <c r="DN377" s="14"/>
      <c r="DO377" s="14"/>
      <c r="DP377" s="14"/>
      <c r="DQ377" s="14"/>
      <c r="DR377" s="14"/>
      <c r="DS377" s="14"/>
      <c r="DT377" s="14"/>
      <c r="DU377" s="14"/>
      <c r="DV377" s="14"/>
      <c r="DW377" s="14"/>
      <c r="DX377" s="14"/>
      <c r="DY377" s="14"/>
      <c r="DZ377" s="14"/>
      <c r="EA377" s="14"/>
      <c r="EB377" s="14"/>
      <c r="EC377" s="14"/>
      <c r="ED377" s="14"/>
      <c r="EE377" s="14"/>
      <c r="EF377" s="14"/>
      <c r="EG377" s="14"/>
      <c r="EH377" s="14"/>
      <c r="EI377" s="14"/>
      <c r="EJ377" s="14"/>
      <c r="EK377" s="14"/>
      <c r="EL377" s="14"/>
      <c r="EM377" s="14"/>
      <c r="EN377" s="14"/>
      <c r="EO377" s="14"/>
      <c r="EP377" s="14"/>
      <c r="EQ377" s="14"/>
      <c r="ER377" s="14"/>
      <c r="ES377" s="14"/>
      <c r="ET377" s="14"/>
      <c r="EU377" s="14"/>
      <c r="EV377" s="14"/>
      <c r="EW377" s="14"/>
      <c r="EX377" s="14"/>
      <c r="EY377" s="14"/>
      <c r="EZ377" s="14"/>
      <c r="FA377" s="14"/>
      <c r="FB377" s="14"/>
      <c r="FC377" s="14"/>
      <c r="FD377" s="14"/>
      <c r="FE377" s="14"/>
      <c r="FF377" s="14"/>
      <c r="FG377" s="14"/>
      <c r="FH377" s="14"/>
      <c r="FI377" s="14"/>
      <c r="FJ377" s="14"/>
      <c r="FK377" s="14"/>
      <c r="FL377" s="14"/>
      <c r="FM377" s="14"/>
      <c r="FN377" s="14"/>
      <c r="FO377" s="14"/>
      <c r="FP377" s="14"/>
      <c r="FQ377" s="14"/>
      <c r="FR377" s="14"/>
      <c r="FS377" s="14"/>
      <c r="FT377" s="14"/>
      <c r="FU377" s="14"/>
      <c r="FV377" s="14"/>
      <c r="FW377" s="14"/>
      <c r="FX377" s="14"/>
      <c r="FY377" s="14"/>
      <c r="FZ377" s="14"/>
      <c r="GA377" s="14"/>
      <c r="GB377" s="14"/>
      <c r="GC377" s="14"/>
      <c r="GD377" s="14"/>
      <c r="GE377" s="14"/>
      <c r="GF377" s="14"/>
      <c r="GG377" s="14"/>
      <c r="GH377" s="14"/>
      <c r="GI377" s="14"/>
      <c r="GJ377" s="14"/>
      <c r="GK377" s="14"/>
      <c r="GL377" s="14"/>
      <c r="GM377" s="14"/>
      <c r="GN377" s="14"/>
      <c r="GO377" s="14"/>
      <c r="GP377" s="14"/>
      <c r="GQ377" s="14"/>
      <c r="GR377" s="14"/>
      <c r="GS377" s="14"/>
      <c r="GT377" s="14"/>
      <c r="GU377" s="14"/>
      <c r="GV377" s="14"/>
      <c r="GW377" s="14"/>
      <c r="GX377" s="14"/>
      <c r="GY377" s="14"/>
      <c r="GZ377" s="14"/>
      <c r="HA377" s="14"/>
      <c r="HB377" s="14"/>
      <c r="HC377" s="14"/>
      <c r="HD377" s="14"/>
      <c r="HE377" s="14"/>
      <c r="HF377" s="14"/>
      <c r="HG377" s="14"/>
      <c r="HH377" s="14"/>
      <c r="HI377" s="14"/>
      <c r="HJ377" s="14"/>
      <c r="HK377" s="14"/>
      <c r="HL377" s="14"/>
      <c r="HM377" s="14"/>
      <c r="HN377" s="14"/>
      <c r="HO377" s="14"/>
      <c r="HP377" s="14"/>
      <c r="HQ377" s="14"/>
      <c r="HR377" s="14"/>
      <c r="HS377" s="14"/>
      <c r="HT377" s="14"/>
      <c r="HU377" s="14"/>
      <c r="HV377" s="14"/>
      <c r="HW377" s="14"/>
      <c r="HX377" s="14"/>
      <c r="HY377" s="14"/>
      <c r="HZ377" s="14"/>
      <c r="IA377" s="14"/>
      <c r="IB377" s="14"/>
      <c r="IC377" s="14"/>
      <c r="ID377" s="14"/>
      <c r="IE377" s="14"/>
      <c r="IF377" s="14"/>
      <c r="IG377" s="14"/>
      <c r="IH377" s="14"/>
      <c r="II377" s="14"/>
      <c r="IJ377" s="14"/>
    </row>
    <row r="378" spans="1:244" s="29" customFormat="1" ht="69" customHeight="1" x14ac:dyDescent="0.2">
      <c r="A378" s="16" t="s">
        <v>23</v>
      </c>
      <c r="B378" s="16" t="s">
        <v>433</v>
      </c>
      <c r="C378" s="16" t="s">
        <v>16</v>
      </c>
      <c r="D378" s="16" t="s">
        <v>11</v>
      </c>
      <c r="E378" s="20">
        <f t="shared" si="43"/>
        <v>62</v>
      </c>
      <c r="F378" s="20"/>
      <c r="G378" s="20">
        <v>62</v>
      </c>
      <c r="H378" s="20">
        <f t="shared" si="44"/>
        <v>64</v>
      </c>
      <c r="I378" s="20"/>
      <c r="J378" s="20">
        <v>64</v>
      </c>
      <c r="K378" s="14"/>
      <c r="L378" s="14"/>
      <c r="M378" s="14"/>
      <c r="N378" s="14"/>
      <c r="O378" s="14"/>
      <c r="P378" s="14"/>
      <c r="Q378" s="14"/>
      <c r="R378" s="14"/>
      <c r="S378" s="14"/>
      <c r="T378" s="14"/>
      <c r="U378" s="14"/>
      <c r="V378" s="14"/>
      <c r="W378" s="14"/>
      <c r="X378" s="14"/>
      <c r="Y378" s="14"/>
      <c r="Z378" s="14"/>
      <c r="AA378" s="14"/>
      <c r="AB378" s="14"/>
      <c r="AC378" s="14"/>
      <c r="AD378" s="14"/>
      <c r="AE378" s="14"/>
      <c r="AF378" s="14"/>
      <c r="AG378" s="14"/>
      <c r="AH378" s="14"/>
      <c r="AI378" s="14"/>
      <c r="AJ378" s="14"/>
      <c r="AK378" s="14"/>
      <c r="AL378" s="14"/>
      <c r="AM378" s="14"/>
      <c r="AN378" s="14"/>
      <c r="AO378" s="14"/>
      <c r="AP378" s="14"/>
      <c r="AQ378" s="14"/>
      <c r="AR378" s="14"/>
      <c r="AS378" s="14"/>
      <c r="AT378" s="14"/>
      <c r="AU378" s="14"/>
      <c r="AV378" s="14"/>
      <c r="AW378" s="14"/>
      <c r="AX378" s="14"/>
      <c r="AY378" s="14"/>
      <c r="AZ378" s="14"/>
      <c r="BA378" s="14"/>
      <c r="BB378" s="14"/>
      <c r="BC378" s="14"/>
      <c r="BD378" s="14"/>
      <c r="BE378" s="14"/>
      <c r="BF378" s="14"/>
      <c r="BG378" s="14"/>
      <c r="BH378" s="14"/>
      <c r="BI378" s="14"/>
      <c r="BJ378" s="14"/>
      <c r="BK378" s="14"/>
      <c r="BL378" s="14"/>
      <c r="BM378" s="14"/>
      <c r="BN378" s="14"/>
      <c r="BO378" s="14"/>
      <c r="BP378" s="14"/>
      <c r="BQ378" s="14"/>
      <c r="BR378" s="14"/>
      <c r="BS378" s="14"/>
      <c r="BT378" s="14"/>
      <c r="BU378" s="14"/>
      <c r="BV378" s="14"/>
      <c r="BW378" s="14"/>
      <c r="BX378" s="14"/>
      <c r="BY378" s="14"/>
      <c r="BZ378" s="14"/>
      <c r="CA378" s="14"/>
      <c r="CB378" s="14"/>
      <c r="CC378" s="14"/>
      <c r="CD378" s="14"/>
      <c r="CE378" s="14"/>
      <c r="CF378" s="14"/>
      <c r="CG378" s="14"/>
      <c r="CH378" s="14"/>
      <c r="CI378" s="14"/>
      <c r="CJ378" s="14"/>
      <c r="CK378" s="14"/>
      <c r="CL378" s="14"/>
      <c r="CM378" s="14"/>
      <c r="CN378" s="14"/>
      <c r="CO378" s="14"/>
      <c r="CP378" s="14"/>
      <c r="CQ378" s="14"/>
      <c r="CR378" s="14"/>
      <c r="CS378" s="14"/>
      <c r="CT378" s="14"/>
      <c r="CU378" s="14"/>
      <c r="CV378" s="14"/>
      <c r="CW378" s="14"/>
      <c r="CX378" s="14"/>
      <c r="CY378" s="14"/>
      <c r="CZ378" s="14"/>
      <c r="DA378" s="14"/>
      <c r="DB378" s="14"/>
      <c r="DC378" s="14"/>
      <c r="DD378" s="14"/>
      <c r="DE378" s="14"/>
      <c r="DF378" s="14"/>
      <c r="DG378" s="14"/>
      <c r="DH378" s="14"/>
      <c r="DI378" s="14"/>
      <c r="DJ378" s="14"/>
      <c r="DK378" s="14"/>
      <c r="DL378" s="14"/>
      <c r="DM378" s="14"/>
      <c r="DN378" s="14"/>
      <c r="DO378" s="14"/>
      <c r="DP378" s="14"/>
      <c r="DQ378" s="14"/>
      <c r="DR378" s="14"/>
      <c r="DS378" s="14"/>
      <c r="DT378" s="14"/>
      <c r="DU378" s="14"/>
      <c r="DV378" s="14"/>
      <c r="DW378" s="14"/>
      <c r="DX378" s="14"/>
      <c r="DY378" s="14"/>
      <c r="DZ378" s="14"/>
      <c r="EA378" s="14"/>
      <c r="EB378" s="14"/>
      <c r="EC378" s="14"/>
      <c r="ED378" s="14"/>
      <c r="EE378" s="14"/>
      <c r="EF378" s="14"/>
      <c r="EG378" s="14"/>
      <c r="EH378" s="14"/>
      <c r="EI378" s="14"/>
      <c r="EJ378" s="14"/>
      <c r="EK378" s="14"/>
      <c r="EL378" s="14"/>
      <c r="EM378" s="14"/>
      <c r="EN378" s="14"/>
      <c r="EO378" s="14"/>
      <c r="EP378" s="14"/>
      <c r="EQ378" s="14"/>
      <c r="ER378" s="14"/>
      <c r="ES378" s="14"/>
      <c r="ET378" s="14"/>
      <c r="EU378" s="14"/>
      <c r="EV378" s="14"/>
      <c r="EW378" s="14"/>
      <c r="EX378" s="14"/>
      <c r="EY378" s="14"/>
      <c r="EZ378" s="14"/>
      <c r="FA378" s="14"/>
      <c r="FB378" s="14"/>
      <c r="FC378" s="14"/>
      <c r="FD378" s="14"/>
      <c r="FE378" s="14"/>
      <c r="FF378" s="14"/>
      <c r="FG378" s="14"/>
      <c r="FH378" s="14"/>
      <c r="FI378" s="14"/>
      <c r="FJ378" s="14"/>
      <c r="FK378" s="14"/>
      <c r="FL378" s="14"/>
      <c r="FM378" s="14"/>
      <c r="FN378" s="14"/>
      <c r="FO378" s="14"/>
      <c r="FP378" s="14"/>
      <c r="FQ378" s="14"/>
      <c r="FR378" s="14"/>
      <c r="FS378" s="14"/>
      <c r="FT378" s="14"/>
      <c r="FU378" s="14"/>
      <c r="FV378" s="14"/>
      <c r="FW378" s="14"/>
      <c r="FX378" s="14"/>
      <c r="FY378" s="14"/>
      <c r="FZ378" s="14"/>
      <c r="GA378" s="14"/>
      <c r="GB378" s="14"/>
      <c r="GC378" s="14"/>
      <c r="GD378" s="14"/>
      <c r="GE378" s="14"/>
      <c r="GF378" s="14"/>
      <c r="GG378" s="14"/>
      <c r="GH378" s="14"/>
      <c r="GI378" s="14"/>
      <c r="GJ378" s="14"/>
      <c r="GK378" s="14"/>
      <c r="GL378" s="14"/>
      <c r="GM378" s="14"/>
      <c r="GN378" s="14"/>
      <c r="GO378" s="14"/>
      <c r="GP378" s="14"/>
      <c r="GQ378" s="14"/>
      <c r="GR378" s="14"/>
      <c r="GS378" s="14"/>
      <c r="GT378" s="14"/>
      <c r="GU378" s="14"/>
      <c r="GV378" s="14"/>
      <c r="GW378" s="14"/>
      <c r="GX378" s="14"/>
      <c r="GY378" s="14"/>
      <c r="GZ378" s="14"/>
      <c r="HA378" s="14"/>
      <c r="HB378" s="14"/>
      <c r="HC378" s="14"/>
      <c r="HD378" s="14"/>
      <c r="HE378" s="14"/>
      <c r="HF378" s="14"/>
      <c r="HG378" s="14"/>
      <c r="HH378" s="14"/>
      <c r="HI378" s="14"/>
      <c r="HJ378" s="14"/>
      <c r="HK378" s="14"/>
      <c r="HL378" s="14"/>
      <c r="HM378" s="14"/>
      <c r="HN378" s="14"/>
      <c r="HO378" s="14"/>
      <c r="HP378" s="14"/>
      <c r="HQ378" s="14"/>
      <c r="HR378" s="14"/>
      <c r="HS378" s="14"/>
      <c r="HT378" s="14"/>
      <c r="HU378" s="14"/>
      <c r="HV378" s="14"/>
      <c r="HW378" s="14"/>
      <c r="HX378" s="14"/>
      <c r="HY378" s="14"/>
      <c r="HZ378" s="14"/>
      <c r="IA378" s="14"/>
      <c r="IB378" s="14"/>
      <c r="IC378" s="14"/>
      <c r="ID378" s="14"/>
      <c r="IE378" s="14"/>
      <c r="IF378" s="14"/>
      <c r="IG378" s="14"/>
      <c r="IH378" s="14"/>
      <c r="II378" s="14"/>
      <c r="IJ378" s="14"/>
    </row>
    <row r="379" spans="1:244" s="29" customFormat="1" ht="54" customHeight="1" x14ac:dyDescent="0.2">
      <c r="A379" s="19" t="s">
        <v>30</v>
      </c>
      <c r="B379" s="16" t="s">
        <v>433</v>
      </c>
      <c r="C379" s="16" t="s">
        <v>19</v>
      </c>
      <c r="D379" s="16" t="s">
        <v>11</v>
      </c>
      <c r="E379" s="20">
        <f t="shared" si="43"/>
        <v>6146</v>
      </c>
      <c r="F379" s="20"/>
      <c r="G379" s="20">
        <v>6146</v>
      </c>
      <c r="H379" s="20">
        <f t="shared" si="44"/>
        <v>6386</v>
      </c>
      <c r="I379" s="20"/>
      <c r="J379" s="20">
        <v>6386</v>
      </c>
      <c r="K379" s="14"/>
      <c r="L379" s="14"/>
      <c r="M379" s="14"/>
      <c r="N379" s="14"/>
      <c r="O379" s="14"/>
      <c r="P379" s="14"/>
      <c r="Q379" s="14"/>
      <c r="R379" s="14"/>
      <c r="S379" s="14"/>
      <c r="T379" s="14"/>
      <c r="U379" s="14"/>
      <c r="V379" s="14"/>
      <c r="W379" s="14"/>
      <c r="X379" s="14"/>
      <c r="Y379" s="14"/>
      <c r="Z379" s="14"/>
      <c r="AA379" s="14"/>
      <c r="AB379" s="14"/>
      <c r="AC379" s="14"/>
      <c r="AD379" s="14"/>
      <c r="AE379" s="14"/>
      <c r="AF379" s="14"/>
      <c r="AG379" s="14"/>
      <c r="AH379" s="14"/>
      <c r="AI379" s="14"/>
      <c r="AJ379" s="14"/>
      <c r="AK379" s="14"/>
      <c r="AL379" s="14"/>
      <c r="AM379" s="14"/>
      <c r="AN379" s="14"/>
      <c r="AO379" s="14"/>
      <c r="AP379" s="14"/>
      <c r="AQ379" s="14"/>
      <c r="AR379" s="14"/>
      <c r="AS379" s="14"/>
      <c r="AT379" s="14"/>
      <c r="AU379" s="14"/>
      <c r="AV379" s="14"/>
      <c r="AW379" s="14"/>
      <c r="AX379" s="14"/>
      <c r="AY379" s="14"/>
      <c r="AZ379" s="14"/>
      <c r="BA379" s="14"/>
      <c r="BB379" s="14"/>
      <c r="BC379" s="14"/>
      <c r="BD379" s="14"/>
      <c r="BE379" s="14"/>
      <c r="BF379" s="14"/>
      <c r="BG379" s="14"/>
      <c r="BH379" s="14"/>
      <c r="BI379" s="14"/>
      <c r="BJ379" s="14"/>
      <c r="BK379" s="14"/>
      <c r="BL379" s="14"/>
      <c r="BM379" s="14"/>
      <c r="BN379" s="14"/>
      <c r="BO379" s="14"/>
      <c r="BP379" s="14"/>
      <c r="BQ379" s="14"/>
      <c r="BR379" s="14"/>
      <c r="BS379" s="14"/>
      <c r="BT379" s="14"/>
      <c r="BU379" s="14"/>
      <c r="BV379" s="14"/>
      <c r="BW379" s="14"/>
      <c r="BX379" s="14"/>
      <c r="BY379" s="14"/>
      <c r="BZ379" s="14"/>
      <c r="CA379" s="14"/>
      <c r="CB379" s="14"/>
      <c r="CC379" s="14"/>
      <c r="CD379" s="14"/>
      <c r="CE379" s="14"/>
      <c r="CF379" s="14"/>
      <c r="CG379" s="14"/>
      <c r="CH379" s="14"/>
      <c r="CI379" s="14"/>
      <c r="CJ379" s="14"/>
      <c r="CK379" s="14"/>
      <c r="CL379" s="14"/>
      <c r="CM379" s="14"/>
      <c r="CN379" s="14"/>
      <c r="CO379" s="14"/>
      <c r="CP379" s="14"/>
      <c r="CQ379" s="14"/>
      <c r="CR379" s="14"/>
      <c r="CS379" s="14"/>
      <c r="CT379" s="14"/>
      <c r="CU379" s="14"/>
      <c r="CV379" s="14"/>
      <c r="CW379" s="14"/>
      <c r="CX379" s="14"/>
      <c r="CY379" s="14"/>
      <c r="CZ379" s="14"/>
      <c r="DA379" s="14"/>
      <c r="DB379" s="14"/>
      <c r="DC379" s="14"/>
      <c r="DD379" s="14"/>
      <c r="DE379" s="14"/>
      <c r="DF379" s="14"/>
      <c r="DG379" s="14"/>
      <c r="DH379" s="14"/>
      <c r="DI379" s="14"/>
      <c r="DJ379" s="14"/>
      <c r="DK379" s="14"/>
      <c r="DL379" s="14"/>
      <c r="DM379" s="14"/>
      <c r="DN379" s="14"/>
      <c r="DO379" s="14"/>
      <c r="DP379" s="14"/>
      <c r="DQ379" s="14"/>
      <c r="DR379" s="14"/>
      <c r="DS379" s="14"/>
      <c r="DT379" s="14"/>
      <c r="DU379" s="14"/>
      <c r="DV379" s="14"/>
      <c r="DW379" s="14"/>
      <c r="DX379" s="14"/>
      <c r="DY379" s="14"/>
      <c r="DZ379" s="14"/>
      <c r="EA379" s="14"/>
      <c r="EB379" s="14"/>
      <c r="EC379" s="14"/>
      <c r="ED379" s="14"/>
      <c r="EE379" s="14"/>
      <c r="EF379" s="14"/>
      <c r="EG379" s="14"/>
      <c r="EH379" s="14"/>
      <c r="EI379" s="14"/>
      <c r="EJ379" s="14"/>
      <c r="EK379" s="14"/>
      <c r="EL379" s="14"/>
      <c r="EM379" s="14"/>
      <c r="EN379" s="14"/>
      <c r="EO379" s="14"/>
      <c r="EP379" s="14"/>
      <c r="EQ379" s="14"/>
      <c r="ER379" s="14"/>
      <c r="ES379" s="14"/>
      <c r="ET379" s="14"/>
      <c r="EU379" s="14"/>
      <c r="EV379" s="14"/>
      <c r="EW379" s="14"/>
      <c r="EX379" s="14"/>
      <c r="EY379" s="14"/>
      <c r="EZ379" s="14"/>
      <c r="FA379" s="14"/>
      <c r="FB379" s="14"/>
      <c r="FC379" s="14"/>
      <c r="FD379" s="14"/>
      <c r="FE379" s="14"/>
      <c r="FF379" s="14"/>
      <c r="FG379" s="14"/>
      <c r="FH379" s="14"/>
      <c r="FI379" s="14"/>
      <c r="FJ379" s="14"/>
      <c r="FK379" s="14"/>
      <c r="FL379" s="14"/>
      <c r="FM379" s="14"/>
      <c r="FN379" s="14"/>
      <c r="FO379" s="14"/>
      <c r="FP379" s="14"/>
      <c r="FQ379" s="14"/>
      <c r="FR379" s="14"/>
      <c r="FS379" s="14"/>
      <c r="FT379" s="14"/>
      <c r="FU379" s="14"/>
      <c r="FV379" s="14"/>
      <c r="FW379" s="14"/>
      <c r="FX379" s="14"/>
      <c r="FY379" s="14"/>
      <c r="FZ379" s="14"/>
      <c r="GA379" s="14"/>
      <c r="GB379" s="14"/>
      <c r="GC379" s="14"/>
      <c r="GD379" s="14"/>
      <c r="GE379" s="14"/>
      <c r="GF379" s="14"/>
      <c r="GG379" s="14"/>
      <c r="GH379" s="14"/>
      <c r="GI379" s="14"/>
      <c r="GJ379" s="14"/>
      <c r="GK379" s="14"/>
      <c r="GL379" s="14"/>
      <c r="GM379" s="14"/>
      <c r="GN379" s="14"/>
      <c r="GO379" s="14"/>
      <c r="GP379" s="14"/>
      <c r="GQ379" s="14"/>
      <c r="GR379" s="14"/>
      <c r="GS379" s="14"/>
      <c r="GT379" s="14"/>
      <c r="GU379" s="14"/>
      <c r="GV379" s="14"/>
      <c r="GW379" s="14"/>
      <c r="GX379" s="14"/>
      <c r="GY379" s="14"/>
      <c r="GZ379" s="14"/>
      <c r="HA379" s="14"/>
      <c r="HB379" s="14"/>
      <c r="HC379" s="14"/>
      <c r="HD379" s="14"/>
      <c r="HE379" s="14"/>
      <c r="HF379" s="14"/>
      <c r="HG379" s="14"/>
      <c r="HH379" s="14"/>
      <c r="HI379" s="14"/>
      <c r="HJ379" s="14"/>
      <c r="HK379" s="14"/>
      <c r="HL379" s="14"/>
      <c r="HM379" s="14"/>
      <c r="HN379" s="14"/>
      <c r="HO379" s="14"/>
      <c r="HP379" s="14"/>
      <c r="HQ379" s="14"/>
      <c r="HR379" s="14"/>
      <c r="HS379" s="14"/>
      <c r="HT379" s="14"/>
      <c r="HU379" s="14"/>
      <c r="HV379" s="14"/>
      <c r="HW379" s="14"/>
      <c r="HX379" s="14"/>
      <c r="HY379" s="14"/>
      <c r="HZ379" s="14"/>
      <c r="IA379" s="14"/>
      <c r="IB379" s="14"/>
      <c r="IC379" s="14"/>
      <c r="ID379" s="14"/>
      <c r="IE379" s="14"/>
      <c r="IF379" s="14"/>
      <c r="IG379" s="14"/>
      <c r="IH379" s="14"/>
      <c r="II379" s="14"/>
      <c r="IJ379" s="14"/>
    </row>
    <row r="380" spans="1:244" s="29" customFormat="1" ht="136.9" customHeight="1" x14ac:dyDescent="0.2">
      <c r="A380" s="6" t="s">
        <v>434</v>
      </c>
      <c r="B380" s="1" t="s">
        <v>435</v>
      </c>
      <c r="C380" s="16"/>
      <c r="D380" s="16"/>
      <c r="E380" s="17">
        <f t="shared" si="43"/>
        <v>30169</v>
      </c>
      <c r="F380" s="18">
        <f>F381</f>
        <v>0</v>
      </c>
      <c r="G380" s="17">
        <f>G381</f>
        <v>30169</v>
      </c>
      <c r="H380" s="17">
        <f t="shared" si="44"/>
        <v>31346</v>
      </c>
      <c r="I380" s="18">
        <f>I381</f>
        <v>0</v>
      </c>
      <c r="J380" s="17">
        <f>J381</f>
        <v>31346</v>
      </c>
      <c r="K380" s="14"/>
      <c r="L380" s="14"/>
      <c r="M380" s="14"/>
      <c r="N380" s="14"/>
      <c r="O380" s="14"/>
      <c r="P380" s="14"/>
      <c r="Q380" s="14"/>
      <c r="R380" s="14"/>
      <c r="S380" s="14"/>
      <c r="T380" s="14"/>
      <c r="U380" s="14"/>
      <c r="V380" s="14"/>
      <c r="W380" s="14"/>
      <c r="X380" s="14"/>
      <c r="Y380" s="14"/>
      <c r="Z380" s="14"/>
      <c r="AA380" s="14"/>
      <c r="AB380" s="14"/>
      <c r="AC380" s="14"/>
      <c r="AD380" s="14"/>
      <c r="AE380" s="14"/>
      <c r="AF380" s="14"/>
      <c r="AG380" s="14"/>
      <c r="AH380" s="14"/>
      <c r="AI380" s="14"/>
      <c r="AJ380" s="14"/>
      <c r="AK380" s="14"/>
      <c r="AL380" s="14"/>
      <c r="AM380" s="14"/>
      <c r="AN380" s="14"/>
      <c r="AO380" s="14"/>
      <c r="AP380" s="14"/>
      <c r="AQ380" s="14"/>
      <c r="AR380" s="14"/>
      <c r="AS380" s="14"/>
      <c r="AT380" s="14"/>
      <c r="AU380" s="14"/>
      <c r="AV380" s="14"/>
      <c r="AW380" s="14"/>
      <c r="AX380" s="14"/>
      <c r="AY380" s="14"/>
      <c r="AZ380" s="14"/>
      <c r="BA380" s="14"/>
      <c r="BB380" s="14"/>
      <c r="BC380" s="14"/>
      <c r="BD380" s="14"/>
      <c r="BE380" s="14"/>
      <c r="BF380" s="14"/>
      <c r="BG380" s="14"/>
      <c r="BH380" s="14"/>
      <c r="BI380" s="14"/>
      <c r="BJ380" s="14"/>
      <c r="BK380" s="14"/>
      <c r="BL380" s="14"/>
      <c r="BM380" s="14"/>
      <c r="BN380" s="14"/>
      <c r="BO380" s="14"/>
      <c r="BP380" s="14"/>
      <c r="BQ380" s="14"/>
      <c r="BR380" s="14"/>
      <c r="BS380" s="14"/>
      <c r="BT380" s="14"/>
      <c r="BU380" s="14"/>
      <c r="BV380" s="14"/>
      <c r="BW380" s="14"/>
      <c r="BX380" s="14"/>
      <c r="BY380" s="14"/>
      <c r="BZ380" s="14"/>
      <c r="CA380" s="14"/>
      <c r="CB380" s="14"/>
      <c r="CC380" s="14"/>
      <c r="CD380" s="14"/>
      <c r="CE380" s="14"/>
      <c r="CF380" s="14"/>
      <c r="CG380" s="14"/>
      <c r="CH380" s="14"/>
      <c r="CI380" s="14"/>
      <c r="CJ380" s="14"/>
      <c r="CK380" s="14"/>
      <c r="CL380" s="14"/>
      <c r="CM380" s="14"/>
      <c r="CN380" s="14"/>
      <c r="CO380" s="14"/>
      <c r="CP380" s="14"/>
      <c r="CQ380" s="14"/>
      <c r="CR380" s="14"/>
      <c r="CS380" s="14"/>
      <c r="CT380" s="14"/>
      <c r="CU380" s="14"/>
      <c r="CV380" s="14"/>
      <c r="CW380" s="14"/>
      <c r="CX380" s="14"/>
      <c r="CY380" s="14"/>
      <c r="CZ380" s="14"/>
      <c r="DA380" s="14"/>
      <c r="DB380" s="14"/>
      <c r="DC380" s="14"/>
      <c r="DD380" s="14"/>
      <c r="DE380" s="14"/>
      <c r="DF380" s="14"/>
      <c r="DG380" s="14"/>
      <c r="DH380" s="14"/>
      <c r="DI380" s="14"/>
      <c r="DJ380" s="14"/>
      <c r="DK380" s="14"/>
      <c r="DL380" s="14"/>
      <c r="DM380" s="14"/>
      <c r="DN380" s="14"/>
      <c r="DO380" s="14"/>
      <c r="DP380" s="14"/>
      <c r="DQ380" s="14"/>
      <c r="DR380" s="14"/>
      <c r="DS380" s="14"/>
      <c r="DT380" s="14"/>
      <c r="DU380" s="14"/>
      <c r="DV380" s="14"/>
      <c r="DW380" s="14"/>
      <c r="DX380" s="14"/>
      <c r="DY380" s="14"/>
      <c r="DZ380" s="14"/>
      <c r="EA380" s="14"/>
      <c r="EB380" s="14"/>
      <c r="EC380" s="14"/>
      <c r="ED380" s="14"/>
      <c r="EE380" s="14"/>
      <c r="EF380" s="14"/>
      <c r="EG380" s="14"/>
      <c r="EH380" s="14"/>
      <c r="EI380" s="14"/>
      <c r="EJ380" s="14"/>
      <c r="EK380" s="14"/>
      <c r="EL380" s="14"/>
      <c r="EM380" s="14"/>
      <c r="EN380" s="14"/>
      <c r="EO380" s="14"/>
      <c r="EP380" s="14"/>
      <c r="EQ380" s="14"/>
      <c r="ER380" s="14"/>
      <c r="ES380" s="14"/>
      <c r="ET380" s="14"/>
      <c r="EU380" s="14"/>
      <c r="EV380" s="14"/>
      <c r="EW380" s="14"/>
      <c r="EX380" s="14"/>
      <c r="EY380" s="14"/>
      <c r="EZ380" s="14"/>
      <c r="FA380" s="14"/>
      <c r="FB380" s="14"/>
      <c r="FC380" s="14"/>
      <c r="FD380" s="14"/>
      <c r="FE380" s="14"/>
      <c r="FF380" s="14"/>
      <c r="FG380" s="14"/>
      <c r="FH380" s="14"/>
      <c r="FI380" s="14"/>
      <c r="FJ380" s="14"/>
      <c r="FK380" s="14"/>
      <c r="FL380" s="14"/>
      <c r="FM380" s="14"/>
      <c r="FN380" s="14"/>
      <c r="FO380" s="14"/>
      <c r="FP380" s="14"/>
      <c r="FQ380" s="14"/>
      <c r="FR380" s="14"/>
      <c r="FS380" s="14"/>
      <c r="FT380" s="14"/>
      <c r="FU380" s="14"/>
      <c r="FV380" s="14"/>
      <c r="FW380" s="14"/>
      <c r="FX380" s="14"/>
      <c r="FY380" s="14"/>
      <c r="FZ380" s="14"/>
      <c r="GA380" s="14"/>
      <c r="GB380" s="14"/>
      <c r="GC380" s="14"/>
      <c r="GD380" s="14"/>
      <c r="GE380" s="14"/>
      <c r="GF380" s="14"/>
      <c r="GG380" s="14"/>
      <c r="GH380" s="14"/>
      <c r="GI380" s="14"/>
      <c r="GJ380" s="14"/>
      <c r="GK380" s="14"/>
      <c r="GL380" s="14"/>
      <c r="GM380" s="14"/>
      <c r="GN380" s="14"/>
      <c r="GO380" s="14"/>
      <c r="GP380" s="14"/>
      <c r="GQ380" s="14"/>
      <c r="GR380" s="14"/>
      <c r="GS380" s="14"/>
      <c r="GT380" s="14"/>
      <c r="GU380" s="14"/>
      <c r="GV380" s="14"/>
      <c r="GW380" s="14"/>
      <c r="GX380" s="14"/>
      <c r="GY380" s="14"/>
      <c r="GZ380" s="14"/>
      <c r="HA380" s="14"/>
      <c r="HB380" s="14"/>
      <c r="HC380" s="14"/>
      <c r="HD380" s="14"/>
      <c r="HE380" s="14"/>
      <c r="HF380" s="14"/>
      <c r="HG380" s="14"/>
      <c r="HH380" s="14"/>
      <c r="HI380" s="14"/>
      <c r="HJ380" s="14"/>
      <c r="HK380" s="14"/>
      <c r="HL380" s="14"/>
      <c r="HM380" s="14"/>
      <c r="HN380" s="14"/>
      <c r="HO380" s="14"/>
      <c r="HP380" s="14"/>
      <c r="HQ380" s="14"/>
      <c r="HR380" s="14"/>
      <c r="HS380" s="14"/>
      <c r="HT380" s="14"/>
      <c r="HU380" s="14"/>
      <c r="HV380" s="14"/>
      <c r="HW380" s="14"/>
      <c r="HX380" s="14"/>
      <c r="HY380" s="14"/>
      <c r="HZ380" s="14"/>
      <c r="IA380" s="14"/>
      <c r="IB380" s="14"/>
      <c r="IC380" s="14"/>
      <c r="ID380" s="14"/>
      <c r="IE380" s="14"/>
      <c r="IF380" s="14"/>
      <c r="IG380" s="14"/>
      <c r="IH380" s="14"/>
      <c r="II380" s="14"/>
      <c r="IJ380" s="14"/>
    </row>
    <row r="381" spans="1:244" ht="100.5" customHeight="1" x14ac:dyDescent="0.2">
      <c r="A381" s="19" t="s">
        <v>436</v>
      </c>
      <c r="B381" s="16" t="s">
        <v>437</v>
      </c>
      <c r="C381" s="16"/>
      <c r="D381" s="16"/>
      <c r="E381" s="20">
        <f t="shared" si="43"/>
        <v>30169</v>
      </c>
      <c r="F381" s="21">
        <f>F382+F383</f>
        <v>0</v>
      </c>
      <c r="G381" s="20">
        <f>G382+G383</f>
        <v>30169</v>
      </c>
      <c r="H381" s="20">
        <f t="shared" si="44"/>
        <v>31346</v>
      </c>
      <c r="I381" s="21">
        <f>I382+I383</f>
        <v>0</v>
      </c>
      <c r="J381" s="20">
        <f>J382+J383</f>
        <v>31346</v>
      </c>
    </row>
    <row r="382" spans="1:244" ht="64.5" customHeight="1" x14ac:dyDescent="0.2">
      <c r="A382" s="16" t="s">
        <v>23</v>
      </c>
      <c r="B382" s="16" t="s">
        <v>437</v>
      </c>
      <c r="C382" s="16" t="s">
        <v>16</v>
      </c>
      <c r="D382" s="16" t="s">
        <v>11</v>
      </c>
      <c r="E382" s="20">
        <f t="shared" si="43"/>
        <v>248</v>
      </c>
      <c r="F382" s="20"/>
      <c r="G382" s="20">
        <v>248</v>
      </c>
      <c r="H382" s="20">
        <f t="shared" si="44"/>
        <v>358</v>
      </c>
      <c r="I382" s="20"/>
      <c r="J382" s="20">
        <v>358</v>
      </c>
    </row>
    <row r="383" spans="1:244" ht="51" customHeight="1" x14ac:dyDescent="0.2">
      <c r="A383" s="19" t="s">
        <v>30</v>
      </c>
      <c r="B383" s="16" t="s">
        <v>437</v>
      </c>
      <c r="C383" s="16" t="s">
        <v>19</v>
      </c>
      <c r="D383" s="16" t="s">
        <v>11</v>
      </c>
      <c r="E383" s="20">
        <f t="shared" si="43"/>
        <v>29921</v>
      </c>
      <c r="F383" s="20"/>
      <c r="G383" s="20">
        <v>29921</v>
      </c>
      <c r="H383" s="20">
        <f t="shared" si="44"/>
        <v>30988</v>
      </c>
      <c r="I383" s="20"/>
      <c r="J383" s="20">
        <v>30988</v>
      </c>
      <c r="K383" s="29"/>
      <c r="L383" s="29"/>
      <c r="M383" s="29"/>
      <c r="N383" s="29"/>
      <c r="O383" s="29"/>
      <c r="P383" s="29"/>
      <c r="Q383" s="29"/>
      <c r="R383" s="29"/>
      <c r="S383" s="29"/>
      <c r="T383" s="29"/>
      <c r="U383" s="29"/>
      <c r="V383" s="29"/>
      <c r="W383" s="29"/>
      <c r="X383" s="29"/>
      <c r="Y383" s="29"/>
      <c r="Z383" s="29"/>
      <c r="AA383" s="29"/>
      <c r="AB383" s="29"/>
      <c r="AC383" s="29"/>
      <c r="AD383" s="29"/>
      <c r="AE383" s="29"/>
      <c r="AF383" s="29"/>
      <c r="AG383" s="29"/>
      <c r="AH383" s="29"/>
      <c r="AI383" s="29"/>
      <c r="AJ383" s="29"/>
      <c r="AK383" s="29"/>
      <c r="AL383" s="29"/>
      <c r="AM383" s="29"/>
      <c r="AN383" s="29"/>
      <c r="AO383" s="29"/>
      <c r="AP383" s="29"/>
      <c r="AQ383" s="29"/>
      <c r="AR383" s="29"/>
      <c r="AS383" s="29"/>
      <c r="AT383" s="29"/>
      <c r="AU383" s="29"/>
      <c r="AV383" s="29"/>
      <c r="AW383" s="29"/>
      <c r="AX383" s="29"/>
      <c r="AY383" s="29"/>
      <c r="AZ383" s="29"/>
      <c r="BA383" s="29"/>
      <c r="BB383" s="29"/>
      <c r="BC383" s="29"/>
      <c r="BD383" s="29"/>
      <c r="BE383" s="29"/>
      <c r="BF383" s="29"/>
      <c r="BG383" s="29"/>
      <c r="BH383" s="29"/>
      <c r="BI383" s="29"/>
      <c r="BJ383" s="29"/>
      <c r="BK383" s="29"/>
      <c r="BL383" s="29"/>
      <c r="BM383" s="29"/>
      <c r="BN383" s="29"/>
      <c r="BO383" s="29"/>
      <c r="BP383" s="29"/>
      <c r="BQ383" s="29"/>
      <c r="BR383" s="29"/>
      <c r="BS383" s="29"/>
      <c r="BT383" s="29"/>
      <c r="BU383" s="29"/>
      <c r="BV383" s="29"/>
      <c r="BW383" s="29"/>
      <c r="BX383" s="29"/>
      <c r="BY383" s="29"/>
      <c r="BZ383" s="29"/>
      <c r="CA383" s="29"/>
      <c r="CB383" s="29"/>
      <c r="CC383" s="29"/>
      <c r="CD383" s="29"/>
      <c r="CE383" s="29"/>
      <c r="CF383" s="29"/>
      <c r="CG383" s="29"/>
      <c r="CH383" s="29"/>
      <c r="CI383" s="29"/>
      <c r="CJ383" s="29"/>
      <c r="CK383" s="29"/>
      <c r="CL383" s="29"/>
      <c r="CM383" s="29"/>
      <c r="CN383" s="29"/>
      <c r="CO383" s="29"/>
      <c r="CP383" s="29"/>
      <c r="CQ383" s="29"/>
      <c r="CR383" s="29"/>
      <c r="CS383" s="29"/>
      <c r="CT383" s="29"/>
      <c r="CU383" s="29"/>
      <c r="CV383" s="29"/>
      <c r="CW383" s="29"/>
      <c r="CX383" s="29"/>
      <c r="CY383" s="29"/>
      <c r="CZ383" s="29"/>
      <c r="DA383" s="29"/>
      <c r="DB383" s="29"/>
      <c r="DC383" s="29"/>
      <c r="DD383" s="29"/>
      <c r="DE383" s="29"/>
      <c r="DF383" s="29"/>
      <c r="DG383" s="29"/>
      <c r="DH383" s="29"/>
      <c r="DI383" s="29"/>
      <c r="DJ383" s="29"/>
      <c r="DK383" s="29"/>
      <c r="DL383" s="29"/>
      <c r="DM383" s="29"/>
      <c r="DN383" s="29"/>
      <c r="DO383" s="29"/>
      <c r="DP383" s="29"/>
      <c r="DQ383" s="29"/>
      <c r="DR383" s="29"/>
      <c r="DS383" s="29"/>
      <c r="DT383" s="29"/>
      <c r="DU383" s="29"/>
      <c r="DV383" s="29"/>
      <c r="DW383" s="29"/>
      <c r="DX383" s="29"/>
      <c r="DY383" s="29"/>
      <c r="DZ383" s="29"/>
      <c r="EA383" s="29"/>
      <c r="EB383" s="29"/>
      <c r="EC383" s="29"/>
      <c r="ED383" s="29"/>
      <c r="EE383" s="29"/>
      <c r="EF383" s="29"/>
      <c r="EG383" s="29"/>
      <c r="EH383" s="29"/>
      <c r="EI383" s="29"/>
      <c r="EJ383" s="29"/>
      <c r="EK383" s="29"/>
      <c r="EL383" s="29"/>
      <c r="EM383" s="29"/>
      <c r="EN383" s="29"/>
      <c r="EO383" s="29"/>
      <c r="EP383" s="29"/>
      <c r="EQ383" s="29"/>
      <c r="ER383" s="29"/>
      <c r="ES383" s="29"/>
      <c r="ET383" s="29"/>
      <c r="EU383" s="29"/>
      <c r="EV383" s="29"/>
      <c r="EW383" s="29"/>
      <c r="EX383" s="29"/>
      <c r="EY383" s="29"/>
      <c r="EZ383" s="29"/>
      <c r="FA383" s="29"/>
      <c r="FB383" s="29"/>
      <c r="FC383" s="29"/>
      <c r="FD383" s="29"/>
      <c r="FE383" s="29"/>
      <c r="FF383" s="29"/>
      <c r="FG383" s="29"/>
      <c r="FH383" s="29"/>
      <c r="FI383" s="29"/>
      <c r="FJ383" s="29"/>
      <c r="FK383" s="29"/>
      <c r="FL383" s="29"/>
      <c r="FM383" s="29"/>
      <c r="FN383" s="29"/>
      <c r="FO383" s="29"/>
      <c r="FP383" s="29"/>
      <c r="FQ383" s="29"/>
      <c r="FR383" s="29"/>
      <c r="FS383" s="29"/>
      <c r="FT383" s="29"/>
      <c r="FU383" s="29"/>
      <c r="FV383" s="29"/>
      <c r="FW383" s="29"/>
      <c r="FX383" s="29"/>
      <c r="FY383" s="29"/>
      <c r="FZ383" s="29"/>
      <c r="GA383" s="29"/>
      <c r="GB383" s="29"/>
      <c r="GC383" s="29"/>
      <c r="GD383" s="29"/>
      <c r="GE383" s="29"/>
      <c r="GF383" s="29"/>
      <c r="GG383" s="29"/>
      <c r="GH383" s="29"/>
      <c r="GI383" s="29"/>
      <c r="GJ383" s="29"/>
      <c r="GK383" s="29"/>
      <c r="GL383" s="29"/>
      <c r="GM383" s="29"/>
      <c r="GN383" s="29"/>
      <c r="GO383" s="29"/>
      <c r="GP383" s="29"/>
      <c r="GQ383" s="29"/>
      <c r="GR383" s="29"/>
      <c r="GS383" s="29"/>
      <c r="GT383" s="29"/>
      <c r="GU383" s="29"/>
      <c r="GV383" s="29"/>
      <c r="GW383" s="29"/>
      <c r="GX383" s="29"/>
      <c r="GY383" s="29"/>
      <c r="GZ383" s="29"/>
      <c r="HA383" s="29"/>
      <c r="HB383" s="29"/>
      <c r="HC383" s="29"/>
      <c r="HD383" s="29"/>
      <c r="HE383" s="29"/>
      <c r="HF383" s="29"/>
      <c r="HG383" s="29"/>
      <c r="HH383" s="29"/>
      <c r="HI383" s="29"/>
      <c r="HJ383" s="29"/>
      <c r="HK383" s="29"/>
      <c r="HL383" s="29"/>
      <c r="HM383" s="29"/>
      <c r="HN383" s="29"/>
      <c r="HO383" s="29"/>
      <c r="HP383" s="29"/>
      <c r="HQ383" s="29"/>
      <c r="HR383" s="29"/>
      <c r="HS383" s="29"/>
      <c r="HT383" s="29"/>
      <c r="HU383" s="29"/>
      <c r="HV383" s="29"/>
      <c r="HW383" s="29"/>
      <c r="HX383" s="29"/>
      <c r="HY383" s="29"/>
      <c r="HZ383" s="29"/>
      <c r="IA383" s="29"/>
      <c r="IB383" s="29"/>
      <c r="IC383" s="29"/>
      <c r="ID383" s="29"/>
      <c r="IE383" s="29"/>
      <c r="IF383" s="29"/>
      <c r="IG383" s="29"/>
      <c r="IH383" s="29"/>
      <c r="II383" s="29"/>
      <c r="IJ383" s="29"/>
    </row>
    <row r="384" spans="1:244" ht="138" customHeight="1" x14ac:dyDescent="0.2">
      <c r="A384" s="6" t="s">
        <v>438</v>
      </c>
      <c r="B384" s="1" t="s">
        <v>439</v>
      </c>
      <c r="C384" s="16"/>
      <c r="D384" s="16"/>
      <c r="E384" s="17">
        <f t="shared" si="43"/>
        <v>12589</v>
      </c>
      <c r="F384" s="18">
        <f>F385</f>
        <v>0</v>
      </c>
      <c r="G384" s="17">
        <f>G385</f>
        <v>12589</v>
      </c>
      <c r="H384" s="17">
        <f t="shared" si="44"/>
        <v>13080</v>
      </c>
      <c r="I384" s="18">
        <f>I385</f>
        <v>0</v>
      </c>
      <c r="J384" s="17">
        <f>J385</f>
        <v>13080</v>
      </c>
    </row>
    <row r="385" spans="1:244" ht="106.15" customHeight="1" x14ac:dyDescent="0.2">
      <c r="A385" s="42" t="s">
        <v>440</v>
      </c>
      <c r="B385" s="16" t="s">
        <v>441</v>
      </c>
      <c r="C385" s="16"/>
      <c r="D385" s="16"/>
      <c r="E385" s="20">
        <f t="shared" si="43"/>
        <v>12589</v>
      </c>
      <c r="F385" s="21">
        <f>F386+F387</f>
        <v>0</v>
      </c>
      <c r="G385" s="20">
        <f>G386+G387</f>
        <v>12589</v>
      </c>
      <c r="H385" s="20">
        <f t="shared" si="44"/>
        <v>13080</v>
      </c>
      <c r="I385" s="21">
        <f>I386+I387</f>
        <v>0</v>
      </c>
      <c r="J385" s="20">
        <f>J386+J387</f>
        <v>13080</v>
      </c>
    </row>
    <row r="386" spans="1:244" ht="65.25" customHeight="1" x14ac:dyDescent="0.2">
      <c r="A386" s="16" t="s">
        <v>23</v>
      </c>
      <c r="B386" s="16" t="s">
        <v>441</v>
      </c>
      <c r="C386" s="16" t="s">
        <v>16</v>
      </c>
      <c r="D386" s="16" t="s">
        <v>11</v>
      </c>
      <c r="E386" s="20">
        <f t="shared" si="43"/>
        <v>106</v>
      </c>
      <c r="F386" s="20"/>
      <c r="G386" s="20">
        <v>106</v>
      </c>
      <c r="H386" s="20">
        <f t="shared" si="44"/>
        <v>109</v>
      </c>
      <c r="I386" s="20"/>
      <c r="J386" s="20">
        <v>109</v>
      </c>
    </row>
    <row r="387" spans="1:244" ht="52.5" customHeight="1" x14ac:dyDescent="0.2">
      <c r="A387" s="19" t="s">
        <v>30</v>
      </c>
      <c r="B387" s="16" t="s">
        <v>441</v>
      </c>
      <c r="C387" s="16" t="s">
        <v>19</v>
      </c>
      <c r="D387" s="16" t="s">
        <v>11</v>
      </c>
      <c r="E387" s="20">
        <f t="shared" si="43"/>
        <v>12483</v>
      </c>
      <c r="F387" s="20"/>
      <c r="G387" s="20">
        <v>12483</v>
      </c>
      <c r="H387" s="20">
        <f t="shared" si="44"/>
        <v>12971</v>
      </c>
      <c r="I387" s="20"/>
      <c r="J387" s="20">
        <v>12971</v>
      </c>
    </row>
    <row r="388" spans="1:244" ht="108.75" customHeight="1" x14ac:dyDescent="0.2">
      <c r="A388" s="6" t="s">
        <v>839</v>
      </c>
      <c r="B388" s="1" t="s">
        <v>442</v>
      </c>
      <c r="C388" s="16"/>
      <c r="D388" s="16"/>
      <c r="E388" s="17">
        <f t="shared" si="43"/>
        <v>15936</v>
      </c>
      <c r="F388" s="18">
        <f>F389</f>
        <v>0</v>
      </c>
      <c r="G388" s="17">
        <f>G389</f>
        <v>15936</v>
      </c>
      <c r="H388" s="17">
        <f t="shared" si="44"/>
        <v>16605</v>
      </c>
      <c r="I388" s="18">
        <f>I389</f>
        <v>0</v>
      </c>
      <c r="J388" s="17">
        <f>J389</f>
        <v>16605</v>
      </c>
      <c r="K388" s="29"/>
      <c r="L388" s="29"/>
      <c r="M388" s="29"/>
      <c r="N388" s="29"/>
      <c r="O388" s="29"/>
      <c r="P388" s="29"/>
      <c r="Q388" s="29"/>
      <c r="R388" s="29"/>
      <c r="S388" s="29"/>
      <c r="T388" s="29"/>
      <c r="U388" s="29"/>
      <c r="V388" s="29"/>
      <c r="W388" s="29"/>
      <c r="X388" s="29"/>
      <c r="Y388" s="29"/>
      <c r="Z388" s="29"/>
      <c r="AA388" s="29"/>
      <c r="AB388" s="29"/>
      <c r="AC388" s="29"/>
      <c r="AD388" s="29"/>
      <c r="AE388" s="29"/>
      <c r="AF388" s="29"/>
      <c r="AG388" s="29"/>
      <c r="AH388" s="29"/>
      <c r="AI388" s="29"/>
      <c r="AJ388" s="29"/>
      <c r="AK388" s="29"/>
      <c r="AL388" s="29"/>
      <c r="AM388" s="29"/>
      <c r="AN388" s="29"/>
      <c r="AO388" s="29"/>
      <c r="AP388" s="29"/>
      <c r="AQ388" s="29"/>
      <c r="AR388" s="29"/>
      <c r="AS388" s="29"/>
      <c r="AT388" s="29"/>
      <c r="AU388" s="29"/>
      <c r="AV388" s="29"/>
      <c r="AW388" s="29"/>
      <c r="AX388" s="29"/>
      <c r="AY388" s="29"/>
      <c r="AZ388" s="29"/>
      <c r="BA388" s="29"/>
      <c r="BB388" s="29"/>
      <c r="BC388" s="29"/>
      <c r="BD388" s="29"/>
      <c r="BE388" s="29"/>
      <c r="BF388" s="29"/>
      <c r="BG388" s="29"/>
      <c r="BH388" s="29"/>
      <c r="BI388" s="29"/>
      <c r="BJ388" s="29"/>
      <c r="BK388" s="29"/>
      <c r="BL388" s="29"/>
      <c r="BM388" s="29"/>
      <c r="BN388" s="29"/>
      <c r="BO388" s="29"/>
      <c r="BP388" s="29"/>
      <c r="BQ388" s="29"/>
      <c r="BR388" s="29"/>
      <c r="BS388" s="29"/>
      <c r="BT388" s="29"/>
      <c r="BU388" s="29"/>
      <c r="BV388" s="29"/>
      <c r="BW388" s="29"/>
      <c r="BX388" s="29"/>
      <c r="BY388" s="29"/>
      <c r="BZ388" s="29"/>
      <c r="CA388" s="29"/>
      <c r="CB388" s="29"/>
      <c r="CC388" s="29"/>
      <c r="CD388" s="29"/>
      <c r="CE388" s="29"/>
      <c r="CF388" s="29"/>
      <c r="CG388" s="29"/>
      <c r="CH388" s="29"/>
      <c r="CI388" s="29"/>
      <c r="CJ388" s="29"/>
      <c r="CK388" s="29"/>
      <c r="CL388" s="29"/>
      <c r="CM388" s="29"/>
      <c r="CN388" s="29"/>
      <c r="CO388" s="29"/>
      <c r="CP388" s="29"/>
      <c r="CQ388" s="29"/>
      <c r="CR388" s="29"/>
      <c r="CS388" s="29"/>
      <c r="CT388" s="29"/>
      <c r="CU388" s="29"/>
      <c r="CV388" s="29"/>
      <c r="CW388" s="29"/>
      <c r="CX388" s="29"/>
      <c r="CY388" s="29"/>
      <c r="CZ388" s="29"/>
      <c r="DA388" s="29"/>
      <c r="DB388" s="29"/>
      <c r="DC388" s="29"/>
      <c r="DD388" s="29"/>
      <c r="DE388" s="29"/>
      <c r="DF388" s="29"/>
      <c r="DG388" s="29"/>
      <c r="DH388" s="29"/>
      <c r="DI388" s="29"/>
      <c r="DJ388" s="29"/>
      <c r="DK388" s="29"/>
      <c r="DL388" s="29"/>
      <c r="DM388" s="29"/>
      <c r="DN388" s="29"/>
      <c r="DO388" s="29"/>
      <c r="DP388" s="29"/>
      <c r="DQ388" s="29"/>
      <c r="DR388" s="29"/>
      <c r="DS388" s="29"/>
      <c r="DT388" s="29"/>
      <c r="DU388" s="29"/>
      <c r="DV388" s="29"/>
      <c r="DW388" s="29"/>
      <c r="DX388" s="29"/>
      <c r="DY388" s="29"/>
      <c r="DZ388" s="29"/>
      <c r="EA388" s="29"/>
      <c r="EB388" s="29"/>
      <c r="EC388" s="29"/>
      <c r="ED388" s="29"/>
      <c r="EE388" s="29"/>
      <c r="EF388" s="29"/>
      <c r="EG388" s="29"/>
      <c r="EH388" s="29"/>
      <c r="EI388" s="29"/>
      <c r="EJ388" s="29"/>
      <c r="EK388" s="29"/>
      <c r="EL388" s="29"/>
      <c r="EM388" s="29"/>
      <c r="EN388" s="29"/>
      <c r="EO388" s="29"/>
      <c r="EP388" s="29"/>
      <c r="EQ388" s="29"/>
      <c r="ER388" s="29"/>
      <c r="ES388" s="29"/>
      <c r="ET388" s="29"/>
      <c r="EU388" s="29"/>
      <c r="EV388" s="29"/>
      <c r="EW388" s="29"/>
      <c r="EX388" s="29"/>
      <c r="EY388" s="29"/>
      <c r="EZ388" s="29"/>
      <c r="FA388" s="29"/>
      <c r="FB388" s="29"/>
      <c r="FC388" s="29"/>
      <c r="FD388" s="29"/>
      <c r="FE388" s="29"/>
      <c r="FF388" s="29"/>
      <c r="FG388" s="29"/>
      <c r="FH388" s="29"/>
      <c r="FI388" s="29"/>
      <c r="FJ388" s="29"/>
      <c r="FK388" s="29"/>
      <c r="FL388" s="29"/>
      <c r="FM388" s="29"/>
      <c r="FN388" s="29"/>
      <c r="FO388" s="29"/>
      <c r="FP388" s="29"/>
      <c r="FQ388" s="29"/>
      <c r="FR388" s="29"/>
      <c r="FS388" s="29"/>
      <c r="FT388" s="29"/>
      <c r="FU388" s="29"/>
      <c r="FV388" s="29"/>
      <c r="FW388" s="29"/>
      <c r="FX388" s="29"/>
      <c r="FY388" s="29"/>
      <c r="FZ388" s="29"/>
      <c r="GA388" s="29"/>
      <c r="GB388" s="29"/>
      <c r="GC388" s="29"/>
      <c r="GD388" s="29"/>
      <c r="GE388" s="29"/>
      <c r="GF388" s="29"/>
      <c r="GG388" s="29"/>
      <c r="GH388" s="29"/>
      <c r="GI388" s="29"/>
      <c r="GJ388" s="29"/>
      <c r="GK388" s="29"/>
      <c r="GL388" s="29"/>
      <c r="GM388" s="29"/>
      <c r="GN388" s="29"/>
      <c r="GO388" s="29"/>
      <c r="GP388" s="29"/>
      <c r="GQ388" s="29"/>
      <c r="GR388" s="29"/>
      <c r="GS388" s="29"/>
      <c r="GT388" s="29"/>
      <c r="GU388" s="29"/>
      <c r="GV388" s="29"/>
      <c r="GW388" s="29"/>
      <c r="GX388" s="29"/>
      <c r="GY388" s="29"/>
      <c r="GZ388" s="29"/>
      <c r="HA388" s="29"/>
      <c r="HB388" s="29"/>
      <c r="HC388" s="29"/>
      <c r="HD388" s="29"/>
      <c r="HE388" s="29"/>
      <c r="HF388" s="29"/>
      <c r="HG388" s="29"/>
      <c r="HH388" s="29"/>
      <c r="HI388" s="29"/>
      <c r="HJ388" s="29"/>
      <c r="HK388" s="29"/>
      <c r="HL388" s="29"/>
      <c r="HM388" s="29"/>
      <c r="HN388" s="29"/>
      <c r="HO388" s="29"/>
      <c r="HP388" s="29"/>
      <c r="HQ388" s="29"/>
      <c r="HR388" s="29"/>
      <c r="HS388" s="29"/>
      <c r="HT388" s="29"/>
      <c r="HU388" s="29"/>
      <c r="HV388" s="29"/>
      <c r="HW388" s="29"/>
      <c r="HX388" s="29"/>
      <c r="HY388" s="29"/>
      <c r="HZ388" s="29"/>
      <c r="IA388" s="29"/>
      <c r="IB388" s="29"/>
      <c r="IC388" s="29"/>
      <c r="ID388" s="29"/>
      <c r="IE388" s="29"/>
      <c r="IF388" s="29"/>
      <c r="IG388" s="29"/>
      <c r="IH388" s="29"/>
      <c r="II388" s="29"/>
      <c r="IJ388" s="29"/>
    </row>
    <row r="389" spans="1:244" ht="84.6" customHeight="1" x14ac:dyDescent="0.2">
      <c r="A389" s="19" t="s">
        <v>961</v>
      </c>
      <c r="B389" s="16" t="s">
        <v>443</v>
      </c>
      <c r="C389" s="16"/>
      <c r="D389" s="16"/>
      <c r="E389" s="20">
        <f t="shared" si="43"/>
        <v>15936</v>
      </c>
      <c r="F389" s="21">
        <f>F390+F391</f>
        <v>0</v>
      </c>
      <c r="G389" s="20">
        <f>G390+G391</f>
        <v>15936</v>
      </c>
      <c r="H389" s="20">
        <f t="shared" si="44"/>
        <v>16605</v>
      </c>
      <c r="I389" s="21">
        <f>I390+I391</f>
        <v>0</v>
      </c>
      <c r="J389" s="20">
        <f>J390+J391</f>
        <v>16605</v>
      </c>
      <c r="K389" s="29"/>
      <c r="L389" s="29"/>
      <c r="M389" s="29"/>
      <c r="N389" s="29"/>
      <c r="O389" s="29"/>
      <c r="P389" s="29"/>
      <c r="Q389" s="29"/>
      <c r="R389" s="29"/>
      <c r="S389" s="29"/>
      <c r="T389" s="29"/>
      <c r="U389" s="29"/>
      <c r="V389" s="29"/>
      <c r="W389" s="29"/>
      <c r="X389" s="29"/>
      <c r="Y389" s="29"/>
      <c r="Z389" s="29"/>
      <c r="AA389" s="29"/>
      <c r="AB389" s="29"/>
      <c r="AC389" s="29"/>
      <c r="AD389" s="29"/>
      <c r="AE389" s="29"/>
      <c r="AF389" s="29"/>
      <c r="AG389" s="29"/>
      <c r="AH389" s="29"/>
      <c r="AI389" s="29"/>
      <c r="AJ389" s="29"/>
      <c r="AK389" s="29"/>
      <c r="AL389" s="29"/>
      <c r="AM389" s="29"/>
      <c r="AN389" s="29"/>
      <c r="AO389" s="29"/>
      <c r="AP389" s="29"/>
      <c r="AQ389" s="29"/>
      <c r="AR389" s="29"/>
      <c r="AS389" s="29"/>
      <c r="AT389" s="29"/>
      <c r="AU389" s="29"/>
      <c r="AV389" s="29"/>
      <c r="AW389" s="29"/>
      <c r="AX389" s="29"/>
      <c r="AY389" s="29"/>
      <c r="AZ389" s="29"/>
      <c r="BA389" s="29"/>
      <c r="BB389" s="29"/>
      <c r="BC389" s="29"/>
      <c r="BD389" s="29"/>
      <c r="BE389" s="29"/>
      <c r="BF389" s="29"/>
      <c r="BG389" s="29"/>
      <c r="BH389" s="29"/>
      <c r="BI389" s="29"/>
      <c r="BJ389" s="29"/>
      <c r="BK389" s="29"/>
      <c r="BL389" s="29"/>
      <c r="BM389" s="29"/>
      <c r="BN389" s="29"/>
      <c r="BO389" s="29"/>
      <c r="BP389" s="29"/>
      <c r="BQ389" s="29"/>
      <c r="BR389" s="29"/>
      <c r="BS389" s="29"/>
      <c r="BT389" s="29"/>
      <c r="BU389" s="29"/>
      <c r="BV389" s="29"/>
      <c r="BW389" s="29"/>
      <c r="BX389" s="29"/>
      <c r="BY389" s="29"/>
      <c r="BZ389" s="29"/>
      <c r="CA389" s="29"/>
      <c r="CB389" s="29"/>
      <c r="CC389" s="29"/>
      <c r="CD389" s="29"/>
      <c r="CE389" s="29"/>
      <c r="CF389" s="29"/>
      <c r="CG389" s="29"/>
      <c r="CH389" s="29"/>
      <c r="CI389" s="29"/>
      <c r="CJ389" s="29"/>
      <c r="CK389" s="29"/>
      <c r="CL389" s="29"/>
      <c r="CM389" s="29"/>
      <c r="CN389" s="29"/>
      <c r="CO389" s="29"/>
      <c r="CP389" s="29"/>
      <c r="CQ389" s="29"/>
      <c r="CR389" s="29"/>
      <c r="CS389" s="29"/>
      <c r="CT389" s="29"/>
      <c r="CU389" s="29"/>
      <c r="CV389" s="29"/>
      <c r="CW389" s="29"/>
      <c r="CX389" s="29"/>
      <c r="CY389" s="29"/>
      <c r="CZ389" s="29"/>
      <c r="DA389" s="29"/>
      <c r="DB389" s="29"/>
      <c r="DC389" s="29"/>
      <c r="DD389" s="29"/>
      <c r="DE389" s="29"/>
      <c r="DF389" s="29"/>
      <c r="DG389" s="29"/>
      <c r="DH389" s="29"/>
      <c r="DI389" s="29"/>
      <c r="DJ389" s="29"/>
      <c r="DK389" s="29"/>
      <c r="DL389" s="29"/>
      <c r="DM389" s="29"/>
      <c r="DN389" s="29"/>
      <c r="DO389" s="29"/>
      <c r="DP389" s="29"/>
      <c r="DQ389" s="29"/>
      <c r="DR389" s="29"/>
      <c r="DS389" s="29"/>
      <c r="DT389" s="29"/>
      <c r="DU389" s="29"/>
      <c r="DV389" s="29"/>
      <c r="DW389" s="29"/>
      <c r="DX389" s="29"/>
      <c r="DY389" s="29"/>
      <c r="DZ389" s="29"/>
      <c r="EA389" s="29"/>
      <c r="EB389" s="29"/>
      <c r="EC389" s="29"/>
      <c r="ED389" s="29"/>
      <c r="EE389" s="29"/>
      <c r="EF389" s="29"/>
      <c r="EG389" s="29"/>
      <c r="EH389" s="29"/>
      <c r="EI389" s="29"/>
      <c r="EJ389" s="29"/>
      <c r="EK389" s="29"/>
      <c r="EL389" s="29"/>
      <c r="EM389" s="29"/>
      <c r="EN389" s="29"/>
      <c r="EO389" s="29"/>
      <c r="EP389" s="29"/>
      <c r="EQ389" s="29"/>
      <c r="ER389" s="29"/>
      <c r="ES389" s="29"/>
      <c r="ET389" s="29"/>
      <c r="EU389" s="29"/>
      <c r="EV389" s="29"/>
      <c r="EW389" s="29"/>
      <c r="EX389" s="29"/>
      <c r="EY389" s="29"/>
      <c r="EZ389" s="29"/>
      <c r="FA389" s="29"/>
      <c r="FB389" s="29"/>
      <c r="FC389" s="29"/>
      <c r="FD389" s="29"/>
      <c r="FE389" s="29"/>
      <c r="FF389" s="29"/>
      <c r="FG389" s="29"/>
      <c r="FH389" s="29"/>
      <c r="FI389" s="29"/>
      <c r="FJ389" s="29"/>
      <c r="FK389" s="29"/>
      <c r="FL389" s="29"/>
      <c r="FM389" s="29"/>
      <c r="FN389" s="29"/>
      <c r="FO389" s="29"/>
      <c r="FP389" s="29"/>
      <c r="FQ389" s="29"/>
      <c r="FR389" s="29"/>
      <c r="FS389" s="29"/>
      <c r="FT389" s="29"/>
      <c r="FU389" s="29"/>
      <c r="FV389" s="29"/>
      <c r="FW389" s="29"/>
      <c r="FX389" s="29"/>
      <c r="FY389" s="29"/>
      <c r="FZ389" s="29"/>
      <c r="GA389" s="29"/>
      <c r="GB389" s="29"/>
      <c r="GC389" s="29"/>
      <c r="GD389" s="29"/>
      <c r="GE389" s="29"/>
      <c r="GF389" s="29"/>
      <c r="GG389" s="29"/>
      <c r="GH389" s="29"/>
      <c r="GI389" s="29"/>
      <c r="GJ389" s="29"/>
      <c r="GK389" s="29"/>
      <c r="GL389" s="29"/>
      <c r="GM389" s="29"/>
      <c r="GN389" s="29"/>
      <c r="GO389" s="29"/>
      <c r="GP389" s="29"/>
      <c r="GQ389" s="29"/>
      <c r="GR389" s="29"/>
      <c r="GS389" s="29"/>
      <c r="GT389" s="29"/>
      <c r="GU389" s="29"/>
      <c r="GV389" s="29"/>
      <c r="GW389" s="29"/>
      <c r="GX389" s="29"/>
      <c r="GY389" s="29"/>
      <c r="GZ389" s="29"/>
      <c r="HA389" s="29"/>
      <c r="HB389" s="29"/>
      <c r="HC389" s="29"/>
      <c r="HD389" s="29"/>
      <c r="HE389" s="29"/>
      <c r="HF389" s="29"/>
      <c r="HG389" s="29"/>
      <c r="HH389" s="29"/>
      <c r="HI389" s="29"/>
      <c r="HJ389" s="29"/>
      <c r="HK389" s="29"/>
      <c r="HL389" s="29"/>
      <c r="HM389" s="29"/>
      <c r="HN389" s="29"/>
      <c r="HO389" s="29"/>
      <c r="HP389" s="29"/>
      <c r="HQ389" s="29"/>
      <c r="HR389" s="29"/>
      <c r="HS389" s="29"/>
      <c r="HT389" s="29"/>
      <c r="HU389" s="29"/>
      <c r="HV389" s="29"/>
      <c r="HW389" s="29"/>
      <c r="HX389" s="29"/>
      <c r="HY389" s="29"/>
      <c r="HZ389" s="29"/>
      <c r="IA389" s="29"/>
      <c r="IB389" s="29"/>
      <c r="IC389" s="29"/>
      <c r="ID389" s="29"/>
      <c r="IE389" s="29"/>
      <c r="IF389" s="29"/>
      <c r="IG389" s="29"/>
      <c r="IH389" s="29"/>
      <c r="II389" s="29"/>
      <c r="IJ389" s="29"/>
    </row>
    <row r="390" spans="1:244" ht="63" customHeight="1" x14ac:dyDescent="0.2">
      <c r="A390" s="16" t="s">
        <v>23</v>
      </c>
      <c r="B390" s="16" t="s">
        <v>443</v>
      </c>
      <c r="C390" s="16" t="s">
        <v>16</v>
      </c>
      <c r="D390" s="16" t="s">
        <v>11</v>
      </c>
      <c r="E390" s="20">
        <f t="shared" si="43"/>
        <v>129</v>
      </c>
      <c r="F390" s="20"/>
      <c r="G390" s="20">
        <v>129</v>
      </c>
      <c r="H390" s="20">
        <f>I390+J390</f>
        <v>135</v>
      </c>
      <c r="I390" s="20"/>
      <c r="J390" s="43">
        <v>135</v>
      </c>
      <c r="K390" s="44"/>
      <c r="L390" s="29"/>
      <c r="M390" s="29"/>
      <c r="N390" s="29"/>
      <c r="O390" s="29"/>
      <c r="P390" s="29"/>
      <c r="Q390" s="29"/>
      <c r="R390" s="29"/>
      <c r="S390" s="29"/>
      <c r="T390" s="29"/>
      <c r="U390" s="29"/>
      <c r="V390" s="29"/>
      <c r="W390" s="29"/>
      <c r="X390" s="29"/>
      <c r="Y390" s="29"/>
      <c r="Z390" s="29"/>
      <c r="AA390" s="29"/>
      <c r="AB390" s="29"/>
      <c r="AC390" s="29"/>
      <c r="AD390" s="29"/>
      <c r="AE390" s="29"/>
      <c r="AF390" s="29"/>
      <c r="AG390" s="29"/>
      <c r="AH390" s="29"/>
      <c r="AI390" s="29"/>
      <c r="AJ390" s="29"/>
      <c r="AK390" s="29"/>
      <c r="AL390" s="29"/>
      <c r="AM390" s="29"/>
      <c r="AN390" s="29"/>
      <c r="AO390" s="29"/>
      <c r="AP390" s="29"/>
      <c r="AQ390" s="29"/>
      <c r="AR390" s="29"/>
      <c r="AS390" s="29"/>
      <c r="AT390" s="29"/>
      <c r="AU390" s="29"/>
      <c r="AV390" s="29"/>
      <c r="AW390" s="29"/>
      <c r="AX390" s="29"/>
      <c r="AY390" s="29"/>
      <c r="AZ390" s="29"/>
      <c r="BA390" s="29"/>
      <c r="BB390" s="29"/>
      <c r="BC390" s="29"/>
      <c r="BD390" s="29"/>
      <c r="BE390" s="29"/>
      <c r="BF390" s="29"/>
      <c r="BG390" s="29"/>
      <c r="BH390" s="29"/>
      <c r="BI390" s="29"/>
      <c r="BJ390" s="29"/>
      <c r="BK390" s="29"/>
      <c r="BL390" s="29"/>
      <c r="BM390" s="29"/>
      <c r="BN390" s="29"/>
      <c r="BO390" s="29"/>
      <c r="BP390" s="29"/>
      <c r="BQ390" s="29"/>
      <c r="BR390" s="29"/>
      <c r="BS390" s="29"/>
      <c r="BT390" s="29"/>
      <c r="BU390" s="29"/>
      <c r="BV390" s="29"/>
      <c r="BW390" s="29"/>
      <c r="BX390" s="29"/>
      <c r="BY390" s="29"/>
      <c r="BZ390" s="29"/>
      <c r="CA390" s="29"/>
      <c r="CB390" s="29"/>
      <c r="CC390" s="29"/>
      <c r="CD390" s="29"/>
      <c r="CE390" s="29"/>
      <c r="CF390" s="29"/>
      <c r="CG390" s="29"/>
      <c r="CH390" s="29"/>
      <c r="CI390" s="29"/>
      <c r="CJ390" s="29"/>
      <c r="CK390" s="29"/>
      <c r="CL390" s="29"/>
      <c r="CM390" s="29"/>
      <c r="CN390" s="29"/>
      <c r="CO390" s="29"/>
      <c r="CP390" s="29"/>
      <c r="CQ390" s="29"/>
      <c r="CR390" s="29"/>
      <c r="CS390" s="29"/>
      <c r="CT390" s="29"/>
      <c r="CU390" s="29"/>
      <c r="CV390" s="29"/>
      <c r="CW390" s="29"/>
      <c r="CX390" s="29"/>
      <c r="CY390" s="29"/>
      <c r="CZ390" s="29"/>
      <c r="DA390" s="29"/>
      <c r="DB390" s="29"/>
      <c r="DC390" s="29"/>
      <c r="DD390" s="29"/>
      <c r="DE390" s="29"/>
      <c r="DF390" s="29"/>
      <c r="DG390" s="29"/>
      <c r="DH390" s="29"/>
      <c r="DI390" s="29"/>
      <c r="DJ390" s="29"/>
      <c r="DK390" s="29"/>
      <c r="DL390" s="29"/>
      <c r="DM390" s="29"/>
      <c r="DN390" s="29"/>
      <c r="DO390" s="29"/>
      <c r="DP390" s="29"/>
      <c r="DQ390" s="29"/>
      <c r="DR390" s="29"/>
      <c r="DS390" s="29"/>
      <c r="DT390" s="29"/>
      <c r="DU390" s="29"/>
      <c r="DV390" s="29"/>
      <c r="DW390" s="29"/>
      <c r="DX390" s="29"/>
      <c r="DY390" s="29"/>
      <c r="DZ390" s="29"/>
      <c r="EA390" s="29"/>
      <c r="EB390" s="29"/>
      <c r="EC390" s="29"/>
      <c r="ED390" s="29"/>
      <c r="EE390" s="29"/>
      <c r="EF390" s="29"/>
      <c r="EG390" s="29"/>
      <c r="EH390" s="29"/>
      <c r="EI390" s="29"/>
      <c r="EJ390" s="29"/>
      <c r="EK390" s="29"/>
      <c r="EL390" s="29"/>
      <c r="EM390" s="29"/>
      <c r="EN390" s="29"/>
      <c r="EO390" s="29"/>
      <c r="EP390" s="29"/>
      <c r="EQ390" s="29"/>
      <c r="ER390" s="29"/>
      <c r="ES390" s="29"/>
      <c r="ET390" s="29"/>
      <c r="EU390" s="29"/>
      <c r="EV390" s="29"/>
      <c r="EW390" s="29"/>
      <c r="EX390" s="29"/>
      <c r="EY390" s="29"/>
      <c r="EZ390" s="29"/>
      <c r="FA390" s="29"/>
      <c r="FB390" s="29"/>
      <c r="FC390" s="29"/>
      <c r="FD390" s="29"/>
      <c r="FE390" s="29"/>
      <c r="FF390" s="29"/>
      <c r="FG390" s="29"/>
      <c r="FH390" s="29"/>
      <c r="FI390" s="29"/>
      <c r="FJ390" s="29"/>
      <c r="FK390" s="29"/>
      <c r="FL390" s="29"/>
      <c r="FM390" s="29"/>
      <c r="FN390" s="29"/>
      <c r="FO390" s="29"/>
      <c r="FP390" s="29"/>
      <c r="FQ390" s="29"/>
      <c r="FR390" s="29"/>
      <c r="FS390" s="29"/>
      <c r="FT390" s="29"/>
      <c r="FU390" s="29"/>
      <c r="FV390" s="29"/>
      <c r="FW390" s="29"/>
      <c r="FX390" s="29"/>
      <c r="FY390" s="29"/>
      <c r="FZ390" s="29"/>
      <c r="GA390" s="29"/>
      <c r="GB390" s="29"/>
      <c r="GC390" s="29"/>
      <c r="GD390" s="29"/>
      <c r="GE390" s="29"/>
      <c r="GF390" s="29"/>
      <c r="GG390" s="29"/>
      <c r="GH390" s="29"/>
      <c r="GI390" s="29"/>
      <c r="GJ390" s="29"/>
      <c r="GK390" s="29"/>
      <c r="GL390" s="29"/>
      <c r="GM390" s="29"/>
      <c r="GN390" s="29"/>
      <c r="GO390" s="29"/>
      <c r="GP390" s="29"/>
      <c r="GQ390" s="29"/>
      <c r="GR390" s="29"/>
      <c r="GS390" s="29"/>
      <c r="GT390" s="29"/>
      <c r="GU390" s="29"/>
      <c r="GV390" s="29"/>
      <c r="GW390" s="29"/>
      <c r="GX390" s="29"/>
      <c r="GY390" s="29"/>
      <c r="GZ390" s="29"/>
      <c r="HA390" s="29"/>
      <c r="HB390" s="29"/>
      <c r="HC390" s="29"/>
      <c r="HD390" s="29"/>
      <c r="HE390" s="29"/>
      <c r="HF390" s="29"/>
      <c r="HG390" s="29"/>
      <c r="HH390" s="29"/>
      <c r="HI390" s="29"/>
      <c r="HJ390" s="29"/>
      <c r="HK390" s="29"/>
      <c r="HL390" s="29"/>
      <c r="HM390" s="29"/>
      <c r="HN390" s="29"/>
      <c r="HO390" s="29"/>
      <c r="HP390" s="29"/>
      <c r="HQ390" s="29"/>
      <c r="HR390" s="29"/>
      <c r="HS390" s="29"/>
      <c r="HT390" s="29"/>
      <c r="HU390" s="29"/>
      <c r="HV390" s="29"/>
      <c r="HW390" s="29"/>
      <c r="HX390" s="29"/>
      <c r="HY390" s="29"/>
      <c r="HZ390" s="29"/>
      <c r="IA390" s="29"/>
      <c r="IB390" s="29"/>
      <c r="IC390" s="29"/>
      <c r="ID390" s="29"/>
      <c r="IE390" s="29"/>
      <c r="IF390" s="29"/>
      <c r="IG390" s="29"/>
      <c r="IH390" s="29"/>
      <c r="II390" s="29"/>
      <c r="IJ390" s="29"/>
    </row>
    <row r="391" spans="1:244" ht="48.75" customHeight="1" x14ac:dyDescent="0.2">
      <c r="A391" s="19" t="s">
        <v>30</v>
      </c>
      <c r="B391" s="16" t="s">
        <v>443</v>
      </c>
      <c r="C391" s="16" t="s">
        <v>19</v>
      </c>
      <c r="D391" s="16" t="s">
        <v>11</v>
      </c>
      <c r="E391" s="20">
        <f t="shared" si="43"/>
        <v>15807</v>
      </c>
      <c r="F391" s="20"/>
      <c r="G391" s="20">
        <v>15807</v>
      </c>
      <c r="H391" s="20">
        <f>I391+J391</f>
        <v>16470</v>
      </c>
      <c r="I391" s="20"/>
      <c r="J391" s="43">
        <v>16470</v>
      </c>
      <c r="K391" s="44"/>
      <c r="L391" s="29"/>
      <c r="M391" s="29"/>
      <c r="N391" s="29"/>
      <c r="O391" s="29"/>
      <c r="P391" s="29"/>
      <c r="Q391" s="29"/>
      <c r="R391" s="29"/>
      <c r="S391" s="29"/>
      <c r="T391" s="29"/>
      <c r="U391" s="29"/>
      <c r="V391" s="29"/>
      <c r="W391" s="29"/>
      <c r="X391" s="29"/>
      <c r="Y391" s="29"/>
      <c r="Z391" s="29"/>
      <c r="AA391" s="29"/>
      <c r="AB391" s="29"/>
      <c r="AC391" s="29"/>
      <c r="AD391" s="29"/>
      <c r="AE391" s="29"/>
      <c r="AF391" s="29"/>
      <c r="AG391" s="29"/>
      <c r="AH391" s="29"/>
      <c r="AI391" s="29"/>
      <c r="AJ391" s="29"/>
      <c r="AK391" s="29"/>
      <c r="AL391" s="29"/>
      <c r="AM391" s="29"/>
      <c r="AN391" s="29"/>
      <c r="AO391" s="29"/>
      <c r="AP391" s="29"/>
      <c r="AQ391" s="29"/>
      <c r="AR391" s="29"/>
      <c r="AS391" s="29"/>
      <c r="AT391" s="29"/>
      <c r="AU391" s="29"/>
      <c r="AV391" s="29"/>
      <c r="AW391" s="29"/>
      <c r="AX391" s="29"/>
      <c r="AY391" s="29"/>
      <c r="AZ391" s="29"/>
      <c r="BA391" s="29"/>
      <c r="BB391" s="29"/>
      <c r="BC391" s="29"/>
      <c r="BD391" s="29"/>
      <c r="BE391" s="29"/>
      <c r="BF391" s="29"/>
      <c r="BG391" s="29"/>
      <c r="BH391" s="29"/>
      <c r="BI391" s="29"/>
      <c r="BJ391" s="29"/>
      <c r="BK391" s="29"/>
      <c r="BL391" s="29"/>
      <c r="BM391" s="29"/>
      <c r="BN391" s="29"/>
      <c r="BO391" s="29"/>
      <c r="BP391" s="29"/>
      <c r="BQ391" s="29"/>
      <c r="BR391" s="29"/>
      <c r="BS391" s="29"/>
      <c r="BT391" s="29"/>
      <c r="BU391" s="29"/>
      <c r="BV391" s="29"/>
      <c r="BW391" s="29"/>
      <c r="BX391" s="29"/>
      <c r="BY391" s="29"/>
      <c r="BZ391" s="29"/>
      <c r="CA391" s="29"/>
      <c r="CB391" s="29"/>
      <c r="CC391" s="29"/>
      <c r="CD391" s="29"/>
      <c r="CE391" s="29"/>
      <c r="CF391" s="29"/>
      <c r="CG391" s="29"/>
      <c r="CH391" s="29"/>
      <c r="CI391" s="29"/>
      <c r="CJ391" s="29"/>
      <c r="CK391" s="29"/>
      <c r="CL391" s="29"/>
      <c r="CM391" s="29"/>
      <c r="CN391" s="29"/>
      <c r="CO391" s="29"/>
      <c r="CP391" s="29"/>
      <c r="CQ391" s="29"/>
      <c r="CR391" s="29"/>
      <c r="CS391" s="29"/>
      <c r="CT391" s="29"/>
      <c r="CU391" s="29"/>
      <c r="CV391" s="29"/>
      <c r="CW391" s="29"/>
      <c r="CX391" s="29"/>
      <c r="CY391" s="29"/>
      <c r="CZ391" s="29"/>
      <c r="DA391" s="29"/>
      <c r="DB391" s="29"/>
      <c r="DC391" s="29"/>
      <c r="DD391" s="29"/>
      <c r="DE391" s="29"/>
      <c r="DF391" s="29"/>
      <c r="DG391" s="29"/>
      <c r="DH391" s="29"/>
      <c r="DI391" s="29"/>
      <c r="DJ391" s="29"/>
      <c r="DK391" s="29"/>
      <c r="DL391" s="29"/>
      <c r="DM391" s="29"/>
      <c r="DN391" s="29"/>
      <c r="DO391" s="29"/>
      <c r="DP391" s="29"/>
      <c r="DQ391" s="29"/>
      <c r="DR391" s="29"/>
      <c r="DS391" s="29"/>
      <c r="DT391" s="29"/>
      <c r="DU391" s="29"/>
      <c r="DV391" s="29"/>
      <c r="DW391" s="29"/>
      <c r="DX391" s="29"/>
      <c r="DY391" s="29"/>
      <c r="DZ391" s="29"/>
      <c r="EA391" s="29"/>
      <c r="EB391" s="29"/>
      <c r="EC391" s="29"/>
      <c r="ED391" s="29"/>
      <c r="EE391" s="29"/>
      <c r="EF391" s="29"/>
      <c r="EG391" s="29"/>
      <c r="EH391" s="29"/>
      <c r="EI391" s="29"/>
      <c r="EJ391" s="29"/>
      <c r="EK391" s="29"/>
      <c r="EL391" s="29"/>
      <c r="EM391" s="29"/>
      <c r="EN391" s="29"/>
      <c r="EO391" s="29"/>
      <c r="EP391" s="29"/>
      <c r="EQ391" s="29"/>
      <c r="ER391" s="29"/>
      <c r="ES391" s="29"/>
      <c r="ET391" s="29"/>
      <c r="EU391" s="29"/>
      <c r="EV391" s="29"/>
      <c r="EW391" s="29"/>
      <c r="EX391" s="29"/>
      <c r="EY391" s="29"/>
      <c r="EZ391" s="29"/>
      <c r="FA391" s="29"/>
      <c r="FB391" s="29"/>
      <c r="FC391" s="29"/>
      <c r="FD391" s="29"/>
      <c r="FE391" s="29"/>
      <c r="FF391" s="29"/>
      <c r="FG391" s="29"/>
      <c r="FH391" s="29"/>
      <c r="FI391" s="29"/>
      <c r="FJ391" s="29"/>
      <c r="FK391" s="29"/>
      <c r="FL391" s="29"/>
      <c r="FM391" s="29"/>
      <c r="FN391" s="29"/>
      <c r="FO391" s="29"/>
      <c r="FP391" s="29"/>
      <c r="FQ391" s="29"/>
      <c r="FR391" s="29"/>
      <c r="FS391" s="29"/>
      <c r="FT391" s="29"/>
      <c r="FU391" s="29"/>
      <c r="FV391" s="29"/>
      <c r="FW391" s="29"/>
      <c r="FX391" s="29"/>
      <c r="FY391" s="29"/>
      <c r="FZ391" s="29"/>
      <c r="GA391" s="29"/>
      <c r="GB391" s="29"/>
      <c r="GC391" s="29"/>
      <c r="GD391" s="29"/>
      <c r="GE391" s="29"/>
      <c r="GF391" s="29"/>
      <c r="GG391" s="29"/>
      <c r="GH391" s="29"/>
      <c r="GI391" s="29"/>
      <c r="GJ391" s="29"/>
      <c r="GK391" s="29"/>
      <c r="GL391" s="29"/>
      <c r="GM391" s="29"/>
      <c r="GN391" s="29"/>
      <c r="GO391" s="29"/>
      <c r="GP391" s="29"/>
      <c r="GQ391" s="29"/>
      <c r="GR391" s="29"/>
      <c r="GS391" s="29"/>
      <c r="GT391" s="29"/>
      <c r="GU391" s="29"/>
      <c r="GV391" s="29"/>
      <c r="GW391" s="29"/>
      <c r="GX391" s="29"/>
      <c r="GY391" s="29"/>
      <c r="GZ391" s="29"/>
      <c r="HA391" s="29"/>
      <c r="HB391" s="29"/>
      <c r="HC391" s="29"/>
      <c r="HD391" s="29"/>
      <c r="HE391" s="29"/>
      <c r="HF391" s="29"/>
      <c r="HG391" s="29"/>
      <c r="HH391" s="29"/>
      <c r="HI391" s="29"/>
      <c r="HJ391" s="29"/>
      <c r="HK391" s="29"/>
      <c r="HL391" s="29"/>
      <c r="HM391" s="29"/>
      <c r="HN391" s="29"/>
      <c r="HO391" s="29"/>
      <c r="HP391" s="29"/>
      <c r="HQ391" s="29"/>
      <c r="HR391" s="29"/>
      <c r="HS391" s="29"/>
      <c r="HT391" s="29"/>
      <c r="HU391" s="29"/>
      <c r="HV391" s="29"/>
      <c r="HW391" s="29"/>
      <c r="HX391" s="29"/>
      <c r="HY391" s="29"/>
      <c r="HZ391" s="29"/>
      <c r="IA391" s="29"/>
      <c r="IB391" s="29"/>
      <c r="IC391" s="29"/>
      <c r="ID391" s="29"/>
      <c r="IE391" s="29"/>
      <c r="IF391" s="29"/>
      <c r="IG391" s="29"/>
      <c r="IH391" s="29"/>
      <c r="II391" s="29"/>
      <c r="IJ391" s="29"/>
    </row>
    <row r="392" spans="1:244" ht="165" customHeight="1" x14ac:dyDescent="0.2">
      <c r="A392" s="6" t="s">
        <v>444</v>
      </c>
      <c r="B392" s="1" t="s">
        <v>445</v>
      </c>
      <c r="C392" s="16"/>
      <c r="D392" s="16"/>
      <c r="E392" s="17">
        <f t="shared" si="43"/>
        <v>35452</v>
      </c>
      <c r="F392" s="18">
        <f>F393</f>
        <v>0</v>
      </c>
      <c r="G392" s="17">
        <f>G393</f>
        <v>35452</v>
      </c>
      <c r="H392" s="17">
        <f t="shared" si="44"/>
        <v>36870</v>
      </c>
      <c r="I392" s="18">
        <f>I393</f>
        <v>0</v>
      </c>
      <c r="J392" s="17">
        <f>J393</f>
        <v>36870</v>
      </c>
    </row>
    <row r="393" spans="1:244" ht="151.5" customHeight="1" x14ac:dyDescent="0.2">
      <c r="A393" s="45" t="s">
        <v>710</v>
      </c>
      <c r="B393" s="16" t="s">
        <v>446</v>
      </c>
      <c r="C393" s="16"/>
      <c r="D393" s="16"/>
      <c r="E393" s="20">
        <f t="shared" si="43"/>
        <v>35452</v>
      </c>
      <c r="F393" s="21">
        <f>F394+F395</f>
        <v>0</v>
      </c>
      <c r="G393" s="20">
        <f>G394+G395</f>
        <v>35452</v>
      </c>
      <c r="H393" s="20">
        <f t="shared" si="44"/>
        <v>36870</v>
      </c>
      <c r="I393" s="21">
        <f>I394+I395</f>
        <v>0</v>
      </c>
      <c r="J393" s="20">
        <f>J394+J395</f>
        <v>36870</v>
      </c>
    </row>
    <row r="394" spans="1:244" ht="69" customHeight="1" x14ac:dyDescent="0.2">
      <c r="A394" s="16" t="s">
        <v>23</v>
      </c>
      <c r="B394" s="16" t="s">
        <v>446</v>
      </c>
      <c r="C394" s="16" t="s">
        <v>16</v>
      </c>
      <c r="D394" s="16" t="s">
        <v>11</v>
      </c>
      <c r="E394" s="20">
        <f t="shared" si="43"/>
        <v>288</v>
      </c>
      <c r="F394" s="20"/>
      <c r="G394" s="20">
        <v>288</v>
      </c>
      <c r="H394" s="20">
        <f>I394+J394</f>
        <v>300</v>
      </c>
      <c r="I394" s="20"/>
      <c r="J394" s="43">
        <v>300</v>
      </c>
      <c r="K394" s="44"/>
    </row>
    <row r="395" spans="1:244" ht="53.25" customHeight="1" x14ac:dyDescent="0.2">
      <c r="A395" s="19" t="s">
        <v>30</v>
      </c>
      <c r="B395" s="16" t="s">
        <v>446</v>
      </c>
      <c r="C395" s="16" t="s">
        <v>19</v>
      </c>
      <c r="D395" s="16" t="s">
        <v>11</v>
      </c>
      <c r="E395" s="20">
        <f t="shared" si="43"/>
        <v>35164</v>
      </c>
      <c r="F395" s="20"/>
      <c r="G395" s="20">
        <v>35164</v>
      </c>
      <c r="H395" s="20">
        <f>I395+J395</f>
        <v>36570</v>
      </c>
      <c r="I395" s="20"/>
      <c r="J395" s="43">
        <v>36570</v>
      </c>
      <c r="K395" s="44"/>
    </row>
    <row r="396" spans="1:244" ht="156" customHeight="1" x14ac:dyDescent="0.2">
      <c r="A396" s="6" t="s">
        <v>447</v>
      </c>
      <c r="B396" s="1" t="s">
        <v>448</v>
      </c>
      <c r="C396" s="16"/>
      <c r="D396" s="16"/>
      <c r="E396" s="17">
        <f t="shared" si="43"/>
        <v>139707</v>
      </c>
      <c r="F396" s="18">
        <f>F397</f>
        <v>0</v>
      </c>
      <c r="G396" s="17">
        <f>G397</f>
        <v>139707</v>
      </c>
      <c r="H396" s="17">
        <f t="shared" si="44"/>
        <v>145264</v>
      </c>
      <c r="I396" s="18">
        <f>I397</f>
        <v>0</v>
      </c>
      <c r="J396" s="17">
        <f>J397</f>
        <v>145264</v>
      </c>
    </row>
    <row r="397" spans="1:244" ht="83.25" customHeight="1" x14ac:dyDescent="0.2">
      <c r="A397" s="19" t="s">
        <v>449</v>
      </c>
      <c r="B397" s="16" t="s">
        <v>450</v>
      </c>
      <c r="C397" s="16"/>
      <c r="D397" s="16"/>
      <c r="E397" s="20">
        <f t="shared" si="43"/>
        <v>139707</v>
      </c>
      <c r="F397" s="21">
        <f>F398+F399</f>
        <v>0</v>
      </c>
      <c r="G397" s="20">
        <f>G398+G399</f>
        <v>139707</v>
      </c>
      <c r="H397" s="20">
        <f t="shared" si="44"/>
        <v>145264</v>
      </c>
      <c r="I397" s="21">
        <f>I398+I399</f>
        <v>0</v>
      </c>
      <c r="J397" s="20">
        <f>J398+J399</f>
        <v>145264</v>
      </c>
      <c r="K397" s="29"/>
      <c r="L397" s="29"/>
      <c r="M397" s="29"/>
      <c r="N397" s="29"/>
      <c r="O397" s="29"/>
      <c r="P397" s="29"/>
      <c r="Q397" s="29"/>
      <c r="R397" s="29"/>
      <c r="S397" s="29"/>
      <c r="T397" s="29"/>
      <c r="U397" s="29"/>
      <c r="V397" s="29"/>
      <c r="W397" s="29"/>
      <c r="X397" s="29"/>
      <c r="Y397" s="29"/>
      <c r="Z397" s="29"/>
      <c r="AA397" s="29"/>
      <c r="AB397" s="29"/>
      <c r="AC397" s="29"/>
      <c r="AD397" s="29"/>
      <c r="AE397" s="29"/>
      <c r="AF397" s="29"/>
      <c r="AG397" s="29"/>
      <c r="AH397" s="29"/>
      <c r="AI397" s="29"/>
      <c r="AJ397" s="29"/>
      <c r="AK397" s="29"/>
      <c r="AL397" s="29"/>
      <c r="AM397" s="29"/>
      <c r="AN397" s="29"/>
      <c r="AO397" s="29"/>
      <c r="AP397" s="29"/>
      <c r="AQ397" s="29"/>
      <c r="AR397" s="29"/>
      <c r="AS397" s="29"/>
      <c r="AT397" s="29"/>
      <c r="AU397" s="29"/>
      <c r="AV397" s="29"/>
      <c r="AW397" s="29"/>
      <c r="AX397" s="29"/>
      <c r="AY397" s="29"/>
      <c r="AZ397" s="29"/>
      <c r="BA397" s="29"/>
      <c r="BB397" s="29"/>
      <c r="BC397" s="29"/>
      <c r="BD397" s="29"/>
      <c r="BE397" s="29"/>
      <c r="BF397" s="29"/>
      <c r="BG397" s="29"/>
      <c r="BH397" s="29"/>
      <c r="BI397" s="29"/>
      <c r="BJ397" s="29"/>
      <c r="BK397" s="29"/>
      <c r="BL397" s="29"/>
      <c r="BM397" s="29"/>
      <c r="BN397" s="29"/>
      <c r="BO397" s="29"/>
      <c r="BP397" s="29"/>
      <c r="BQ397" s="29"/>
      <c r="BR397" s="29"/>
      <c r="BS397" s="29"/>
      <c r="BT397" s="29"/>
      <c r="BU397" s="29"/>
      <c r="BV397" s="29"/>
      <c r="BW397" s="29"/>
      <c r="BX397" s="29"/>
      <c r="BY397" s="29"/>
      <c r="BZ397" s="29"/>
      <c r="CA397" s="29"/>
      <c r="CB397" s="29"/>
      <c r="CC397" s="29"/>
      <c r="CD397" s="29"/>
      <c r="CE397" s="29"/>
      <c r="CF397" s="29"/>
      <c r="CG397" s="29"/>
      <c r="CH397" s="29"/>
      <c r="CI397" s="29"/>
      <c r="CJ397" s="29"/>
      <c r="CK397" s="29"/>
      <c r="CL397" s="29"/>
      <c r="CM397" s="29"/>
      <c r="CN397" s="29"/>
      <c r="CO397" s="29"/>
      <c r="CP397" s="29"/>
      <c r="CQ397" s="29"/>
      <c r="CR397" s="29"/>
      <c r="CS397" s="29"/>
      <c r="CT397" s="29"/>
      <c r="CU397" s="29"/>
      <c r="CV397" s="29"/>
      <c r="CW397" s="29"/>
      <c r="CX397" s="29"/>
      <c r="CY397" s="29"/>
      <c r="CZ397" s="29"/>
      <c r="DA397" s="29"/>
      <c r="DB397" s="29"/>
      <c r="DC397" s="29"/>
      <c r="DD397" s="29"/>
      <c r="DE397" s="29"/>
      <c r="DF397" s="29"/>
      <c r="DG397" s="29"/>
      <c r="DH397" s="29"/>
      <c r="DI397" s="29"/>
      <c r="DJ397" s="29"/>
      <c r="DK397" s="29"/>
      <c r="DL397" s="29"/>
      <c r="DM397" s="29"/>
      <c r="DN397" s="29"/>
      <c r="DO397" s="29"/>
      <c r="DP397" s="29"/>
      <c r="DQ397" s="29"/>
      <c r="DR397" s="29"/>
      <c r="DS397" s="29"/>
      <c r="DT397" s="29"/>
      <c r="DU397" s="29"/>
      <c r="DV397" s="29"/>
      <c r="DW397" s="29"/>
      <c r="DX397" s="29"/>
      <c r="DY397" s="29"/>
      <c r="DZ397" s="29"/>
      <c r="EA397" s="29"/>
      <c r="EB397" s="29"/>
      <c r="EC397" s="29"/>
      <c r="ED397" s="29"/>
      <c r="EE397" s="29"/>
      <c r="EF397" s="29"/>
      <c r="EG397" s="29"/>
      <c r="EH397" s="29"/>
      <c r="EI397" s="29"/>
      <c r="EJ397" s="29"/>
      <c r="EK397" s="29"/>
      <c r="EL397" s="29"/>
      <c r="EM397" s="29"/>
      <c r="EN397" s="29"/>
      <c r="EO397" s="29"/>
      <c r="EP397" s="29"/>
      <c r="EQ397" s="29"/>
      <c r="ER397" s="29"/>
      <c r="ES397" s="29"/>
      <c r="ET397" s="29"/>
      <c r="EU397" s="29"/>
      <c r="EV397" s="29"/>
      <c r="EW397" s="29"/>
      <c r="EX397" s="29"/>
      <c r="EY397" s="29"/>
      <c r="EZ397" s="29"/>
      <c r="FA397" s="29"/>
      <c r="FB397" s="29"/>
      <c r="FC397" s="29"/>
      <c r="FD397" s="29"/>
      <c r="FE397" s="29"/>
      <c r="FF397" s="29"/>
      <c r="FG397" s="29"/>
      <c r="FH397" s="29"/>
      <c r="FI397" s="29"/>
      <c r="FJ397" s="29"/>
      <c r="FK397" s="29"/>
      <c r="FL397" s="29"/>
      <c r="FM397" s="29"/>
      <c r="FN397" s="29"/>
      <c r="FO397" s="29"/>
      <c r="FP397" s="29"/>
      <c r="FQ397" s="29"/>
      <c r="FR397" s="29"/>
      <c r="FS397" s="29"/>
      <c r="FT397" s="29"/>
      <c r="FU397" s="29"/>
      <c r="FV397" s="29"/>
      <c r="FW397" s="29"/>
      <c r="FX397" s="29"/>
      <c r="FY397" s="29"/>
      <c r="FZ397" s="29"/>
      <c r="GA397" s="29"/>
      <c r="GB397" s="29"/>
      <c r="GC397" s="29"/>
      <c r="GD397" s="29"/>
      <c r="GE397" s="29"/>
      <c r="GF397" s="29"/>
      <c r="GG397" s="29"/>
      <c r="GH397" s="29"/>
      <c r="GI397" s="29"/>
      <c r="GJ397" s="29"/>
      <c r="GK397" s="29"/>
      <c r="GL397" s="29"/>
      <c r="GM397" s="29"/>
      <c r="GN397" s="29"/>
      <c r="GO397" s="29"/>
      <c r="GP397" s="29"/>
      <c r="GQ397" s="29"/>
      <c r="GR397" s="29"/>
      <c r="GS397" s="29"/>
      <c r="GT397" s="29"/>
      <c r="GU397" s="29"/>
      <c r="GV397" s="29"/>
      <c r="GW397" s="29"/>
      <c r="GX397" s="29"/>
      <c r="GY397" s="29"/>
      <c r="GZ397" s="29"/>
      <c r="HA397" s="29"/>
      <c r="HB397" s="29"/>
      <c r="HC397" s="29"/>
      <c r="HD397" s="29"/>
      <c r="HE397" s="29"/>
      <c r="HF397" s="29"/>
      <c r="HG397" s="29"/>
      <c r="HH397" s="29"/>
      <c r="HI397" s="29"/>
      <c r="HJ397" s="29"/>
      <c r="HK397" s="29"/>
      <c r="HL397" s="29"/>
      <c r="HM397" s="29"/>
      <c r="HN397" s="29"/>
      <c r="HO397" s="29"/>
      <c r="HP397" s="29"/>
      <c r="HQ397" s="29"/>
      <c r="HR397" s="29"/>
      <c r="HS397" s="29"/>
      <c r="HT397" s="29"/>
      <c r="HU397" s="29"/>
      <c r="HV397" s="29"/>
      <c r="HW397" s="29"/>
      <c r="HX397" s="29"/>
      <c r="HY397" s="29"/>
      <c r="HZ397" s="29"/>
      <c r="IA397" s="29"/>
      <c r="IB397" s="29"/>
      <c r="IC397" s="29"/>
      <c r="ID397" s="29"/>
      <c r="IE397" s="29"/>
      <c r="IF397" s="29"/>
      <c r="IG397" s="29"/>
      <c r="IH397" s="29"/>
      <c r="II397" s="29"/>
      <c r="IJ397" s="29"/>
    </row>
    <row r="398" spans="1:244" ht="69" customHeight="1" x14ac:dyDescent="0.2">
      <c r="A398" s="16" t="s">
        <v>23</v>
      </c>
      <c r="B398" s="16" t="s">
        <v>450</v>
      </c>
      <c r="C398" s="16" t="s">
        <v>16</v>
      </c>
      <c r="D398" s="16" t="s">
        <v>11</v>
      </c>
      <c r="E398" s="20">
        <f t="shared" si="43"/>
        <v>1362</v>
      </c>
      <c r="F398" s="20"/>
      <c r="G398" s="20">
        <v>1362</v>
      </c>
      <c r="H398" s="20">
        <f t="shared" si="44"/>
        <v>1400</v>
      </c>
      <c r="I398" s="20"/>
      <c r="J398" s="20">
        <v>1400</v>
      </c>
    </row>
    <row r="399" spans="1:244" ht="50.25" customHeight="1" x14ac:dyDescent="0.2">
      <c r="A399" s="19" t="s">
        <v>30</v>
      </c>
      <c r="B399" s="16" t="s">
        <v>450</v>
      </c>
      <c r="C399" s="16" t="s">
        <v>19</v>
      </c>
      <c r="D399" s="16" t="s">
        <v>11</v>
      </c>
      <c r="E399" s="20">
        <f t="shared" si="43"/>
        <v>138345</v>
      </c>
      <c r="F399" s="20"/>
      <c r="G399" s="20">
        <v>138345</v>
      </c>
      <c r="H399" s="20">
        <f t="shared" si="44"/>
        <v>143864</v>
      </c>
      <c r="I399" s="20"/>
      <c r="J399" s="20">
        <v>143864</v>
      </c>
    </row>
    <row r="400" spans="1:244" ht="127.5" customHeight="1" x14ac:dyDescent="0.2">
      <c r="A400" s="6" t="s">
        <v>451</v>
      </c>
      <c r="B400" s="1" t="s">
        <v>452</v>
      </c>
      <c r="C400" s="16"/>
      <c r="D400" s="16"/>
      <c r="E400" s="17">
        <f t="shared" si="43"/>
        <v>519</v>
      </c>
      <c r="F400" s="18">
        <f>F401</f>
        <v>0</v>
      </c>
      <c r="G400" s="17">
        <f>G401</f>
        <v>519</v>
      </c>
      <c r="H400" s="17">
        <f t="shared" si="44"/>
        <v>540</v>
      </c>
      <c r="I400" s="18">
        <f>I401</f>
        <v>0</v>
      </c>
      <c r="J400" s="17">
        <f>J401</f>
        <v>540</v>
      </c>
    </row>
    <row r="401" spans="1:244" ht="66.75" customHeight="1" x14ac:dyDescent="0.2">
      <c r="A401" s="19" t="s">
        <v>453</v>
      </c>
      <c r="B401" s="16" t="s">
        <v>454</v>
      </c>
      <c r="C401" s="16"/>
      <c r="D401" s="16"/>
      <c r="E401" s="20">
        <f t="shared" si="43"/>
        <v>519</v>
      </c>
      <c r="F401" s="21">
        <f>F402+F403</f>
        <v>0</v>
      </c>
      <c r="G401" s="20">
        <f>G402+G403</f>
        <v>519</v>
      </c>
      <c r="H401" s="20">
        <f t="shared" si="44"/>
        <v>540</v>
      </c>
      <c r="I401" s="21">
        <f>I402+I403</f>
        <v>0</v>
      </c>
      <c r="J401" s="20">
        <f>J402+J403</f>
        <v>540</v>
      </c>
      <c r="K401" s="29"/>
      <c r="L401" s="29"/>
      <c r="M401" s="29"/>
      <c r="N401" s="29"/>
      <c r="O401" s="29"/>
      <c r="P401" s="29"/>
      <c r="Q401" s="29"/>
      <c r="R401" s="29"/>
      <c r="S401" s="29"/>
      <c r="T401" s="29"/>
      <c r="U401" s="29"/>
      <c r="V401" s="29"/>
      <c r="W401" s="29"/>
      <c r="X401" s="29"/>
      <c r="Y401" s="29"/>
      <c r="Z401" s="29"/>
      <c r="AA401" s="29"/>
      <c r="AB401" s="29"/>
      <c r="AC401" s="29"/>
      <c r="AD401" s="29"/>
      <c r="AE401" s="29"/>
      <c r="AF401" s="29"/>
      <c r="AG401" s="29"/>
      <c r="AH401" s="29"/>
      <c r="AI401" s="29"/>
      <c r="AJ401" s="29"/>
      <c r="AK401" s="29"/>
      <c r="AL401" s="29"/>
      <c r="AM401" s="29"/>
      <c r="AN401" s="29"/>
      <c r="AO401" s="29"/>
      <c r="AP401" s="29"/>
      <c r="AQ401" s="29"/>
      <c r="AR401" s="29"/>
      <c r="AS401" s="29"/>
      <c r="AT401" s="29"/>
      <c r="AU401" s="29"/>
      <c r="AV401" s="29"/>
      <c r="AW401" s="29"/>
      <c r="AX401" s="29"/>
      <c r="AY401" s="29"/>
      <c r="AZ401" s="29"/>
      <c r="BA401" s="29"/>
      <c r="BB401" s="29"/>
      <c r="BC401" s="29"/>
      <c r="BD401" s="29"/>
      <c r="BE401" s="29"/>
      <c r="BF401" s="29"/>
      <c r="BG401" s="29"/>
      <c r="BH401" s="29"/>
      <c r="BI401" s="29"/>
      <c r="BJ401" s="29"/>
      <c r="BK401" s="29"/>
      <c r="BL401" s="29"/>
      <c r="BM401" s="29"/>
      <c r="BN401" s="29"/>
      <c r="BO401" s="29"/>
      <c r="BP401" s="29"/>
      <c r="BQ401" s="29"/>
      <c r="BR401" s="29"/>
      <c r="BS401" s="29"/>
      <c r="BT401" s="29"/>
      <c r="BU401" s="29"/>
      <c r="BV401" s="29"/>
      <c r="BW401" s="29"/>
      <c r="BX401" s="29"/>
      <c r="BY401" s="29"/>
      <c r="BZ401" s="29"/>
      <c r="CA401" s="29"/>
      <c r="CB401" s="29"/>
      <c r="CC401" s="29"/>
      <c r="CD401" s="29"/>
      <c r="CE401" s="29"/>
      <c r="CF401" s="29"/>
      <c r="CG401" s="29"/>
      <c r="CH401" s="29"/>
      <c r="CI401" s="29"/>
      <c r="CJ401" s="29"/>
      <c r="CK401" s="29"/>
      <c r="CL401" s="29"/>
      <c r="CM401" s="29"/>
      <c r="CN401" s="29"/>
      <c r="CO401" s="29"/>
      <c r="CP401" s="29"/>
      <c r="CQ401" s="29"/>
      <c r="CR401" s="29"/>
      <c r="CS401" s="29"/>
      <c r="CT401" s="29"/>
      <c r="CU401" s="29"/>
      <c r="CV401" s="29"/>
      <c r="CW401" s="29"/>
      <c r="CX401" s="29"/>
      <c r="CY401" s="29"/>
      <c r="CZ401" s="29"/>
      <c r="DA401" s="29"/>
      <c r="DB401" s="29"/>
      <c r="DC401" s="29"/>
      <c r="DD401" s="29"/>
      <c r="DE401" s="29"/>
      <c r="DF401" s="29"/>
      <c r="DG401" s="29"/>
      <c r="DH401" s="29"/>
      <c r="DI401" s="29"/>
      <c r="DJ401" s="29"/>
      <c r="DK401" s="29"/>
      <c r="DL401" s="29"/>
      <c r="DM401" s="29"/>
      <c r="DN401" s="29"/>
      <c r="DO401" s="29"/>
      <c r="DP401" s="29"/>
      <c r="DQ401" s="29"/>
      <c r="DR401" s="29"/>
      <c r="DS401" s="29"/>
      <c r="DT401" s="29"/>
      <c r="DU401" s="29"/>
      <c r="DV401" s="29"/>
      <c r="DW401" s="29"/>
      <c r="DX401" s="29"/>
      <c r="DY401" s="29"/>
      <c r="DZ401" s="29"/>
      <c r="EA401" s="29"/>
      <c r="EB401" s="29"/>
      <c r="EC401" s="29"/>
      <c r="ED401" s="29"/>
      <c r="EE401" s="29"/>
      <c r="EF401" s="29"/>
      <c r="EG401" s="29"/>
      <c r="EH401" s="29"/>
      <c r="EI401" s="29"/>
      <c r="EJ401" s="29"/>
      <c r="EK401" s="29"/>
      <c r="EL401" s="29"/>
      <c r="EM401" s="29"/>
      <c r="EN401" s="29"/>
      <c r="EO401" s="29"/>
      <c r="EP401" s="29"/>
      <c r="EQ401" s="29"/>
      <c r="ER401" s="29"/>
      <c r="ES401" s="29"/>
      <c r="ET401" s="29"/>
      <c r="EU401" s="29"/>
      <c r="EV401" s="29"/>
      <c r="EW401" s="29"/>
      <c r="EX401" s="29"/>
      <c r="EY401" s="29"/>
      <c r="EZ401" s="29"/>
      <c r="FA401" s="29"/>
      <c r="FB401" s="29"/>
      <c r="FC401" s="29"/>
      <c r="FD401" s="29"/>
      <c r="FE401" s="29"/>
      <c r="FF401" s="29"/>
      <c r="FG401" s="29"/>
      <c r="FH401" s="29"/>
      <c r="FI401" s="29"/>
      <c r="FJ401" s="29"/>
      <c r="FK401" s="29"/>
      <c r="FL401" s="29"/>
      <c r="FM401" s="29"/>
      <c r="FN401" s="29"/>
      <c r="FO401" s="29"/>
      <c r="FP401" s="29"/>
      <c r="FQ401" s="29"/>
      <c r="FR401" s="29"/>
      <c r="FS401" s="29"/>
      <c r="FT401" s="29"/>
      <c r="FU401" s="29"/>
      <c r="FV401" s="29"/>
      <c r="FW401" s="29"/>
      <c r="FX401" s="29"/>
      <c r="FY401" s="29"/>
      <c r="FZ401" s="29"/>
      <c r="GA401" s="29"/>
      <c r="GB401" s="29"/>
      <c r="GC401" s="29"/>
      <c r="GD401" s="29"/>
      <c r="GE401" s="29"/>
      <c r="GF401" s="29"/>
      <c r="GG401" s="29"/>
      <c r="GH401" s="29"/>
      <c r="GI401" s="29"/>
      <c r="GJ401" s="29"/>
      <c r="GK401" s="29"/>
      <c r="GL401" s="29"/>
      <c r="GM401" s="29"/>
      <c r="GN401" s="29"/>
      <c r="GO401" s="29"/>
      <c r="GP401" s="29"/>
      <c r="GQ401" s="29"/>
      <c r="GR401" s="29"/>
      <c r="GS401" s="29"/>
      <c r="GT401" s="29"/>
      <c r="GU401" s="29"/>
      <c r="GV401" s="29"/>
      <c r="GW401" s="29"/>
      <c r="GX401" s="29"/>
      <c r="GY401" s="29"/>
      <c r="GZ401" s="29"/>
      <c r="HA401" s="29"/>
      <c r="HB401" s="29"/>
      <c r="HC401" s="29"/>
      <c r="HD401" s="29"/>
      <c r="HE401" s="29"/>
      <c r="HF401" s="29"/>
      <c r="HG401" s="29"/>
      <c r="HH401" s="29"/>
      <c r="HI401" s="29"/>
      <c r="HJ401" s="29"/>
      <c r="HK401" s="29"/>
      <c r="HL401" s="29"/>
      <c r="HM401" s="29"/>
      <c r="HN401" s="29"/>
      <c r="HO401" s="29"/>
      <c r="HP401" s="29"/>
      <c r="HQ401" s="29"/>
      <c r="HR401" s="29"/>
      <c r="HS401" s="29"/>
      <c r="HT401" s="29"/>
      <c r="HU401" s="29"/>
      <c r="HV401" s="29"/>
      <c r="HW401" s="29"/>
      <c r="HX401" s="29"/>
      <c r="HY401" s="29"/>
      <c r="HZ401" s="29"/>
      <c r="IA401" s="29"/>
      <c r="IB401" s="29"/>
      <c r="IC401" s="29"/>
      <c r="ID401" s="29"/>
      <c r="IE401" s="29"/>
      <c r="IF401" s="29"/>
      <c r="IG401" s="29"/>
      <c r="IH401" s="29"/>
      <c r="II401" s="29"/>
      <c r="IJ401" s="29"/>
    </row>
    <row r="402" spans="1:244" ht="69" customHeight="1" x14ac:dyDescent="0.2">
      <c r="A402" s="16" t="s">
        <v>23</v>
      </c>
      <c r="B402" s="16" t="s">
        <v>454</v>
      </c>
      <c r="C402" s="16" t="s">
        <v>16</v>
      </c>
      <c r="D402" s="16" t="s">
        <v>11</v>
      </c>
      <c r="E402" s="20">
        <f t="shared" si="43"/>
        <v>7</v>
      </c>
      <c r="F402" s="20"/>
      <c r="G402" s="20">
        <v>7</v>
      </c>
      <c r="H402" s="20">
        <f t="shared" si="44"/>
        <v>8</v>
      </c>
      <c r="I402" s="20"/>
      <c r="J402" s="20">
        <v>8</v>
      </c>
    </row>
    <row r="403" spans="1:244" ht="59.25" customHeight="1" x14ac:dyDescent="0.2">
      <c r="A403" s="19" t="s">
        <v>30</v>
      </c>
      <c r="B403" s="16" t="s">
        <v>454</v>
      </c>
      <c r="C403" s="16" t="s">
        <v>19</v>
      </c>
      <c r="D403" s="16" t="s">
        <v>11</v>
      </c>
      <c r="E403" s="20">
        <f t="shared" si="43"/>
        <v>512</v>
      </c>
      <c r="F403" s="20"/>
      <c r="G403" s="20">
        <v>512</v>
      </c>
      <c r="H403" s="20">
        <f t="shared" si="44"/>
        <v>532</v>
      </c>
      <c r="I403" s="20"/>
      <c r="J403" s="20">
        <v>532</v>
      </c>
    </row>
    <row r="404" spans="1:244" ht="135.6" customHeight="1" x14ac:dyDescent="0.2">
      <c r="A404" s="1" t="s">
        <v>455</v>
      </c>
      <c r="B404" s="1" t="s">
        <v>456</v>
      </c>
      <c r="C404" s="16"/>
      <c r="D404" s="16"/>
      <c r="E404" s="17">
        <f t="shared" si="43"/>
        <v>3343</v>
      </c>
      <c r="F404" s="46">
        <f>F405</f>
        <v>0</v>
      </c>
      <c r="G404" s="47">
        <f>G405</f>
        <v>3343</v>
      </c>
      <c r="H404" s="17">
        <f t="shared" si="44"/>
        <v>3479</v>
      </c>
      <c r="I404" s="46">
        <f>I405</f>
        <v>0</v>
      </c>
      <c r="J404" s="47">
        <f>J405</f>
        <v>3479</v>
      </c>
      <c r="K404" s="29"/>
      <c r="L404" s="29"/>
      <c r="M404" s="29"/>
      <c r="N404" s="29"/>
      <c r="O404" s="29"/>
      <c r="P404" s="29"/>
      <c r="Q404" s="29"/>
      <c r="R404" s="29"/>
      <c r="S404" s="29"/>
      <c r="T404" s="29"/>
      <c r="U404" s="29"/>
      <c r="V404" s="29"/>
      <c r="W404" s="29"/>
      <c r="X404" s="29"/>
      <c r="Y404" s="29"/>
      <c r="Z404" s="29"/>
      <c r="AA404" s="29"/>
      <c r="AB404" s="29"/>
      <c r="AC404" s="29"/>
      <c r="AD404" s="29"/>
      <c r="AE404" s="29"/>
      <c r="AF404" s="29"/>
      <c r="AG404" s="29"/>
      <c r="AH404" s="29"/>
      <c r="AI404" s="29"/>
      <c r="AJ404" s="29"/>
      <c r="AK404" s="29"/>
      <c r="AL404" s="29"/>
      <c r="AM404" s="29"/>
      <c r="AN404" s="29"/>
      <c r="AO404" s="29"/>
      <c r="AP404" s="29"/>
      <c r="AQ404" s="29"/>
      <c r="AR404" s="29"/>
      <c r="AS404" s="29"/>
      <c r="AT404" s="29"/>
      <c r="AU404" s="29"/>
      <c r="AV404" s="29"/>
      <c r="AW404" s="29"/>
      <c r="AX404" s="29"/>
      <c r="AY404" s="29"/>
      <c r="AZ404" s="29"/>
      <c r="BA404" s="29"/>
      <c r="BB404" s="29"/>
      <c r="BC404" s="29"/>
      <c r="BD404" s="29"/>
      <c r="BE404" s="29"/>
      <c r="BF404" s="29"/>
      <c r="BG404" s="29"/>
      <c r="BH404" s="29"/>
      <c r="BI404" s="29"/>
      <c r="BJ404" s="29"/>
      <c r="BK404" s="29"/>
      <c r="BL404" s="29"/>
      <c r="BM404" s="29"/>
      <c r="BN404" s="29"/>
      <c r="BO404" s="29"/>
      <c r="BP404" s="29"/>
      <c r="BQ404" s="29"/>
      <c r="BR404" s="29"/>
      <c r="BS404" s="29"/>
      <c r="BT404" s="29"/>
      <c r="BU404" s="29"/>
      <c r="BV404" s="29"/>
      <c r="BW404" s="29"/>
      <c r="BX404" s="29"/>
      <c r="BY404" s="29"/>
      <c r="BZ404" s="29"/>
      <c r="CA404" s="29"/>
      <c r="CB404" s="29"/>
      <c r="CC404" s="29"/>
      <c r="CD404" s="29"/>
      <c r="CE404" s="29"/>
      <c r="CF404" s="29"/>
      <c r="CG404" s="29"/>
      <c r="CH404" s="29"/>
      <c r="CI404" s="29"/>
      <c r="CJ404" s="29"/>
      <c r="CK404" s="29"/>
      <c r="CL404" s="29"/>
      <c r="CM404" s="29"/>
      <c r="CN404" s="29"/>
      <c r="CO404" s="29"/>
      <c r="CP404" s="29"/>
      <c r="CQ404" s="29"/>
      <c r="CR404" s="29"/>
      <c r="CS404" s="29"/>
      <c r="CT404" s="29"/>
      <c r="CU404" s="29"/>
      <c r="CV404" s="29"/>
      <c r="CW404" s="29"/>
      <c r="CX404" s="29"/>
      <c r="CY404" s="29"/>
      <c r="CZ404" s="29"/>
      <c r="DA404" s="29"/>
      <c r="DB404" s="29"/>
      <c r="DC404" s="29"/>
      <c r="DD404" s="29"/>
      <c r="DE404" s="29"/>
      <c r="DF404" s="29"/>
      <c r="DG404" s="29"/>
      <c r="DH404" s="29"/>
      <c r="DI404" s="29"/>
      <c r="DJ404" s="29"/>
      <c r="DK404" s="29"/>
      <c r="DL404" s="29"/>
      <c r="DM404" s="29"/>
      <c r="DN404" s="29"/>
      <c r="DO404" s="29"/>
      <c r="DP404" s="29"/>
      <c r="DQ404" s="29"/>
      <c r="DR404" s="29"/>
      <c r="DS404" s="29"/>
      <c r="DT404" s="29"/>
      <c r="DU404" s="29"/>
      <c r="DV404" s="29"/>
      <c r="DW404" s="29"/>
      <c r="DX404" s="29"/>
      <c r="DY404" s="29"/>
      <c r="DZ404" s="29"/>
      <c r="EA404" s="29"/>
      <c r="EB404" s="29"/>
      <c r="EC404" s="29"/>
      <c r="ED404" s="29"/>
      <c r="EE404" s="29"/>
      <c r="EF404" s="29"/>
      <c r="EG404" s="29"/>
      <c r="EH404" s="29"/>
      <c r="EI404" s="29"/>
      <c r="EJ404" s="29"/>
      <c r="EK404" s="29"/>
      <c r="EL404" s="29"/>
      <c r="EM404" s="29"/>
      <c r="EN404" s="29"/>
      <c r="EO404" s="29"/>
      <c r="EP404" s="29"/>
      <c r="EQ404" s="29"/>
      <c r="ER404" s="29"/>
      <c r="ES404" s="29"/>
      <c r="ET404" s="29"/>
      <c r="EU404" s="29"/>
      <c r="EV404" s="29"/>
      <c r="EW404" s="29"/>
      <c r="EX404" s="29"/>
      <c r="EY404" s="29"/>
      <c r="EZ404" s="29"/>
      <c r="FA404" s="29"/>
      <c r="FB404" s="29"/>
      <c r="FC404" s="29"/>
      <c r="FD404" s="29"/>
      <c r="FE404" s="29"/>
      <c r="FF404" s="29"/>
      <c r="FG404" s="29"/>
      <c r="FH404" s="29"/>
      <c r="FI404" s="29"/>
      <c r="FJ404" s="29"/>
      <c r="FK404" s="29"/>
      <c r="FL404" s="29"/>
      <c r="FM404" s="29"/>
      <c r="FN404" s="29"/>
      <c r="FO404" s="29"/>
      <c r="FP404" s="29"/>
      <c r="FQ404" s="29"/>
      <c r="FR404" s="29"/>
      <c r="FS404" s="29"/>
      <c r="FT404" s="29"/>
      <c r="FU404" s="29"/>
      <c r="FV404" s="29"/>
      <c r="FW404" s="29"/>
      <c r="FX404" s="29"/>
      <c r="FY404" s="29"/>
      <c r="FZ404" s="29"/>
      <c r="GA404" s="29"/>
      <c r="GB404" s="29"/>
      <c r="GC404" s="29"/>
      <c r="GD404" s="29"/>
      <c r="GE404" s="29"/>
      <c r="GF404" s="29"/>
      <c r="GG404" s="29"/>
      <c r="GH404" s="29"/>
      <c r="GI404" s="29"/>
      <c r="GJ404" s="29"/>
      <c r="GK404" s="29"/>
      <c r="GL404" s="29"/>
      <c r="GM404" s="29"/>
      <c r="GN404" s="29"/>
      <c r="GO404" s="29"/>
      <c r="GP404" s="29"/>
      <c r="GQ404" s="29"/>
      <c r="GR404" s="29"/>
      <c r="GS404" s="29"/>
      <c r="GT404" s="29"/>
      <c r="GU404" s="29"/>
      <c r="GV404" s="29"/>
      <c r="GW404" s="29"/>
      <c r="GX404" s="29"/>
      <c r="GY404" s="29"/>
      <c r="GZ404" s="29"/>
      <c r="HA404" s="29"/>
      <c r="HB404" s="29"/>
      <c r="HC404" s="29"/>
      <c r="HD404" s="29"/>
      <c r="HE404" s="29"/>
      <c r="HF404" s="29"/>
      <c r="HG404" s="29"/>
      <c r="HH404" s="29"/>
      <c r="HI404" s="29"/>
      <c r="HJ404" s="29"/>
      <c r="HK404" s="29"/>
      <c r="HL404" s="29"/>
      <c r="HM404" s="29"/>
      <c r="HN404" s="29"/>
      <c r="HO404" s="29"/>
      <c r="HP404" s="29"/>
      <c r="HQ404" s="29"/>
      <c r="HR404" s="29"/>
      <c r="HS404" s="29"/>
      <c r="HT404" s="29"/>
      <c r="HU404" s="29"/>
      <c r="HV404" s="29"/>
      <c r="HW404" s="29"/>
      <c r="HX404" s="29"/>
      <c r="HY404" s="29"/>
      <c r="HZ404" s="29"/>
      <c r="IA404" s="29"/>
      <c r="IB404" s="29"/>
      <c r="IC404" s="29"/>
      <c r="ID404" s="29"/>
      <c r="IE404" s="29"/>
      <c r="IF404" s="29"/>
      <c r="IG404" s="29"/>
      <c r="IH404" s="29"/>
      <c r="II404" s="29"/>
      <c r="IJ404" s="29"/>
    </row>
    <row r="405" spans="1:244" ht="71.25" customHeight="1" x14ac:dyDescent="0.2">
      <c r="A405" s="19" t="s">
        <v>457</v>
      </c>
      <c r="B405" s="16" t="s">
        <v>458</v>
      </c>
      <c r="C405" s="16"/>
      <c r="D405" s="16"/>
      <c r="E405" s="20">
        <f t="shared" si="43"/>
        <v>3343</v>
      </c>
      <c r="F405" s="21">
        <f>F406+F407</f>
        <v>0</v>
      </c>
      <c r="G405" s="20">
        <f>G406+G407</f>
        <v>3343</v>
      </c>
      <c r="H405" s="20">
        <f t="shared" si="44"/>
        <v>3479</v>
      </c>
      <c r="I405" s="21">
        <f>I406+I407</f>
        <v>0</v>
      </c>
      <c r="J405" s="20">
        <f>J406+J407</f>
        <v>3479</v>
      </c>
    </row>
    <row r="406" spans="1:244" s="29" customFormat="1" ht="68.25" customHeight="1" x14ac:dyDescent="0.2">
      <c r="A406" s="16" t="s">
        <v>23</v>
      </c>
      <c r="B406" s="16" t="s">
        <v>458</v>
      </c>
      <c r="C406" s="16" t="s">
        <v>16</v>
      </c>
      <c r="D406" s="16" t="s">
        <v>11</v>
      </c>
      <c r="E406" s="20">
        <f t="shared" si="43"/>
        <v>34</v>
      </c>
      <c r="F406" s="20"/>
      <c r="G406" s="20">
        <v>34</v>
      </c>
      <c r="H406" s="20">
        <f t="shared" si="44"/>
        <v>36</v>
      </c>
      <c r="I406" s="20"/>
      <c r="J406" s="20">
        <v>36</v>
      </c>
      <c r="K406" s="14"/>
      <c r="L406" s="14"/>
      <c r="M406" s="14"/>
      <c r="N406" s="14"/>
      <c r="O406" s="14"/>
      <c r="P406" s="14"/>
      <c r="Q406" s="14"/>
      <c r="R406" s="14"/>
      <c r="S406" s="14"/>
      <c r="T406" s="14"/>
      <c r="U406" s="14"/>
      <c r="V406" s="14"/>
      <c r="W406" s="14"/>
      <c r="X406" s="14"/>
      <c r="Y406" s="14"/>
      <c r="Z406" s="14"/>
      <c r="AA406" s="14"/>
      <c r="AB406" s="14"/>
      <c r="AC406" s="14"/>
      <c r="AD406" s="14"/>
      <c r="AE406" s="14"/>
      <c r="AF406" s="14"/>
      <c r="AG406" s="14"/>
      <c r="AH406" s="14"/>
      <c r="AI406" s="14"/>
      <c r="AJ406" s="14"/>
      <c r="AK406" s="14"/>
      <c r="AL406" s="14"/>
      <c r="AM406" s="14"/>
      <c r="AN406" s="14"/>
      <c r="AO406" s="14"/>
      <c r="AP406" s="14"/>
      <c r="AQ406" s="14"/>
      <c r="AR406" s="14"/>
      <c r="AS406" s="14"/>
      <c r="AT406" s="14"/>
      <c r="AU406" s="14"/>
      <c r="AV406" s="14"/>
      <c r="AW406" s="14"/>
      <c r="AX406" s="14"/>
      <c r="AY406" s="14"/>
      <c r="AZ406" s="14"/>
      <c r="BA406" s="14"/>
      <c r="BB406" s="14"/>
      <c r="BC406" s="14"/>
      <c r="BD406" s="14"/>
      <c r="BE406" s="14"/>
      <c r="BF406" s="14"/>
      <c r="BG406" s="14"/>
      <c r="BH406" s="14"/>
      <c r="BI406" s="14"/>
      <c r="BJ406" s="14"/>
      <c r="BK406" s="14"/>
      <c r="BL406" s="14"/>
      <c r="BM406" s="14"/>
      <c r="BN406" s="14"/>
      <c r="BO406" s="14"/>
      <c r="BP406" s="14"/>
      <c r="BQ406" s="14"/>
      <c r="BR406" s="14"/>
      <c r="BS406" s="14"/>
      <c r="BT406" s="14"/>
      <c r="BU406" s="14"/>
      <c r="BV406" s="14"/>
      <c r="BW406" s="14"/>
      <c r="BX406" s="14"/>
      <c r="BY406" s="14"/>
      <c r="BZ406" s="14"/>
      <c r="CA406" s="14"/>
      <c r="CB406" s="14"/>
      <c r="CC406" s="14"/>
      <c r="CD406" s="14"/>
      <c r="CE406" s="14"/>
      <c r="CF406" s="14"/>
      <c r="CG406" s="14"/>
      <c r="CH406" s="14"/>
      <c r="CI406" s="14"/>
      <c r="CJ406" s="14"/>
      <c r="CK406" s="14"/>
      <c r="CL406" s="14"/>
      <c r="CM406" s="14"/>
      <c r="CN406" s="14"/>
      <c r="CO406" s="14"/>
      <c r="CP406" s="14"/>
      <c r="CQ406" s="14"/>
      <c r="CR406" s="14"/>
      <c r="CS406" s="14"/>
      <c r="CT406" s="14"/>
      <c r="CU406" s="14"/>
      <c r="CV406" s="14"/>
      <c r="CW406" s="14"/>
      <c r="CX406" s="14"/>
      <c r="CY406" s="14"/>
      <c r="CZ406" s="14"/>
      <c r="DA406" s="14"/>
      <c r="DB406" s="14"/>
      <c r="DC406" s="14"/>
      <c r="DD406" s="14"/>
      <c r="DE406" s="14"/>
      <c r="DF406" s="14"/>
      <c r="DG406" s="14"/>
      <c r="DH406" s="14"/>
      <c r="DI406" s="14"/>
      <c r="DJ406" s="14"/>
      <c r="DK406" s="14"/>
      <c r="DL406" s="14"/>
      <c r="DM406" s="14"/>
      <c r="DN406" s="14"/>
      <c r="DO406" s="14"/>
      <c r="DP406" s="14"/>
      <c r="DQ406" s="14"/>
      <c r="DR406" s="14"/>
      <c r="DS406" s="14"/>
      <c r="DT406" s="14"/>
      <c r="DU406" s="14"/>
      <c r="DV406" s="14"/>
      <c r="DW406" s="14"/>
      <c r="DX406" s="14"/>
      <c r="DY406" s="14"/>
      <c r="DZ406" s="14"/>
      <c r="EA406" s="14"/>
      <c r="EB406" s="14"/>
      <c r="EC406" s="14"/>
      <c r="ED406" s="14"/>
      <c r="EE406" s="14"/>
      <c r="EF406" s="14"/>
      <c r="EG406" s="14"/>
      <c r="EH406" s="14"/>
      <c r="EI406" s="14"/>
      <c r="EJ406" s="14"/>
      <c r="EK406" s="14"/>
      <c r="EL406" s="14"/>
      <c r="EM406" s="14"/>
      <c r="EN406" s="14"/>
      <c r="EO406" s="14"/>
      <c r="EP406" s="14"/>
      <c r="EQ406" s="14"/>
      <c r="ER406" s="14"/>
      <c r="ES406" s="14"/>
      <c r="ET406" s="14"/>
      <c r="EU406" s="14"/>
      <c r="EV406" s="14"/>
      <c r="EW406" s="14"/>
      <c r="EX406" s="14"/>
      <c r="EY406" s="14"/>
      <c r="EZ406" s="14"/>
      <c r="FA406" s="14"/>
      <c r="FB406" s="14"/>
      <c r="FC406" s="14"/>
      <c r="FD406" s="14"/>
      <c r="FE406" s="14"/>
      <c r="FF406" s="14"/>
      <c r="FG406" s="14"/>
      <c r="FH406" s="14"/>
      <c r="FI406" s="14"/>
      <c r="FJ406" s="14"/>
      <c r="FK406" s="14"/>
      <c r="FL406" s="14"/>
      <c r="FM406" s="14"/>
      <c r="FN406" s="14"/>
      <c r="FO406" s="14"/>
      <c r="FP406" s="14"/>
      <c r="FQ406" s="14"/>
      <c r="FR406" s="14"/>
      <c r="FS406" s="14"/>
      <c r="FT406" s="14"/>
      <c r="FU406" s="14"/>
      <c r="FV406" s="14"/>
      <c r="FW406" s="14"/>
      <c r="FX406" s="14"/>
      <c r="FY406" s="14"/>
      <c r="FZ406" s="14"/>
      <c r="GA406" s="14"/>
      <c r="GB406" s="14"/>
      <c r="GC406" s="14"/>
      <c r="GD406" s="14"/>
      <c r="GE406" s="14"/>
      <c r="GF406" s="14"/>
      <c r="GG406" s="14"/>
      <c r="GH406" s="14"/>
      <c r="GI406" s="14"/>
      <c r="GJ406" s="14"/>
      <c r="GK406" s="14"/>
      <c r="GL406" s="14"/>
      <c r="GM406" s="14"/>
      <c r="GN406" s="14"/>
      <c r="GO406" s="14"/>
      <c r="GP406" s="14"/>
      <c r="GQ406" s="14"/>
      <c r="GR406" s="14"/>
      <c r="GS406" s="14"/>
      <c r="GT406" s="14"/>
      <c r="GU406" s="14"/>
      <c r="GV406" s="14"/>
      <c r="GW406" s="14"/>
      <c r="GX406" s="14"/>
      <c r="GY406" s="14"/>
      <c r="GZ406" s="14"/>
      <c r="HA406" s="14"/>
      <c r="HB406" s="14"/>
      <c r="HC406" s="14"/>
      <c r="HD406" s="14"/>
      <c r="HE406" s="14"/>
      <c r="HF406" s="14"/>
      <c r="HG406" s="14"/>
      <c r="HH406" s="14"/>
      <c r="HI406" s="14"/>
      <c r="HJ406" s="14"/>
      <c r="HK406" s="14"/>
      <c r="HL406" s="14"/>
      <c r="HM406" s="14"/>
      <c r="HN406" s="14"/>
      <c r="HO406" s="14"/>
      <c r="HP406" s="14"/>
      <c r="HQ406" s="14"/>
      <c r="HR406" s="14"/>
      <c r="HS406" s="14"/>
      <c r="HT406" s="14"/>
      <c r="HU406" s="14"/>
      <c r="HV406" s="14"/>
      <c r="HW406" s="14"/>
      <c r="HX406" s="14"/>
      <c r="HY406" s="14"/>
      <c r="HZ406" s="14"/>
      <c r="IA406" s="14"/>
      <c r="IB406" s="14"/>
      <c r="IC406" s="14"/>
      <c r="ID406" s="14"/>
      <c r="IE406" s="14"/>
      <c r="IF406" s="14"/>
      <c r="IG406" s="14"/>
      <c r="IH406" s="14"/>
      <c r="II406" s="14"/>
      <c r="IJ406" s="14"/>
    </row>
    <row r="407" spans="1:244" s="29" customFormat="1" ht="57" customHeight="1" x14ac:dyDescent="0.2">
      <c r="A407" s="19" t="s">
        <v>30</v>
      </c>
      <c r="B407" s="16" t="s">
        <v>458</v>
      </c>
      <c r="C407" s="16" t="s">
        <v>19</v>
      </c>
      <c r="D407" s="16" t="s">
        <v>11</v>
      </c>
      <c r="E407" s="20">
        <f t="shared" si="43"/>
        <v>3309</v>
      </c>
      <c r="F407" s="20"/>
      <c r="G407" s="20">
        <v>3309</v>
      </c>
      <c r="H407" s="20">
        <f t="shared" si="44"/>
        <v>3443</v>
      </c>
      <c r="I407" s="20"/>
      <c r="J407" s="20">
        <v>3443</v>
      </c>
      <c r="K407" s="14"/>
      <c r="L407" s="14"/>
      <c r="M407" s="14"/>
      <c r="N407" s="14"/>
      <c r="O407" s="14"/>
      <c r="P407" s="14"/>
      <c r="Q407" s="14"/>
      <c r="R407" s="14"/>
      <c r="S407" s="14"/>
      <c r="T407" s="14"/>
      <c r="U407" s="14"/>
      <c r="V407" s="14"/>
      <c r="W407" s="14"/>
      <c r="X407" s="14"/>
      <c r="Y407" s="14"/>
      <c r="Z407" s="14"/>
      <c r="AA407" s="14"/>
      <c r="AB407" s="14"/>
      <c r="AC407" s="14"/>
      <c r="AD407" s="14"/>
      <c r="AE407" s="14"/>
      <c r="AF407" s="14"/>
      <c r="AG407" s="14"/>
      <c r="AH407" s="14"/>
      <c r="AI407" s="14"/>
      <c r="AJ407" s="14"/>
      <c r="AK407" s="14"/>
      <c r="AL407" s="14"/>
      <c r="AM407" s="14"/>
      <c r="AN407" s="14"/>
      <c r="AO407" s="14"/>
      <c r="AP407" s="14"/>
      <c r="AQ407" s="14"/>
      <c r="AR407" s="14"/>
      <c r="AS407" s="14"/>
      <c r="AT407" s="14"/>
      <c r="AU407" s="14"/>
      <c r="AV407" s="14"/>
      <c r="AW407" s="14"/>
      <c r="AX407" s="14"/>
      <c r="AY407" s="14"/>
      <c r="AZ407" s="14"/>
      <c r="BA407" s="14"/>
      <c r="BB407" s="14"/>
      <c r="BC407" s="14"/>
      <c r="BD407" s="14"/>
      <c r="BE407" s="14"/>
      <c r="BF407" s="14"/>
      <c r="BG407" s="14"/>
      <c r="BH407" s="14"/>
      <c r="BI407" s="14"/>
      <c r="BJ407" s="14"/>
      <c r="BK407" s="14"/>
      <c r="BL407" s="14"/>
      <c r="BM407" s="14"/>
      <c r="BN407" s="14"/>
      <c r="BO407" s="14"/>
      <c r="BP407" s="14"/>
      <c r="BQ407" s="14"/>
      <c r="BR407" s="14"/>
      <c r="BS407" s="14"/>
      <c r="BT407" s="14"/>
      <c r="BU407" s="14"/>
      <c r="BV407" s="14"/>
      <c r="BW407" s="14"/>
      <c r="BX407" s="14"/>
      <c r="BY407" s="14"/>
      <c r="BZ407" s="14"/>
      <c r="CA407" s="14"/>
      <c r="CB407" s="14"/>
      <c r="CC407" s="14"/>
      <c r="CD407" s="14"/>
      <c r="CE407" s="14"/>
      <c r="CF407" s="14"/>
      <c r="CG407" s="14"/>
      <c r="CH407" s="14"/>
      <c r="CI407" s="14"/>
      <c r="CJ407" s="14"/>
      <c r="CK407" s="14"/>
      <c r="CL407" s="14"/>
      <c r="CM407" s="14"/>
      <c r="CN407" s="14"/>
      <c r="CO407" s="14"/>
      <c r="CP407" s="14"/>
      <c r="CQ407" s="14"/>
      <c r="CR407" s="14"/>
      <c r="CS407" s="14"/>
      <c r="CT407" s="14"/>
      <c r="CU407" s="14"/>
      <c r="CV407" s="14"/>
      <c r="CW407" s="14"/>
      <c r="CX407" s="14"/>
      <c r="CY407" s="14"/>
      <c r="CZ407" s="14"/>
      <c r="DA407" s="14"/>
      <c r="DB407" s="14"/>
      <c r="DC407" s="14"/>
      <c r="DD407" s="14"/>
      <c r="DE407" s="14"/>
      <c r="DF407" s="14"/>
      <c r="DG407" s="14"/>
      <c r="DH407" s="14"/>
      <c r="DI407" s="14"/>
      <c r="DJ407" s="14"/>
      <c r="DK407" s="14"/>
      <c r="DL407" s="14"/>
      <c r="DM407" s="14"/>
      <c r="DN407" s="14"/>
      <c r="DO407" s="14"/>
      <c r="DP407" s="14"/>
      <c r="DQ407" s="14"/>
      <c r="DR407" s="14"/>
      <c r="DS407" s="14"/>
      <c r="DT407" s="14"/>
      <c r="DU407" s="14"/>
      <c r="DV407" s="14"/>
      <c r="DW407" s="14"/>
      <c r="DX407" s="14"/>
      <c r="DY407" s="14"/>
      <c r="DZ407" s="14"/>
      <c r="EA407" s="14"/>
      <c r="EB407" s="14"/>
      <c r="EC407" s="14"/>
      <c r="ED407" s="14"/>
      <c r="EE407" s="14"/>
      <c r="EF407" s="14"/>
      <c r="EG407" s="14"/>
      <c r="EH407" s="14"/>
      <c r="EI407" s="14"/>
      <c r="EJ407" s="14"/>
      <c r="EK407" s="14"/>
      <c r="EL407" s="14"/>
      <c r="EM407" s="14"/>
      <c r="EN407" s="14"/>
      <c r="EO407" s="14"/>
      <c r="EP407" s="14"/>
      <c r="EQ407" s="14"/>
      <c r="ER407" s="14"/>
      <c r="ES407" s="14"/>
      <c r="ET407" s="14"/>
      <c r="EU407" s="14"/>
      <c r="EV407" s="14"/>
      <c r="EW407" s="14"/>
      <c r="EX407" s="14"/>
      <c r="EY407" s="14"/>
      <c r="EZ407" s="14"/>
      <c r="FA407" s="14"/>
      <c r="FB407" s="14"/>
      <c r="FC407" s="14"/>
      <c r="FD407" s="14"/>
      <c r="FE407" s="14"/>
      <c r="FF407" s="14"/>
      <c r="FG407" s="14"/>
      <c r="FH407" s="14"/>
      <c r="FI407" s="14"/>
      <c r="FJ407" s="14"/>
      <c r="FK407" s="14"/>
      <c r="FL407" s="14"/>
      <c r="FM407" s="14"/>
      <c r="FN407" s="14"/>
      <c r="FO407" s="14"/>
      <c r="FP407" s="14"/>
      <c r="FQ407" s="14"/>
      <c r="FR407" s="14"/>
      <c r="FS407" s="14"/>
      <c r="FT407" s="14"/>
      <c r="FU407" s="14"/>
      <c r="FV407" s="14"/>
      <c r="FW407" s="14"/>
      <c r="FX407" s="14"/>
      <c r="FY407" s="14"/>
      <c r="FZ407" s="14"/>
      <c r="GA407" s="14"/>
      <c r="GB407" s="14"/>
      <c r="GC407" s="14"/>
      <c r="GD407" s="14"/>
      <c r="GE407" s="14"/>
      <c r="GF407" s="14"/>
      <c r="GG407" s="14"/>
      <c r="GH407" s="14"/>
      <c r="GI407" s="14"/>
      <c r="GJ407" s="14"/>
      <c r="GK407" s="14"/>
      <c r="GL407" s="14"/>
      <c r="GM407" s="14"/>
      <c r="GN407" s="14"/>
      <c r="GO407" s="14"/>
      <c r="GP407" s="14"/>
      <c r="GQ407" s="14"/>
      <c r="GR407" s="14"/>
      <c r="GS407" s="14"/>
      <c r="GT407" s="14"/>
      <c r="GU407" s="14"/>
      <c r="GV407" s="14"/>
      <c r="GW407" s="14"/>
      <c r="GX407" s="14"/>
      <c r="GY407" s="14"/>
      <c r="GZ407" s="14"/>
      <c r="HA407" s="14"/>
      <c r="HB407" s="14"/>
      <c r="HC407" s="14"/>
      <c r="HD407" s="14"/>
      <c r="HE407" s="14"/>
      <c r="HF407" s="14"/>
      <c r="HG407" s="14"/>
      <c r="HH407" s="14"/>
      <c r="HI407" s="14"/>
      <c r="HJ407" s="14"/>
      <c r="HK407" s="14"/>
      <c r="HL407" s="14"/>
      <c r="HM407" s="14"/>
      <c r="HN407" s="14"/>
      <c r="HO407" s="14"/>
      <c r="HP407" s="14"/>
      <c r="HQ407" s="14"/>
      <c r="HR407" s="14"/>
      <c r="HS407" s="14"/>
      <c r="HT407" s="14"/>
      <c r="HU407" s="14"/>
      <c r="HV407" s="14"/>
      <c r="HW407" s="14"/>
      <c r="HX407" s="14"/>
      <c r="HY407" s="14"/>
      <c r="HZ407" s="14"/>
      <c r="IA407" s="14"/>
      <c r="IB407" s="14"/>
      <c r="IC407" s="14"/>
      <c r="ID407" s="14"/>
      <c r="IE407" s="14"/>
      <c r="IF407" s="14"/>
      <c r="IG407" s="14"/>
      <c r="IH407" s="14"/>
      <c r="II407" s="14"/>
      <c r="IJ407" s="14"/>
    </row>
    <row r="408" spans="1:244" s="29" customFormat="1" ht="163.15" customHeight="1" x14ac:dyDescent="0.2">
      <c r="A408" s="6" t="s">
        <v>459</v>
      </c>
      <c r="B408" s="1" t="s">
        <v>460</v>
      </c>
      <c r="C408" s="16"/>
      <c r="D408" s="16"/>
      <c r="E408" s="17">
        <f t="shared" si="43"/>
        <v>11</v>
      </c>
      <c r="F408" s="18">
        <f>F409</f>
        <v>0</v>
      </c>
      <c r="G408" s="17">
        <f>G409</f>
        <v>11</v>
      </c>
      <c r="H408" s="17">
        <f t="shared" si="44"/>
        <v>12</v>
      </c>
      <c r="I408" s="18">
        <f>I409</f>
        <v>0</v>
      </c>
      <c r="J408" s="17">
        <f>J409</f>
        <v>12</v>
      </c>
      <c r="K408" s="14"/>
      <c r="L408" s="14"/>
      <c r="M408" s="14"/>
      <c r="N408" s="14"/>
      <c r="O408" s="14"/>
      <c r="P408" s="14"/>
      <c r="Q408" s="14"/>
      <c r="R408" s="14"/>
      <c r="S408" s="14"/>
      <c r="T408" s="14"/>
      <c r="U408" s="14"/>
      <c r="V408" s="14"/>
      <c r="W408" s="14"/>
      <c r="X408" s="14"/>
      <c r="Y408" s="14"/>
      <c r="Z408" s="14"/>
      <c r="AA408" s="14"/>
      <c r="AB408" s="14"/>
      <c r="AC408" s="14"/>
      <c r="AD408" s="14"/>
      <c r="AE408" s="14"/>
      <c r="AF408" s="14"/>
      <c r="AG408" s="14"/>
      <c r="AH408" s="14"/>
      <c r="AI408" s="14"/>
      <c r="AJ408" s="14"/>
      <c r="AK408" s="14"/>
      <c r="AL408" s="14"/>
      <c r="AM408" s="14"/>
      <c r="AN408" s="14"/>
      <c r="AO408" s="14"/>
      <c r="AP408" s="14"/>
      <c r="AQ408" s="14"/>
      <c r="AR408" s="14"/>
      <c r="AS408" s="14"/>
      <c r="AT408" s="14"/>
      <c r="AU408" s="14"/>
      <c r="AV408" s="14"/>
      <c r="AW408" s="14"/>
      <c r="AX408" s="14"/>
      <c r="AY408" s="14"/>
      <c r="AZ408" s="14"/>
      <c r="BA408" s="14"/>
      <c r="BB408" s="14"/>
      <c r="BC408" s="14"/>
      <c r="BD408" s="14"/>
      <c r="BE408" s="14"/>
      <c r="BF408" s="14"/>
      <c r="BG408" s="14"/>
      <c r="BH408" s="14"/>
      <c r="BI408" s="14"/>
      <c r="BJ408" s="14"/>
      <c r="BK408" s="14"/>
      <c r="BL408" s="14"/>
      <c r="BM408" s="14"/>
      <c r="BN408" s="14"/>
      <c r="BO408" s="14"/>
      <c r="BP408" s="14"/>
      <c r="BQ408" s="14"/>
      <c r="BR408" s="14"/>
      <c r="BS408" s="14"/>
      <c r="BT408" s="14"/>
      <c r="BU408" s="14"/>
      <c r="BV408" s="14"/>
      <c r="BW408" s="14"/>
      <c r="BX408" s="14"/>
      <c r="BY408" s="14"/>
      <c r="BZ408" s="14"/>
      <c r="CA408" s="14"/>
      <c r="CB408" s="14"/>
      <c r="CC408" s="14"/>
      <c r="CD408" s="14"/>
      <c r="CE408" s="14"/>
      <c r="CF408" s="14"/>
      <c r="CG408" s="14"/>
      <c r="CH408" s="14"/>
      <c r="CI408" s="14"/>
      <c r="CJ408" s="14"/>
      <c r="CK408" s="14"/>
      <c r="CL408" s="14"/>
      <c r="CM408" s="14"/>
      <c r="CN408" s="14"/>
      <c r="CO408" s="14"/>
      <c r="CP408" s="14"/>
      <c r="CQ408" s="14"/>
      <c r="CR408" s="14"/>
      <c r="CS408" s="14"/>
      <c r="CT408" s="14"/>
      <c r="CU408" s="14"/>
      <c r="CV408" s="14"/>
      <c r="CW408" s="14"/>
      <c r="CX408" s="14"/>
      <c r="CY408" s="14"/>
      <c r="CZ408" s="14"/>
      <c r="DA408" s="14"/>
      <c r="DB408" s="14"/>
      <c r="DC408" s="14"/>
      <c r="DD408" s="14"/>
      <c r="DE408" s="14"/>
      <c r="DF408" s="14"/>
      <c r="DG408" s="14"/>
      <c r="DH408" s="14"/>
      <c r="DI408" s="14"/>
      <c r="DJ408" s="14"/>
      <c r="DK408" s="14"/>
      <c r="DL408" s="14"/>
      <c r="DM408" s="14"/>
      <c r="DN408" s="14"/>
      <c r="DO408" s="14"/>
      <c r="DP408" s="14"/>
      <c r="DQ408" s="14"/>
      <c r="DR408" s="14"/>
      <c r="DS408" s="14"/>
      <c r="DT408" s="14"/>
      <c r="DU408" s="14"/>
      <c r="DV408" s="14"/>
      <c r="DW408" s="14"/>
      <c r="DX408" s="14"/>
      <c r="DY408" s="14"/>
      <c r="DZ408" s="14"/>
      <c r="EA408" s="14"/>
      <c r="EB408" s="14"/>
      <c r="EC408" s="14"/>
      <c r="ED408" s="14"/>
      <c r="EE408" s="14"/>
      <c r="EF408" s="14"/>
      <c r="EG408" s="14"/>
      <c r="EH408" s="14"/>
      <c r="EI408" s="14"/>
      <c r="EJ408" s="14"/>
      <c r="EK408" s="14"/>
      <c r="EL408" s="14"/>
      <c r="EM408" s="14"/>
      <c r="EN408" s="14"/>
      <c r="EO408" s="14"/>
      <c r="EP408" s="14"/>
      <c r="EQ408" s="14"/>
      <c r="ER408" s="14"/>
      <c r="ES408" s="14"/>
      <c r="ET408" s="14"/>
      <c r="EU408" s="14"/>
      <c r="EV408" s="14"/>
      <c r="EW408" s="14"/>
      <c r="EX408" s="14"/>
      <c r="EY408" s="14"/>
      <c r="EZ408" s="14"/>
      <c r="FA408" s="14"/>
      <c r="FB408" s="14"/>
      <c r="FC408" s="14"/>
      <c r="FD408" s="14"/>
      <c r="FE408" s="14"/>
      <c r="FF408" s="14"/>
      <c r="FG408" s="14"/>
      <c r="FH408" s="14"/>
      <c r="FI408" s="14"/>
      <c r="FJ408" s="14"/>
      <c r="FK408" s="14"/>
      <c r="FL408" s="14"/>
      <c r="FM408" s="14"/>
      <c r="FN408" s="14"/>
      <c r="FO408" s="14"/>
      <c r="FP408" s="14"/>
      <c r="FQ408" s="14"/>
      <c r="FR408" s="14"/>
      <c r="FS408" s="14"/>
      <c r="FT408" s="14"/>
      <c r="FU408" s="14"/>
      <c r="FV408" s="14"/>
      <c r="FW408" s="14"/>
      <c r="FX408" s="14"/>
      <c r="FY408" s="14"/>
      <c r="FZ408" s="14"/>
      <c r="GA408" s="14"/>
      <c r="GB408" s="14"/>
      <c r="GC408" s="14"/>
      <c r="GD408" s="14"/>
      <c r="GE408" s="14"/>
      <c r="GF408" s="14"/>
      <c r="GG408" s="14"/>
      <c r="GH408" s="14"/>
      <c r="GI408" s="14"/>
      <c r="GJ408" s="14"/>
      <c r="GK408" s="14"/>
      <c r="GL408" s="14"/>
      <c r="GM408" s="14"/>
      <c r="GN408" s="14"/>
      <c r="GO408" s="14"/>
      <c r="GP408" s="14"/>
      <c r="GQ408" s="14"/>
      <c r="GR408" s="14"/>
      <c r="GS408" s="14"/>
      <c r="GT408" s="14"/>
      <c r="GU408" s="14"/>
      <c r="GV408" s="14"/>
      <c r="GW408" s="14"/>
      <c r="GX408" s="14"/>
      <c r="GY408" s="14"/>
      <c r="GZ408" s="14"/>
      <c r="HA408" s="14"/>
      <c r="HB408" s="14"/>
      <c r="HC408" s="14"/>
      <c r="HD408" s="14"/>
      <c r="HE408" s="14"/>
      <c r="HF408" s="14"/>
      <c r="HG408" s="14"/>
      <c r="HH408" s="14"/>
      <c r="HI408" s="14"/>
      <c r="HJ408" s="14"/>
      <c r="HK408" s="14"/>
      <c r="HL408" s="14"/>
      <c r="HM408" s="14"/>
      <c r="HN408" s="14"/>
      <c r="HO408" s="14"/>
      <c r="HP408" s="14"/>
      <c r="HQ408" s="14"/>
      <c r="HR408" s="14"/>
      <c r="HS408" s="14"/>
      <c r="HT408" s="14"/>
      <c r="HU408" s="14"/>
      <c r="HV408" s="14"/>
      <c r="HW408" s="14"/>
      <c r="HX408" s="14"/>
      <c r="HY408" s="14"/>
      <c r="HZ408" s="14"/>
      <c r="IA408" s="14"/>
      <c r="IB408" s="14"/>
      <c r="IC408" s="14"/>
      <c r="ID408" s="14"/>
      <c r="IE408" s="14"/>
      <c r="IF408" s="14"/>
      <c r="IG408" s="14"/>
      <c r="IH408" s="14"/>
      <c r="II408" s="14"/>
      <c r="IJ408" s="14"/>
    </row>
    <row r="409" spans="1:244" s="29" customFormat="1" ht="91.9" customHeight="1" x14ac:dyDescent="0.2">
      <c r="A409" s="22" t="s">
        <v>461</v>
      </c>
      <c r="B409" s="16" t="s">
        <v>462</v>
      </c>
      <c r="C409" s="16"/>
      <c r="D409" s="16"/>
      <c r="E409" s="20">
        <f t="shared" si="43"/>
        <v>11</v>
      </c>
      <c r="F409" s="21">
        <f>F410+F411</f>
        <v>0</v>
      </c>
      <c r="G409" s="20">
        <f>G410+G411</f>
        <v>11</v>
      </c>
      <c r="H409" s="20">
        <f t="shared" si="44"/>
        <v>12</v>
      </c>
      <c r="I409" s="21">
        <f>I410+I411</f>
        <v>0</v>
      </c>
      <c r="J409" s="20">
        <f>J410+J411</f>
        <v>12</v>
      </c>
      <c r="K409" s="14"/>
      <c r="L409" s="14"/>
      <c r="M409" s="14"/>
      <c r="N409" s="14"/>
      <c r="O409" s="14"/>
      <c r="P409" s="14"/>
      <c r="Q409" s="14"/>
      <c r="R409" s="14"/>
      <c r="S409" s="14"/>
      <c r="T409" s="14"/>
      <c r="U409" s="14"/>
      <c r="V409" s="14"/>
      <c r="W409" s="14"/>
      <c r="X409" s="14"/>
      <c r="Y409" s="14"/>
      <c r="Z409" s="14"/>
      <c r="AA409" s="14"/>
      <c r="AB409" s="14"/>
      <c r="AC409" s="14"/>
      <c r="AD409" s="14"/>
      <c r="AE409" s="14"/>
      <c r="AF409" s="14"/>
      <c r="AG409" s="14"/>
      <c r="AH409" s="14"/>
      <c r="AI409" s="14"/>
      <c r="AJ409" s="14"/>
      <c r="AK409" s="14"/>
      <c r="AL409" s="14"/>
      <c r="AM409" s="14"/>
      <c r="AN409" s="14"/>
      <c r="AO409" s="14"/>
      <c r="AP409" s="14"/>
      <c r="AQ409" s="14"/>
      <c r="AR409" s="14"/>
      <c r="AS409" s="14"/>
      <c r="AT409" s="14"/>
      <c r="AU409" s="14"/>
      <c r="AV409" s="14"/>
      <c r="AW409" s="14"/>
      <c r="AX409" s="14"/>
      <c r="AY409" s="14"/>
      <c r="AZ409" s="14"/>
      <c r="BA409" s="14"/>
      <c r="BB409" s="14"/>
      <c r="BC409" s="14"/>
      <c r="BD409" s="14"/>
      <c r="BE409" s="14"/>
      <c r="BF409" s="14"/>
      <c r="BG409" s="14"/>
      <c r="BH409" s="14"/>
      <c r="BI409" s="14"/>
      <c r="BJ409" s="14"/>
      <c r="BK409" s="14"/>
      <c r="BL409" s="14"/>
      <c r="BM409" s="14"/>
      <c r="BN409" s="14"/>
      <c r="BO409" s="14"/>
      <c r="BP409" s="14"/>
      <c r="BQ409" s="14"/>
      <c r="BR409" s="14"/>
      <c r="BS409" s="14"/>
      <c r="BT409" s="14"/>
      <c r="BU409" s="14"/>
      <c r="BV409" s="14"/>
      <c r="BW409" s="14"/>
      <c r="BX409" s="14"/>
      <c r="BY409" s="14"/>
      <c r="BZ409" s="14"/>
      <c r="CA409" s="14"/>
      <c r="CB409" s="14"/>
      <c r="CC409" s="14"/>
      <c r="CD409" s="14"/>
      <c r="CE409" s="14"/>
      <c r="CF409" s="14"/>
      <c r="CG409" s="14"/>
      <c r="CH409" s="14"/>
      <c r="CI409" s="14"/>
      <c r="CJ409" s="14"/>
      <c r="CK409" s="14"/>
      <c r="CL409" s="14"/>
      <c r="CM409" s="14"/>
      <c r="CN409" s="14"/>
      <c r="CO409" s="14"/>
      <c r="CP409" s="14"/>
      <c r="CQ409" s="14"/>
      <c r="CR409" s="14"/>
      <c r="CS409" s="14"/>
      <c r="CT409" s="14"/>
      <c r="CU409" s="14"/>
      <c r="CV409" s="14"/>
      <c r="CW409" s="14"/>
      <c r="CX409" s="14"/>
      <c r="CY409" s="14"/>
      <c r="CZ409" s="14"/>
      <c r="DA409" s="14"/>
      <c r="DB409" s="14"/>
      <c r="DC409" s="14"/>
      <c r="DD409" s="14"/>
      <c r="DE409" s="14"/>
      <c r="DF409" s="14"/>
      <c r="DG409" s="14"/>
      <c r="DH409" s="14"/>
      <c r="DI409" s="14"/>
      <c r="DJ409" s="14"/>
      <c r="DK409" s="14"/>
      <c r="DL409" s="14"/>
      <c r="DM409" s="14"/>
      <c r="DN409" s="14"/>
      <c r="DO409" s="14"/>
      <c r="DP409" s="14"/>
      <c r="DQ409" s="14"/>
      <c r="DR409" s="14"/>
      <c r="DS409" s="14"/>
      <c r="DT409" s="14"/>
      <c r="DU409" s="14"/>
      <c r="DV409" s="14"/>
      <c r="DW409" s="14"/>
      <c r="DX409" s="14"/>
      <c r="DY409" s="14"/>
      <c r="DZ409" s="14"/>
      <c r="EA409" s="14"/>
      <c r="EB409" s="14"/>
      <c r="EC409" s="14"/>
      <c r="ED409" s="14"/>
      <c r="EE409" s="14"/>
      <c r="EF409" s="14"/>
      <c r="EG409" s="14"/>
      <c r="EH409" s="14"/>
      <c r="EI409" s="14"/>
      <c r="EJ409" s="14"/>
      <c r="EK409" s="14"/>
      <c r="EL409" s="14"/>
      <c r="EM409" s="14"/>
      <c r="EN409" s="14"/>
      <c r="EO409" s="14"/>
      <c r="EP409" s="14"/>
      <c r="EQ409" s="14"/>
      <c r="ER409" s="14"/>
      <c r="ES409" s="14"/>
      <c r="ET409" s="14"/>
      <c r="EU409" s="14"/>
      <c r="EV409" s="14"/>
      <c r="EW409" s="14"/>
      <c r="EX409" s="14"/>
      <c r="EY409" s="14"/>
      <c r="EZ409" s="14"/>
      <c r="FA409" s="14"/>
      <c r="FB409" s="14"/>
      <c r="FC409" s="14"/>
      <c r="FD409" s="14"/>
      <c r="FE409" s="14"/>
      <c r="FF409" s="14"/>
      <c r="FG409" s="14"/>
      <c r="FH409" s="14"/>
      <c r="FI409" s="14"/>
      <c r="FJ409" s="14"/>
      <c r="FK409" s="14"/>
      <c r="FL409" s="14"/>
      <c r="FM409" s="14"/>
      <c r="FN409" s="14"/>
      <c r="FO409" s="14"/>
      <c r="FP409" s="14"/>
      <c r="FQ409" s="14"/>
      <c r="FR409" s="14"/>
      <c r="FS409" s="14"/>
      <c r="FT409" s="14"/>
      <c r="FU409" s="14"/>
      <c r="FV409" s="14"/>
      <c r="FW409" s="14"/>
      <c r="FX409" s="14"/>
      <c r="FY409" s="14"/>
      <c r="FZ409" s="14"/>
      <c r="GA409" s="14"/>
      <c r="GB409" s="14"/>
      <c r="GC409" s="14"/>
      <c r="GD409" s="14"/>
      <c r="GE409" s="14"/>
      <c r="GF409" s="14"/>
      <c r="GG409" s="14"/>
      <c r="GH409" s="14"/>
      <c r="GI409" s="14"/>
      <c r="GJ409" s="14"/>
      <c r="GK409" s="14"/>
      <c r="GL409" s="14"/>
      <c r="GM409" s="14"/>
      <c r="GN409" s="14"/>
      <c r="GO409" s="14"/>
      <c r="GP409" s="14"/>
      <c r="GQ409" s="14"/>
      <c r="GR409" s="14"/>
      <c r="GS409" s="14"/>
      <c r="GT409" s="14"/>
      <c r="GU409" s="14"/>
      <c r="GV409" s="14"/>
      <c r="GW409" s="14"/>
      <c r="GX409" s="14"/>
      <c r="GY409" s="14"/>
      <c r="GZ409" s="14"/>
      <c r="HA409" s="14"/>
      <c r="HB409" s="14"/>
      <c r="HC409" s="14"/>
      <c r="HD409" s="14"/>
      <c r="HE409" s="14"/>
      <c r="HF409" s="14"/>
      <c r="HG409" s="14"/>
      <c r="HH409" s="14"/>
      <c r="HI409" s="14"/>
      <c r="HJ409" s="14"/>
      <c r="HK409" s="14"/>
      <c r="HL409" s="14"/>
      <c r="HM409" s="14"/>
      <c r="HN409" s="14"/>
      <c r="HO409" s="14"/>
      <c r="HP409" s="14"/>
      <c r="HQ409" s="14"/>
      <c r="HR409" s="14"/>
      <c r="HS409" s="14"/>
      <c r="HT409" s="14"/>
      <c r="HU409" s="14"/>
      <c r="HV409" s="14"/>
      <c r="HW409" s="14"/>
      <c r="HX409" s="14"/>
      <c r="HY409" s="14"/>
      <c r="HZ409" s="14"/>
      <c r="IA409" s="14"/>
      <c r="IB409" s="14"/>
      <c r="IC409" s="14"/>
      <c r="ID409" s="14"/>
      <c r="IE409" s="14"/>
      <c r="IF409" s="14"/>
      <c r="IG409" s="14"/>
      <c r="IH409" s="14"/>
      <c r="II409" s="14"/>
      <c r="IJ409" s="14"/>
    </row>
    <row r="410" spans="1:244" s="29" customFormat="1" ht="63.75" customHeight="1" x14ac:dyDescent="0.2">
      <c r="A410" s="16" t="s">
        <v>23</v>
      </c>
      <c r="B410" s="16" t="s">
        <v>462</v>
      </c>
      <c r="C410" s="16" t="s">
        <v>16</v>
      </c>
      <c r="D410" s="16" t="s">
        <v>11</v>
      </c>
      <c r="E410" s="20">
        <f t="shared" si="43"/>
        <v>0.1</v>
      </c>
      <c r="F410" s="20"/>
      <c r="G410" s="20">
        <v>0.1</v>
      </c>
      <c r="H410" s="20">
        <f t="shared" si="44"/>
        <v>0.1</v>
      </c>
      <c r="I410" s="20"/>
      <c r="J410" s="20">
        <v>0.1</v>
      </c>
      <c r="K410" s="14"/>
      <c r="L410" s="14"/>
      <c r="M410" s="14"/>
      <c r="N410" s="14"/>
      <c r="O410" s="14"/>
      <c r="P410" s="14"/>
      <c r="Q410" s="14"/>
      <c r="R410" s="14"/>
      <c r="S410" s="14"/>
      <c r="T410" s="14"/>
      <c r="U410" s="14"/>
      <c r="V410" s="14"/>
      <c r="W410" s="14"/>
      <c r="X410" s="14"/>
      <c r="Y410" s="14"/>
      <c r="Z410" s="14"/>
      <c r="AA410" s="14"/>
      <c r="AB410" s="14"/>
      <c r="AC410" s="14"/>
      <c r="AD410" s="14"/>
      <c r="AE410" s="14"/>
      <c r="AF410" s="14"/>
      <c r="AG410" s="14"/>
      <c r="AH410" s="14"/>
      <c r="AI410" s="14"/>
      <c r="AJ410" s="14"/>
      <c r="AK410" s="14"/>
      <c r="AL410" s="14"/>
      <c r="AM410" s="14"/>
      <c r="AN410" s="14"/>
      <c r="AO410" s="14"/>
      <c r="AP410" s="14"/>
      <c r="AQ410" s="14"/>
      <c r="AR410" s="14"/>
      <c r="AS410" s="14"/>
      <c r="AT410" s="14"/>
      <c r="AU410" s="14"/>
      <c r="AV410" s="14"/>
      <c r="AW410" s="14"/>
      <c r="AX410" s="14"/>
      <c r="AY410" s="14"/>
      <c r="AZ410" s="14"/>
      <c r="BA410" s="14"/>
      <c r="BB410" s="14"/>
      <c r="BC410" s="14"/>
      <c r="BD410" s="14"/>
      <c r="BE410" s="14"/>
      <c r="BF410" s="14"/>
      <c r="BG410" s="14"/>
      <c r="BH410" s="14"/>
      <c r="BI410" s="14"/>
      <c r="BJ410" s="14"/>
      <c r="BK410" s="14"/>
      <c r="BL410" s="14"/>
      <c r="BM410" s="14"/>
      <c r="BN410" s="14"/>
      <c r="BO410" s="14"/>
      <c r="BP410" s="14"/>
      <c r="BQ410" s="14"/>
      <c r="BR410" s="14"/>
      <c r="BS410" s="14"/>
      <c r="BT410" s="14"/>
      <c r="BU410" s="14"/>
      <c r="BV410" s="14"/>
      <c r="BW410" s="14"/>
      <c r="BX410" s="14"/>
      <c r="BY410" s="14"/>
      <c r="BZ410" s="14"/>
      <c r="CA410" s="14"/>
      <c r="CB410" s="14"/>
      <c r="CC410" s="14"/>
      <c r="CD410" s="14"/>
      <c r="CE410" s="14"/>
      <c r="CF410" s="14"/>
      <c r="CG410" s="14"/>
      <c r="CH410" s="14"/>
      <c r="CI410" s="14"/>
      <c r="CJ410" s="14"/>
      <c r="CK410" s="14"/>
      <c r="CL410" s="14"/>
      <c r="CM410" s="14"/>
      <c r="CN410" s="14"/>
      <c r="CO410" s="14"/>
      <c r="CP410" s="14"/>
      <c r="CQ410" s="14"/>
      <c r="CR410" s="14"/>
      <c r="CS410" s="14"/>
      <c r="CT410" s="14"/>
      <c r="CU410" s="14"/>
      <c r="CV410" s="14"/>
      <c r="CW410" s="14"/>
      <c r="CX410" s="14"/>
      <c r="CY410" s="14"/>
      <c r="CZ410" s="14"/>
      <c r="DA410" s="14"/>
      <c r="DB410" s="14"/>
      <c r="DC410" s="14"/>
      <c r="DD410" s="14"/>
      <c r="DE410" s="14"/>
      <c r="DF410" s="14"/>
      <c r="DG410" s="14"/>
      <c r="DH410" s="14"/>
      <c r="DI410" s="14"/>
      <c r="DJ410" s="14"/>
      <c r="DK410" s="14"/>
      <c r="DL410" s="14"/>
      <c r="DM410" s="14"/>
      <c r="DN410" s="14"/>
      <c r="DO410" s="14"/>
      <c r="DP410" s="14"/>
      <c r="DQ410" s="14"/>
      <c r="DR410" s="14"/>
      <c r="DS410" s="14"/>
      <c r="DT410" s="14"/>
      <c r="DU410" s="14"/>
      <c r="DV410" s="14"/>
      <c r="DW410" s="14"/>
      <c r="DX410" s="14"/>
      <c r="DY410" s="14"/>
      <c r="DZ410" s="14"/>
      <c r="EA410" s="14"/>
      <c r="EB410" s="14"/>
      <c r="EC410" s="14"/>
      <c r="ED410" s="14"/>
      <c r="EE410" s="14"/>
      <c r="EF410" s="14"/>
      <c r="EG410" s="14"/>
      <c r="EH410" s="14"/>
      <c r="EI410" s="14"/>
      <c r="EJ410" s="14"/>
      <c r="EK410" s="14"/>
      <c r="EL410" s="14"/>
      <c r="EM410" s="14"/>
      <c r="EN410" s="14"/>
      <c r="EO410" s="14"/>
      <c r="EP410" s="14"/>
      <c r="EQ410" s="14"/>
      <c r="ER410" s="14"/>
      <c r="ES410" s="14"/>
      <c r="ET410" s="14"/>
      <c r="EU410" s="14"/>
      <c r="EV410" s="14"/>
      <c r="EW410" s="14"/>
      <c r="EX410" s="14"/>
      <c r="EY410" s="14"/>
      <c r="EZ410" s="14"/>
      <c r="FA410" s="14"/>
      <c r="FB410" s="14"/>
      <c r="FC410" s="14"/>
      <c r="FD410" s="14"/>
      <c r="FE410" s="14"/>
      <c r="FF410" s="14"/>
      <c r="FG410" s="14"/>
      <c r="FH410" s="14"/>
      <c r="FI410" s="14"/>
      <c r="FJ410" s="14"/>
      <c r="FK410" s="14"/>
      <c r="FL410" s="14"/>
      <c r="FM410" s="14"/>
      <c r="FN410" s="14"/>
      <c r="FO410" s="14"/>
      <c r="FP410" s="14"/>
      <c r="FQ410" s="14"/>
      <c r="FR410" s="14"/>
      <c r="FS410" s="14"/>
      <c r="FT410" s="14"/>
      <c r="FU410" s="14"/>
      <c r="FV410" s="14"/>
      <c r="FW410" s="14"/>
      <c r="FX410" s="14"/>
      <c r="FY410" s="14"/>
      <c r="FZ410" s="14"/>
      <c r="GA410" s="14"/>
      <c r="GB410" s="14"/>
      <c r="GC410" s="14"/>
      <c r="GD410" s="14"/>
      <c r="GE410" s="14"/>
      <c r="GF410" s="14"/>
      <c r="GG410" s="14"/>
      <c r="GH410" s="14"/>
      <c r="GI410" s="14"/>
      <c r="GJ410" s="14"/>
      <c r="GK410" s="14"/>
      <c r="GL410" s="14"/>
      <c r="GM410" s="14"/>
      <c r="GN410" s="14"/>
      <c r="GO410" s="14"/>
      <c r="GP410" s="14"/>
      <c r="GQ410" s="14"/>
      <c r="GR410" s="14"/>
      <c r="GS410" s="14"/>
      <c r="GT410" s="14"/>
      <c r="GU410" s="14"/>
      <c r="GV410" s="14"/>
      <c r="GW410" s="14"/>
      <c r="GX410" s="14"/>
      <c r="GY410" s="14"/>
      <c r="GZ410" s="14"/>
      <c r="HA410" s="14"/>
      <c r="HB410" s="14"/>
      <c r="HC410" s="14"/>
      <c r="HD410" s="14"/>
      <c r="HE410" s="14"/>
      <c r="HF410" s="14"/>
      <c r="HG410" s="14"/>
      <c r="HH410" s="14"/>
      <c r="HI410" s="14"/>
      <c r="HJ410" s="14"/>
      <c r="HK410" s="14"/>
      <c r="HL410" s="14"/>
      <c r="HM410" s="14"/>
      <c r="HN410" s="14"/>
      <c r="HO410" s="14"/>
      <c r="HP410" s="14"/>
      <c r="HQ410" s="14"/>
      <c r="HR410" s="14"/>
      <c r="HS410" s="14"/>
      <c r="HT410" s="14"/>
      <c r="HU410" s="14"/>
      <c r="HV410" s="14"/>
      <c r="HW410" s="14"/>
      <c r="HX410" s="14"/>
      <c r="HY410" s="14"/>
      <c r="HZ410" s="14"/>
      <c r="IA410" s="14"/>
      <c r="IB410" s="14"/>
      <c r="IC410" s="14"/>
      <c r="ID410" s="14"/>
      <c r="IE410" s="14"/>
      <c r="IF410" s="14"/>
      <c r="IG410" s="14"/>
      <c r="IH410" s="14"/>
      <c r="II410" s="14"/>
      <c r="IJ410" s="14"/>
    </row>
    <row r="411" spans="1:244" s="29" customFormat="1" ht="51" customHeight="1" x14ac:dyDescent="0.2">
      <c r="A411" s="19" t="s">
        <v>30</v>
      </c>
      <c r="B411" s="16" t="s">
        <v>462</v>
      </c>
      <c r="C411" s="16" t="s">
        <v>19</v>
      </c>
      <c r="D411" s="16" t="s">
        <v>11</v>
      </c>
      <c r="E411" s="20">
        <f t="shared" si="43"/>
        <v>10.9</v>
      </c>
      <c r="F411" s="20"/>
      <c r="G411" s="20">
        <v>10.9</v>
      </c>
      <c r="H411" s="20">
        <f t="shared" si="44"/>
        <v>11.9</v>
      </c>
      <c r="I411" s="20"/>
      <c r="J411" s="20">
        <v>11.9</v>
      </c>
      <c r="K411" s="14"/>
      <c r="L411" s="14"/>
      <c r="M411" s="14"/>
      <c r="N411" s="14"/>
      <c r="O411" s="14"/>
      <c r="P411" s="14"/>
      <c r="Q411" s="14"/>
      <c r="R411" s="14"/>
      <c r="S411" s="14"/>
      <c r="T411" s="14"/>
      <c r="U411" s="14"/>
      <c r="V411" s="14"/>
      <c r="W411" s="14"/>
      <c r="X411" s="14"/>
      <c r="Y411" s="14"/>
      <c r="Z411" s="14"/>
      <c r="AA411" s="14"/>
      <c r="AB411" s="14"/>
      <c r="AC411" s="14"/>
      <c r="AD411" s="14"/>
      <c r="AE411" s="14"/>
      <c r="AF411" s="14"/>
      <c r="AG411" s="14"/>
      <c r="AH411" s="14"/>
      <c r="AI411" s="14"/>
      <c r="AJ411" s="14"/>
      <c r="AK411" s="14"/>
      <c r="AL411" s="14"/>
      <c r="AM411" s="14"/>
      <c r="AN411" s="14"/>
      <c r="AO411" s="14"/>
      <c r="AP411" s="14"/>
      <c r="AQ411" s="14"/>
      <c r="AR411" s="14"/>
      <c r="AS411" s="14"/>
      <c r="AT411" s="14"/>
      <c r="AU411" s="14"/>
      <c r="AV411" s="14"/>
      <c r="AW411" s="14"/>
      <c r="AX411" s="14"/>
      <c r="AY411" s="14"/>
      <c r="AZ411" s="14"/>
      <c r="BA411" s="14"/>
      <c r="BB411" s="14"/>
      <c r="BC411" s="14"/>
      <c r="BD411" s="14"/>
      <c r="BE411" s="14"/>
      <c r="BF411" s="14"/>
      <c r="BG411" s="14"/>
      <c r="BH411" s="14"/>
      <c r="BI411" s="14"/>
      <c r="BJ411" s="14"/>
      <c r="BK411" s="14"/>
      <c r="BL411" s="14"/>
      <c r="BM411" s="14"/>
      <c r="BN411" s="14"/>
      <c r="BO411" s="14"/>
      <c r="BP411" s="14"/>
      <c r="BQ411" s="14"/>
      <c r="BR411" s="14"/>
      <c r="BS411" s="14"/>
      <c r="BT411" s="14"/>
      <c r="BU411" s="14"/>
      <c r="BV411" s="14"/>
      <c r="BW411" s="14"/>
      <c r="BX411" s="14"/>
      <c r="BY411" s="14"/>
      <c r="BZ411" s="14"/>
      <c r="CA411" s="14"/>
      <c r="CB411" s="14"/>
      <c r="CC411" s="14"/>
      <c r="CD411" s="14"/>
      <c r="CE411" s="14"/>
      <c r="CF411" s="14"/>
      <c r="CG411" s="14"/>
      <c r="CH411" s="14"/>
      <c r="CI411" s="14"/>
      <c r="CJ411" s="14"/>
      <c r="CK411" s="14"/>
      <c r="CL411" s="14"/>
      <c r="CM411" s="14"/>
      <c r="CN411" s="14"/>
      <c r="CO411" s="14"/>
      <c r="CP411" s="14"/>
      <c r="CQ411" s="14"/>
      <c r="CR411" s="14"/>
      <c r="CS411" s="14"/>
      <c r="CT411" s="14"/>
      <c r="CU411" s="14"/>
      <c r="CV411" s="14"/>
      <c r="CW411" s="14"/>
      <c r="CX411" s="14"/>
      <c r="CY411" s="14"/>
      <c r="CZ411" s="14"/>
      <c r="DA411" s="14"/>
      <c r="DB411" s="14"/>
      <c r="DC411" s="14"/>
      <c r="DD411" s="14"/>
      <c r="DE411" s="14"/>
      <c r="DF411" s="14"/>
      <c r="DG411" s="14"/>
      <c r="DH411" s="14"/>
      <c r="DI411" s="14"/>
      <c r="DJ411" s="14"/>
      <c r="DK411" s="14"/>
      <c r="DL411" s="14"/>
      <c r="DM411" s="14"/>
      <c r="DN411" s="14"/>
      <c r="DO411" s="14"/>
      <c r="DP411" s="14"/>
      <c r="DQ411" s="14"/>
      <c r="DR411" s="14"/>
      <c r="DS411" s="14"/>
      <c r="DT411" s="14"/>
      <c r="DU411" s="14"/>
      <c r="DV411" s="14"/>
      <c r="DW411" s="14"/>
      <c r="DX411" s="14"/>
      <c r="DY411" s="14"/>
      <c r="DZ411" s="14"/>
      <c r="EA411" s="14"/>
      <c r="EB411" s="14"/>
      <c r="EC411" s="14"/>
      <c r="ED411" s="14"/>
      <c r="EE411" s="14"/>
      <c r="EF411" s="14"/>
      <c r="EG411" s="14"/>
      <c r="EH411" s="14"/>
      <c r="EI411" s="14"/>
      <c r="EJ411" s="14"/>
      <c r="EK411" s="14"/>
      <c r="EL411" s="14"/>
      <c r="EM411" s="14"/>
      <c r="EN411" s="14"/>
      <c r="EO411" s="14"/>
      <c r="EP411" s="14"/>
      <c r="EQ411" s="14"/>
      <c r="ER411" s="14"/>
      <c r="ES411" s="14"/>
      <c r="ET411" s="14"/>
      <c r="EU411" s="14"/>
      <c r="EV411" s="14"/>
      <c r="EW411" s="14"/>
      <c r="EX411" s="14"/>
      <c r="EY411" s="14"/>
      <c r="EZ411" s="14"/>
      <c r="FA411" s="14"/>
      <c r="FB411" s="14"/>
      <c r="FC411" s="14"/>
      <c r="FD411" s="14"/>
      <c r="FE411" s="14"/>
      <c r="FF411" s="14"/>
      <c r="FG411" s="14"/>
      <c r="FH411" s="14"/>
      <c r="FI411" s="14"/>
      <c r="FJ411" s="14"/>
      <c r="FK411" s="14"/>
      <c r="FL411" s="14"/>
      <c r="FM411" s="14"/>
      <c r="FN411" s="14"/>
      <c r="FO411" s="14"/>
      <c r="FP411" s="14"/>
      <c r="FQ411" s="14"/>
      <c r="FR411" s="14"/>
      <c r="FS411" s="14"/>
      <c r="FT411" s="14"/>
      <c r="FU411" s="14"/>
      <c r="FV411" s="14"/>
      <c r="FW411" s="14"/>
      <c r="FX411" s="14"/>
      <c r="FY411" s="14"/>
      <c r="FZ411" s="14"/>
      <c r="GA411" s="14"/>
      <c r="GB411" s="14"/>
      <c r="GC411" s="14"/>
      <c r="GD411" s="14"/>
      <c r="GE411" s="14"/>
      <c r="GF411" s="14"/>
      <c r="GG411" s="14"/>
      <c r="GH411" s="14"/>
      <c r="GI411" s="14"/>
      <c r="GJ411" s="14"/>
      <c r="GK411" s="14"/>
      <c r="GL411" s="14"/>
      <c r="GM411" s="14"/>
      <c r="GN411" s="14"/>
      <c r="GO411" s="14"/>
      <c r="GP411" s="14"/>
      <c r="GQ411" s="14"/>
      <c r="GR411" s="14"/>
      <c r="GS411" s="14"/>
      <c r="GT411" s="14"/>
      <c r="GU411" s="14"/>
      <c r="GV411" s="14"/>
      <c r="GW411" s="14"/>
      <c r="GX411" s="14"/>
      <c r="GY411" s="14"/>
      <c r="GZ411" s="14"/>
      <c r="HA411" s="14"/>
      <c r="HB411" s="14"/>
      <c r="HC411" s="14"/>
      <c r="HD411" s="14"/>
      <c r="HE411" s="14"/>
      <c r="HF411" s="14"/>
      <c r="HG411" s="14"/>
      <c r="HH411" s="14"/>
      <c r="HI411" s="14"/>
      <c r="HJ411" s="14"/>
      <c r="HK411" s="14"/>
      <c r="HL411" s="14"/>
      <c r="HM411" s="14"/>
      <c r="HN411" s="14"/>
      <c r="HO411" s="14"/>
      <c r="HP411" s="14"/>
      <c r="HQ411" s="14"/>
      <c r="HR411" s="14"/>
      <c r="HS411" s="14"/>
      <c r="HT411" s="14"/>
      <c r="HU411" s="14"/>
      <c r="HV411" s="14"/>
      <c r="HW411" s="14"/>
      <c r="HX411" s="14"/>
      <c r="HY411" s="14"/>
      <c r="HZ411" s="14"/>
      <c r="IA411" s="14"/>
      <c r="IB411" s="14"/>
      <c r="IC411" s="14"/>
      <c r="ID411" s="14"/>
      <c r="IE411" s="14"/>
      <c r="IF411" s="14"/>
      <c r="IG411" s="14"/>
      <c r="IH411" s="14"/>
      <c r="II411" s="14"/>
      <c r="IJ411" s="14"/>
    </row>
    <row r="412" spans="1:244" ht="147.6" customHeight="1" x14ac:dyDescent="0.2">
      <c r="A412" s="6" t="s">
        <v>463</v>
      </c>
      <c r="B412" s="1" t="s">
        <v>464</v>
      </c>
      <c r="C412" s="16"/>
      <c r="D412" s="16"/>
      <c r="E412" s="17">
        <f t="shared" si="43"/>
        <v>43695</v>
      </c>
      <c r="F412" s="18">
        <f>F413</f>
        <v>0</v>
      </c>
      <c r="G412" s="17">
        <f>G413</f>
        <v>43695</v>
      </c>
      <c r="H412" s="17">
        <f t="shared" si="44"/>
        <v>45433</v>
      </c>
      <c r="I412" s="18">
        <f>I413</f>
        <v>0</v>
      </c>
      <c r="J412" s="17">
        <f>J413</f>
        <v>45433</v>
      </c>
      <c r="K412" s="29"/>
      <c r="L412" s="29"/>
      <c r="M412" s="29"/>
      <c r="N412" s="29"/>
      <c r="O412" s="29"/>
      <c r="P412" s="29"/>
      <c r="Q412" s="29"/>
      <c r="R412" s="29"/>
      <c r="S412" s="29"/>
      <c r="T412" s="29"/>
      <c r="U412" s="29"/>
      <c r="V412" s="29"/>
      <c r="W412" s="29"/>
      <c r="X412" s="29"/>
      <c r="Y412" s="29"/>
      <c r="Z412" s="29"/>
      <c r="AA412" s="29"/>
      <c r="AB412" s="29"/>
      <c r="AC412" s="29"/>
      <c r="AD412" s="29"/>
      <c r="AE412" s="29"/>
      <c r="AF412" s="29"/>
      <c r="AG412" s="29"/>
      <c r="AH412" s="29"/>
      <c r="AI412" s="29"/>
      <c r="AJ412" s="29"/>
      <c r="AK412" s="29"/>
      <c r="AL412" s="29"/>
      <c r="AM412" s="29"/>
      <c r="AN412" s="29"/>
      <c r="AO412" s="29"/>
      <c r="AP412" s="29"/>
      <c r="AQ412" s="29"/>
      <c r="AR412" s="29"/>
      <c r="AS412" s="29"/>
      <c r="AT412" s="29"/>
      <c r="AU412" s="29"/>
      <c r="AV412" s="29"/>
      <c r="AW412" s="29"/>
      <c r="AX412" s="29"/>
      <c r="AY412" s="29"/>
      <c r="AZ412" s="29"/>
      <c r="BA412" s="29"/>
      <c r="BB412" s="29"/>
      <c r="BC412" s="29"/>
      <c r="BD412" s="29"/>
      <c r="BE412" s="29"/>
      <c r="BF412" s="29"/>
      <c r="BG412" s="29"/>
      <c r="BH412" s="29"/>
      <c r="BI412" s="29"/>
      <c r="BJ412" s="29"/>
      <c r="BK412" s="29"/>
      <c r="BL412" s="29"/>
      <c r="BM412" s="29"/>
      <c r="BN412" s="29"/>
      <c r="BO412" s="29"/>
      <c r="BP412" s="29"/>
      <c r="BQ412" s="29"/>
      <c r="BR412" s="29"/>
      <c r="BS412" s="29"/>
      <c r="BT412" s="29"/>
      <c r="BU412" s="29"/>
      <c r="BV412" s="29"/>
      <c r="BW412" s="29"/>
      <c r="BX412" s="29"/>
      <c r="BY412" s="29"/>
      <c r="BZ412" s="29"/>
      <c r="CA412" s="29"/>
      <c r="CB412" s="29"/>
      <c r="CC412" s="29"/>
      <c r="CD412" s="29"/>
      <c r="CE412" s="29"/>
      <c r="CF412" s="29"/>
      <c r="CG412" s="29"/>
      <c r="CH412" s="29"/>
      <c r="CI412" s="29"/>
      <c r="CJ412" s="29"/>
      <c r="CK412" s="29"/>
      <c r="CL412" s="29"/>
      <c r="CM412" s="29"/>
      <c r="CN412" s="29"/>
      <c r="CO412" s="29"/>
      <c r="CP412" s="29"/>
      <c r="CQ412" s="29"/>
      <c r="CR412" s="29"/>
      <c r="CS412" s="29"/>
      <c r="CT412" s="29"/>
      <c r="CU412" s="29"/>
      <c r="CV412" s="29"/>
      <c r="CW412" s="29"/>
      <c r="CX412" s="29"/>
      <c r="CY412" s="29"/>
      <c r="CZ412" s="29"/>
      <c r="DA412" s="29"/>
      <c r="DB412" s="29"/>
      <c r="DC412" s="29"/>
      <c r="DD412" s="29"/>
      <c r="DE412" s="29"/>
      <c r="DF412" s="29"/>
      <c r="DG412" s="29"/>
      <c r="DH412" s="29"/>
      <c r="DI412" s="29"/>
      <c r="DJ412" s="29"/>
      <c r="DK412" s="29"/>
      <c r="DL412" s="29"/>
      <c r="DM412" s="29"/>
      <c r="DN412" s="29"/>
      <c r="DO412" s="29"/>
      <c r="DP412" s="29"/>
      <c r="DQ412" s="29"/>
      <c r="DR412" s="29"/>
      <c r="DS412" s="29"/>
      <c r="DT412" s="29"/>
      <c r="DU412" s="29"/>
      <c r="DV412" s="29"/>
      <c r="DW412" s="29"/>
      <c r="DX412" s="29"/>
      <c r="DY412" s="29"/>
      <c r="DZ412" s="29"/>
      <c r="EA412" s="29"/>
      <c r="EB412" s="29"/>
      <c r="EC412" s="29"/>
      <c r="ED412" s="29"/>
      <c r="EE412" s="29"/>
      <c r="EF412" s="29"/>
      <c r="EG412" s="29"/>
      <c r="EH412" s="29"/>
      <c r="EI412" s="29"/>
      <c r="EJ412" s="29"/>
      <c r="EK412" s="29"/>
      <c r="EL412" s="29"/>
      <c r="EM412" s="29"/>
      <c r="EN412" s="29"/>
      <c r="EO412" s="29"/>
      <c r="EP412" s="29"/>
      <c r="EQ412" s="29"/>
      <c r="ER412" s="29"/>
      <c r="ES412" s="29"/>
      <c r="ET412" s="29"/>
      <c r="EU412" s="29"/>
      <c r="EV412" s="29"/>
      <c r="EW412" s="29"/>
      <c r="EX412" s="29"/>
      <c r="EY412" s="29"/>
      <c r="EZ412" s="29"/>
      <c r="FA412" s="29"/>
      <c r="FB412" s="29"/>
      <c r="FC412" s="29"/>
      <c r="FD412" s="29"/>
      <c r="FE412" s="29"/>
      <c r="FF412" s="29"/>
      <c r="FG412" s="29"/>
      <c r="FH412" s="29"/>
      <c r="FI412" s="29"/>
      <c r="FJ412" s="29"/>
      <c r="FK412" s="29"/>
      <c r="FL412" s="29"/>
      <c r="FM412" s="29"/>
      <c r="FN412" s="29"/>
      <c r="FO412" s="29"/>
      <c r="FP412" s="29"/>
      <c r="FQ412" s="29"/>
      <c r="FR412" s="29"/>
      <c r="FS412" s="29"/>
      <c r="FT412" s="29"/>
      <c r="FU412" s="29"/>
      <c r="FV412" s="29"/>
      <c r="FW412" s="29"/>
      <c r="FX412" s="29"/>
      <c r="FY412" s="29"/>
      <c r="FZ412" s="29"/>
      <c r="GA412" s="29"/>
      <c r="GB412" s="29"/>
      <c r="GC412" s="29"/>
      <c r="GD412" s="29"/>
      <c r="GE412" s="29"/>
      <c r="GF412" s="29"/>
      <c r="GG412" s="29"/>
      <c r="GH412" s="29"/>
      <c r="GI412" s="29"/>
      <c r="GJ412" s="29"/>
      <c r="GK412" s="29"/>
      <c r="GL412" s="29"/>
      <c r="GM412" s="29"/>
      <c r="GN412" s="29"/>
      <c r="GO412" s="29"/>
      <c r="GP412" s="29"/>
      <c r="GQ412" s="29"/>
      <c r="GR412" s="29"/>
      <c r="GS412" s="29"/>
      <c r="GT412" s="29"/>
      <c r="GU412" s="29"/>
      <c r="GV412" s="29"/>
      <c r="GW412" s="29"/>
      <c r="GX412" s="29"/>
      <c r="GY412" s="29"/>
      <c r="GZ412" s="29"/>
      <c r="HA412" s="29"/>
      <c r="HB412" s="29"/>
      <c r="HC412" s="29"/>
      <c r="HD412" s="29"/>
      <c r="HE412" s="29"/>
      <c r="HF412" s="29"/>
      <c r="HG412" s="29"/>
      <c r="HH412" s="29"/>
      <c r="HI412" s="29"/>
      <c r="HJ412" s="29"/>
      <c r="HK412" s="29"/>
      <c r="HL412" s="29"/>
      <c r="HM412" s="29"/>
      <c r="HN412" s="29"/>
      <c r="HO412" s="29"/>
      <c r="HP412" s="29"/>
      <c r="HQ412" s="29"/>
      <c r="HR412" s="29"/>
      <c r="HS412" s="29"/>
      <c r="HT412" s="29"/>
      <c r="HU412" s="29"/>
      <c r="HV412" s="29"/>
      <c r="HW412" s="29"/>
      <c r="HX412" s="29"/>
      <c r="HY412" s="29"/>
      <c r="HZ412" s="29"/>
      <c r="IA412" s="29"/>
      <c r="IB412" s="29"/>
      <c r="IC412" s="29"/>
      <c r="ID412" s="29"/>
      <c r="IE412" s="29"/>
      <c r="IF412" s="29"/>
      <c r="IG412" s="29"/>
      <c r="IH412" s="29"/>
      <c r="II412" s="29"/>
      <c r="IJ412" s="29"/>
    </row>
    <row r="413" spans="1:244" ht="123" customHeight="1" x14ac:dyDescent="0.2">
      <c r="A413" s="19" t="s">
        <v>465</v>
      </c>
      <c r="B413" s="16" t="s">
        <v>466</v>
      </c>
      <c r="C413" s="16"/>
      <c r="D413" s="16"/>
      <c r="E413" s="20">
        <f t="shared" si="43"/>
        <v>43695</v>
      </c>
      <c r="F413" s="21">
        <f>F414+F415</f>
        <v>0</v>
      </c>
      <c r="G413" s="20">
        <f>G414+G415</f>
        <v>43695</v>
      </c>
      <c r="H413" s="20">
        <f t="shared" si="44"/>
        <v>45433</v>
      </c>
      <c r="I413" s="21">
        <f>I414+I415</f>
        <v>0</v>
      </c>
      <c r="J413" s="20">
        <f>J414+J415</f>
        <v>45433</v>
      </c>
      <c r="K413" s="29"/>
      <c r="L413" s="29"/>
      <c r="M413" s="29"/>
      <c r="N413" s="29"/>
      <c r="O413" s="29"/>
      <c r="P413" s="29"/>
      <c r="Q413" s="29"/>
      <c r="R413" s="29"/>
      <c r="S413" s="29"/>
      <c r="T413" s="29"/>
      <c r="U413" s="29"/>
      <c r="V413" s="29"/>
      <c r="W413" s="29"/>
      <c r="X413" s="29"/>
      <c r="Y413" s="29"/>
      <c r="Z413" s="29"/>
      <c r="AA413" s="29"/>
      <c r="AB413" s="29"/>
      <c r="AC413" s="29"/>
      <c r="AD413" s="29"/>
      <c r="AE413" s="29"/>
      <c r="AF413" s="29"/>
      <c r="AG413" s="29"/>
      <c r="AH413" s="29"/>
      <c r="AI413" s="29"/>
      <c r="AJ413" s="29"/>
      <c r="AK413" s="29"/>
      <c r="AL413" s="29"/>
      <c r="AM413" s="29"/>
      <c r="AN413" s="29"/>
      <c r="AO413" s="29"/>
      <c r="AP413" s="29"/>
      <c r="AQ413" s="29"/>
      <c r="AR413" s="29"/>
      <c r="AS413" s="29"/>
      <c r="AT413" s="29"/>
      <c r="AU413" s="29"/>
      <c r="AV413" s="29"/>
      <c r="AW413" s="29"/>
      <c r="AX413" s="29"/>
      <c r="AY413" s="29"/>
      <c r="AZ413" s="29"/>
      <c r="BA413" s="29"/>
      <c r="BB413" s="29"/>
      <c r="BC413" s="29"/>
      <c r="BD413" s="29"/>
      <c r="BE413" s="29"/>
      <c r="BF413" s="29"/>
      <c r="BG413" s="29"/>
      <c r="BH413" s="29"/>
      <c r="BI413" s="29"/>
      <c r="BJ413" s="29"/>
      <c r="BK413" s="29"/>
      <c r="BL413" s="29"/>
      <c r="BM413" s="29"/>
      <c r="BN413" s="29"/>
      <c r="BO413" s="29"/>
      <c r="BP413" s="29"/>
      <c r="BQ413" s="29"/>
      <c r="BR413" s="29"/>
      <c r="BS413" s="29"/>
      <c r="BT413" s="29"/>
      <c r="BU413" s="29"/>
      <c r="BV413" s="29"/>
      <c r="BW413" s="29"/>
      <c r="BX413" s="29"/>
      <c r="BY413" s="29"/>
      <c r="BZ413" s="29"/>
      <c r="CA413" s="29"/>
      <c r="CB413" s="29"/>
      <c r="CC413" s="29"/>
      <c r="CD413" s="29"/>
      <c r="CE413" s="29"/>
      <c r="CF413" s="29"/>
      <c r="CG413" s="29"/>
      <c r="CH413" s="29"/>
      <c r="CI413" s="29"/>
      <c r="CJ413" s="29"/>
      <c r="CK413" s="29"/>
      <c r="CL413" s="29"/>
      <c r="CM413" s="29"/>
      <c r="CN413" s="29"/>
      <c r="CO413" s="29"/>
      <c r="CP413" s="29"/>
      <c r="CQ413" s="29"/>
      <c r="CR413" s="29"/>
      <c r="CS413" s="29"/>
      <c r="CT413" s="29"/>
      <c r="CU413" s="29"/>
      <c r="CV413" s="29"/>
      <c r="CW413" s="29"/>
      <c r="CX413" s="29"/>
      <c r="CY413" s="29"/>
      <c r="CZ413" s="29"/>
      <c r="DA413" s="29"/>
      <c r="DB413" s="29"/>
      <c r="DC413" s="29"/>
      <c r="DD413" s="29"/>
      <c r="DE413" s="29"/>
      <c r="DF413" s="29"/>
      <c r="DG413" s="29"/>
      <c r="DH413" s="29"/>
      <c r="DI413" s="29"/>
      <c r="DJ413" s="29"/>
      <c r="DK413" s="29"/>
      <c r="DL413" s="29"/>
      <c r="DM413" s="29"/>
      <c r="DN413" s="29"/>
      <c r="DO413" s="29"/>
      <c r="DP413" s="29"/>
      <c r="DQ413" s="29"/>
      <c r="DR413" s="29"/>
      <c r="DS413" s="29"/>
      <c r="DT413" s="29"/>
      <c r="DU413" s="29"/>
      <c r="DV413" s="29"/>
      <c r="DW413" s="29"/>
      <c r="DX413" s="29"/>
      <c r="DY413" s="29"/>
      <c r="DZ413" s="29"/>
      <c r="EA413" s="29"/>
      <c r="EB413" s="29"/>
      <c r="EC413" s="29"/>
      <c r="ED413" s="29"/>
      <c r="EE413" s="29"/>
      <c r="EF413" s="29"/>
      <c r="EG413" s="29"/>
      <c r="EH413" s="29"/>
      <c r="EI413" s="29"/>
      <c r="EJ413" s="29"/>
      <c r="EK413" s="29"/>
      <c r="EL413" s="29"/>
      <c r="EM413" s="29"/>
      <c r="EN413" s="29"/>
      <c r="EO413" s="29"/>
      <c r="EP413" s="29"/>
      <c r="EQ413" s="29"/>
      <c r="ER413" s="29"/>
      <c r="ES413" s="29"/>
      <c r="ET413" s="29"/>
      <c r="EU413" s="29"/>
      <c r="EV413" s="29"/>
      <c r="EW413" s="29"/>
      <c r="EX413" s="29"/>
      <c r="EY413" s="29"/>
      <c r="EZ413" s="29"/>
      <c r="FA413" s="29"/>
      <c r="FB413" s="29"/>
      <c r="FC413" s="29"/>
      <c r="FD413" s="29"/>
      <c r="FE413" s="29"/>
      <c r="FF413" s="29"/>
      <c r="FG413" s="29"/>
      <c r="FH413" s="29"/>
      <c r="FI413" s="29"/>
      <c r="FJ413" s="29"/>
      <c r="FK413" s="29"/>
      <c r="FL413" s="29"/>
      <c r="FM413" s="29"/>
      <c r="FN413" s="29"/>
      <c r="FO413" s="29"/>
      <c r="FP413" s="29"/>
      <c r="FQ413" s="29"/>
      <c r="FR413" s="29"/>
      <c r="FS413" s="29"/>
      <c r="FT413" s="29"/>
      <c r="FU413" s="29"/>
      <c r="FV413" s="29"/>
      <c r="FW413" s="29"/>
      <c r="FX413" s="29"/>
      <c r="FY413" s="29"/>
      <c r="FZ413" s="29"/>
      <c r="GA413" s="29"/>
      <c r="GB413" s="29"/>
      <c r="GC413" s="29"/>
      <c r="GD413" s="29"/>
      <c r="GE413" s="29"/>
      <c r="GF413" s="29"/>
      <c r="GG413" s="29"/>
      <c r="GH413" s="29"/>
      <c r="GI413" s="29"/>
      <c r="GJ413" s="29"/>
      <c r="GK413" s="29"/>
      <c r="GL413" s="29"/>
      <c r="GM413" s="29"/>
      <c r="GN413" s="29"/>
      <c r="GO413" s="29"/>
      <c r="GP413" s="29"/>
      <c r="GQ413" s="29"/>
      <c r="GR413" s="29"/>
      <c r="GS413" s="29"/>
      <c r="GT413" s="29"/>
      <c r="GU413" s="29"/>
      <c r="GV413" s="29"/>
      <c r="GW413" s="29"/>
      <c r="GX413" s="29"/>
      <c r="GY413" s="29"/>
      <c r="GZ413" s="29"/>
      <c r="HA413" s="29"/>
      <c r="HB413" s="29"/>
      <c r="HC413" s="29"/>
      <c r="HD413" s="29"/>
      <c r="HE413" s="29"/>
      <c r="HF413" s="29"/>
      <c r="HG413" s="29"/>
      <c r="HH413" s="29"/>
      <c r="HI413" s="29"/>
      <c r="HJ413" s="29"/>
      <c r="HK413" s="29"/>
      <c r="HL413" s="29"/>
      <c r="HM413" s="29"/>
      <c r="HN413" s="29"/>
      <c r="HO413" s="29"/>
      <c r="HP413" s="29"/>
      <c r="HQ413" s="29"/>
      <c r="HR413" s="29"/>
      <c r="HS413" s="29"/>
      <c r="HT413" s="29"/>
      <c r="HU413" s="29"/>
      <c r="HV413" s="29"/>
      <c r="HW413" s="29"/>
      <c r="HX413" s="29"/>
      <c r="HY413" s="29"/>
      <c r="HZ413" s="29"/>
      <c r="IA413" s="29"/>
      <c r="IB413" s="29"/>
      <c r="IC413" s="29"/>
      <c r="ID413" s="29"/>
      <c r="IE413" s="29"/>
      <c r="IF413" s="29"/>
      <c r="IG413" s="29"/>
      <c r="IH413" s="29"/>
      <c r="II413" s="29"/>
      <c r="IJ413" s="29"/>
    </row>
    <row r="414" spans="1:244" ht="66.75" customHeight="1" x14ac:dyDescent="0.2">
      <c r="A414" s="16" t="s">
        <v>23</v>
      </c>
      <c r="B414" s="16" t="s">
        <v>466</v>
      </c>
      <c r="C414" s="16" t="s">
        <v>16</v>
      </c>
      <c r="D414" s="16" t="s">
        <v>11</v>
      </c>
      <c r="E414" s="20">
        <f t="shared" si="43"/>
        <v>557</v>
      </c>
      <c r="F414" s="20"/>
      <c r="G414" s="20">
        <v>557</v>
      </c>
      <c r="H414" s="20">
        <f t="shared" si="44"/>
        <v>575</v>
      </c>
      <c r="I414" s="20"/>
      <c r="J414" s="20">
        <v>575</v>
      </c>
      <c r="K414" s="29"/>
      <c r="L414" s="29"/>
      <c r="M414" s="29"/>
      <c r="N414" s="29"/>
      <c r="O414" s="29"/>
      <c r="P414" s="29"/>
      <c r="Q414" s="29"/>
      <c r="R414" s="29"/>
      <c r="S414" s="29"/>
      <c r="T414" s="29"/>
      <c r="U414" s="29"/>
      <c r="V414" s="29"/>
      <c r="W414" s="29"/>
      <c r="X414" s="29"/>
      <c r="Y414" s="29"/>
      <c r="Z414" s="29"/>
      <c r="AA414" s="29"/>
      <c r="AB414" s="29"/>
      <c r="AC414" s="29"/>
      <c r="AD414" s="29"/>
      <c r="AE414" s="29"/>
      <c r="AF414" s="29"/>
      <c r="AG414" s="29"/>
      <c r="AH414" s="29"/>
      <c r="AI414" s="29"/>
      <c r="AJ414" s="29"/>
      <c r="AK414" s="29"/>
      <c r="AL414" s="29"/>
      <c r="AM414" s="29"/>
      <c r="AN414" s="29"/>
      <c r="AO414" s="29"/>
      <c r="AP414" s="29"/>
      <c r="AQ414" s="29"/>
      <c r="AR414" s="29"/>
      <c r="AS414" s="29"/>
      <c r="AT414" s="29"/>
      <c r="AU414" s="29"/>
      <c r="AV414" s="29"/>
      <c r="AW414" s="29"/>
      <c r="AX414" s="29"/>
      <c r="AY414" s="29"/>
      <c r="AZ414" s="29"/>
      <c r="BA414" s="29"/>
      <c r="BB414" s="29"/>
      <c r="BC414" s="29"/>
      <c r="BD414" s="29"/>
      <c r="BE414" s="29"/>
      <c r="BF414" s="29"/>
      <c r="BG414" s="29"/>
      <c r="BH414" s="29"/>
      <c r="BI414" s="29"/>
      <c r="BJ414" s="29"/>
      <c r="BK414" s="29"/>
      <c r="BL414" s="29"/>
      <c r="BM414" s="29"/>
      <c r="BN414" s="29"/>
      <c r="BO414" s="29"/>
      <c r="BP414" s="29"/>
      <c r="BQ414" s="29"/>
      <c r="BR414" s="29"/>
      <c r="BS414" s="29"/>
      <c r="BT414" s="29"/>
      <c r="BU414" s="29"/>
      <c r="BV414" s="29"/>
      <c r="BW414" s="29"/>
      <c r="BX414" s="29"/>
      <c r="BY414" s="29"/>
      <c r="BZ414" s="29"/>
      <c r="CA414" s="29"/>
      <c r="CB414" s="29"/>
      <c r="CC414" s="29"/>
      <c r="CD414" s="29"/>
      <c r="CE414" s="29"/>
      <c r="CF414" s="29"/>
      <c r="CG414" s="29"/>
      <c r="CH414" s="29"/>
      <c r="CI414" s="29"/>
      <c r="CJ414" s="29"/>
      <c r="CK414" s="29"/>
      <c r="CL414" s="29"/>
      <c r="CM414" s="29"/>
      <c r="CN414" s="29"/>
      <c r="CO414" s="29"/>
      <c r="CP414" s="29"/>
      <c r="CQ414" s="29"/>
      <c r="CR414" s="29"/>
      <c r="CS414" s="29"/>
      <c r="CT414" s="29"/>
      <c r="CU414" s="29"/>
      <c r="CV414" s="29"/>
      <c r="CW414" s="29"/>
      <c r="CX414" s="29"/>
      <c r="CY414" s="29"/>
      <c r="CZ414" s="29"/>
      <c r="DA414" s="29"/>
      <c r="DB414" s="29"/>
      <c r="DC414" s="29"/>
      <c r="DD414" s="29"/>
      <c r="DE414" s="29"/>
      <c r="DF414" s="29"/>
      <c r="DG414" s="29"/>
      <c r="DH414" s="29"/>
      <c r="DI414" s="29"/>
      <c r="DJ414" s="29"/>
      <c r="DK414" s="29"/>
      <c r="DL414" s="29"/>
      <c r="DM414" s="29"/>
      <c r="DN414" s="29"/>
      <c r="DO414" s="29"/>
      <c r="DP414" s="29"/>
      <c r="DQ414" s="29"/>
      <c r="DR414" s="29"/>
      <c r="DS414" s="29"/>
      <c r="DT414" s="29"/>
      <c r="DU414" s="29"/>
      <c r="DV414" s="29"/>
      <c r="DW414" s="29"/>
      <c r="DX414" s="29"/>
      <c r="DY414" s="29"/>
      <c r="DZ414" s="29"/>
      <c r="EA414" s="29"/>
      <c r="EB414" s="29"/>
      <c r="EC414" s="29"/>
      <c r="ED414" s="29"/>
      <c r="EE414" s="29"/>
      <c r="EF414" s="29"/>
      <c r="EG414" s="29"/>
      <c r="EH414" s="29"/>
      <c r="EI414" s="29"/>
      <c r="EJ414" s="29"/>
      <c r="EK414" s="29"/>
      <c r="EL414" s="29"/>
      <c r="EM414" s="29"/>
      <c r="EN414" s="29"/>
      <c r="EO414" s="29"/>
      <c r="EP414" s="29"/>
      <c r="EQ414" s="29"/>
      <c r="ER414" s="29"/>
      <c r="ES414" s="29"/>
      <c r="ET414" s="29"/>
      <c r="EU414" s="29"/>
      <c r="EV414" s="29"/>
      <c r="EW414" s="29"/>
      <c r="EX414" s="29"/>
      <c r="EY414" s="29"/>
      <c r="EZ414" s="29"/>
      <c r="FA414" s="29"/>
      <c r="FB414" s="29"/>
      <c r="FC414" s="29"/>
      <c r="FD414" s="29"/>
      <c r="FE414" s="29"/>
      <c r="FF414" s="29"/>
      <c r="FG414" s="29"/>
      <c r="FH414" s="29"/>
      <c r="FI414" s="29"/>
      <c r="FJ414" s="29"/>
      <c r="FK414" s="29"/>
      <c r="FL414" s="29"/>
      <c r="FM414" s="29"/>
      <c r="FN414" s="29"/>
      <c r="FO414" s="29"/>
      <c r="FP414" s="29"/>
      <c r="FQ414" s="29"/>
      <c r="FR414" s="29"/>
      <c r="FS414" s="29"/>
      <c r="FT414" s="29"/>
      <c r="FU414" s="29"/>
      <c r="FV414" s="29"/>
      <c r="FW414" s="29"/>
      <c r="FX414" s="29"/>
      <c r="FY414" s="29"/>
      <c r="FZ414" s="29"/>
      <c r="GA414" s="29"/>
      <c r="GB414" s="29"/>
      <c r="GC414" s="29"/>
      <c r="GD414" s="29"/>
      <c r="GE414" s="29"/>
      <c r="GF414" s="29"/>
      <c r="GG414" s="29"/>
      <c r="GH414" s="29"/>
      <c r="GI414" s="29"/>
      <c r="GJ414" s="29"/>
      <c r="GK414" s="29"/>
      <c r="GL414" s="29"/>
      <c r="GM414" s="29"/>
      <c r="GN414" s="29"/>
      <c r="GO414" s="29"/>
      <c r="GP414" s="29"/>
      <c r="GQ414" s="29"/>
      <c r="GR414" s="29"/>
      <c r="GS414" s="29"/>
      <c r="GT414" s="29"/>
      <c r="GU414" s="29"/>
      <c r="GV414" s="29"/>
      <c r="GW414" s="29"/>
      <c r="GX414" s="29"/>
      <c r="GY414" s="29"/>
      <c r="GZ414" s="29"/>
      <c r="HA414" s="29"/>
      <c r="HB414" s="29"/>
      <c r="HC414" s="29"/>
      <c r="HD414" s="29"/>
      <c r="HE414" s="29"/>
      <c r="HF414" s="29"/>
      <c r="HG414" s="29"/>
      <c r="HH414" s="29"/>
      <c r="HI414" s="29"/>
      <c r="HJ414" s="29"/>
      <c r="HK414" s="29"/>
      <c r="HL414" s="29"/>
      <c r="HM414" s="29"/>
      <c r="HN414" s="29"/>
      <c r="HO414" s="29"/>
      <c r="HP414" s="29"/>
      <c r="HQ414" s="29"/>
      <c r="HR414" s="29"/>
      <c r="HS414" s="29"/>
      <c r="HT414" s="29"/>
      <c r="HU414" s="29"/>
      <c r="HV414" s="29"/>
      <c r="HW414" s="29"/>
      <c r="HX414" s="29"/>
      <c r="HY414" s="29"/>
      <c r="HZ414" s="29"/>
      <c r="IA414" s="29"/>
      <c r="IB414" s="29"/>
      <c r="IC414" s="29"/>
      <c r="ID414" s="29"/>
      <c r="IE414" s="29"/>
      <c r="IF414" s="29"/>
      <c r="IG414" s="29"/>
      <c r="IH414" s="29"/>
      <c r="II414" s="29"/>
      <c r="IJ414" s="29"/>
    </row>
    <row r="415" spans="1:244" ht="60" customHeight="1" x14ac:dyDescent="0.2">
      <c r="A415" s="19" t="s">
        <v>30</v>
      </c>
      <c r="B415" s="16" t="s">
        <v>466</v>
      </c>
      <c r="C415" s="16" t="s">
        <v>19</v>
      </c>
      <c r="D415" s="16" t="s">
        <v>11</v>
      </c>
      <c r="E415" s="20">
        <f t="shared" si="43"/>
        <v>43138</v>
      </c>
      <c r="F415" s="20"/>
      <c r="G415" s="20">
        <v>43138</v>
      </c>
      <c r="H415" s="20">
        <f t="shared" si="44"/>
        <v>44858</v>
      </c>
      <c r="I415" s="20"/>
      <c r="J415" s="20">
        <v>44858</v>
      </c>
    </row>
    <row r="416" spans="1:244" ht="106.9" customHeight="1" x14ac:dyDescent="0.2">
      <c r="A416" s="6" t="s">
        <v>467</v>
      </c>
      <c r="B416" s="1" t="s">
        <v>468</v>
      </c>
      <c r="C416" s="16"/>
      <c r="D416" s="16"/>
      <c r="E416" s="17">
        <f t="shared" si="43"/>
        <v>50216</v>
      </c>
      <c r="F416" s="18">
        <f>F417</f>
        <v>0</v>
      </c>
      <c r="G416" s="17">
        <f>G417</f>
        <v>50216</v>
      </c>
      <c r="H416" s="17">
        <f t="shared" si="44"/>
        <v>52399</v>
      </c>
      <c r="I416" s="18">
        <f>I417</f>
        <v>0</v>
      </c>
      <c r="J416" s="17">
        <f>J417</f>
        <v>52399</v>
      </c>
    </row>
    <row r="417" spans="1:244" ht="65.45" customHeight="1" x14ac:dyDescent="0.2">
      <c r="A417" s="19" t="s">
        <v>469</v>
      </c>
      <c r="B417" s="16" t="s">
        <v>470</v>
      </c>
      <c r="C417" s="16"/>
      <c r="D417" s="16"/>
      <c r="E417" s="20">
        <f t="shared" si="43"/>
        <v>50216</v>
      </c>
      <c r="F417" s="21">
        <f>F418+F419</f>
        <v>0</v>
      </c>
      <c r="G417" s="20">
        <f>G418+G419</f>
        <v>50216</v>
      </c>
      <c r="H417" s="20">
        <f t="shared" si="44"/>
        <v>52399</v>
      </c>
      <c r="I417" s="21">
        <f>I418+I419</f>
        <v>0</v>
      </c>
      <c r="J417" s="20">
        <f>J418+J419</f>
        <v>52399</v>
      </c>
    </row>
    <row r="418" spans="1:244" ht="62.25" customHeight="1" x14ac:dyDescent="0.2">
      <c r="A418" s="16" t="s">
        <v>23</v>
      </c>
      <c r="B418" s="16" t="s">
        <v>470</v>
      </c>
      <c r="C418" s="16" t="s">
        <v>16</v>
      </c>
      <c r="D418" s="16" t="s">
        <v>11</v>
      </c>
      <c r="E418" s="20">
        <f>F418+G418</f>
        <v>399</v>
      </c>
      <c r="F418" s="20"/>
      <c r="G418" s="20">
        <v>399</v>
      </c>
      <c r="H418" s="20">
        <f t="shared" si="44"/>
        <v>416</v>
      </c>
      <c r="I418" s="20"/>
      <c r="J418" s="20">
        <v>416</v>
      </c>
    </row>
    <row r="419" spans="1:244" ht="54" customHeight="1" x14ac:dyDescent="0.2">
      <c r="A419" s="19" t="s">
        <v>30</v>
      </c>
      <c r="B419" s="16" t="s">
        <v>470</v>
      </c>
      <c r="C419" s="16" t="s">
        <v>19</v>
      </c>
      <c r="D419" s="16" t="s">
        <v>11</v>
      </c>
      <c r="E419" s="20">
        <f>F419+G419</f>
        <v>49817</v>
      </c>
      <c r="F419" s="20"/>
      <c r="G419" s="20">
        <v>49817</v>
      </c>
      <c r="H419" s="20">
        <f t="shared" si="44"/>
        <v>51983</v>
      </c>
      <c r="I419" s="20"/>
      <c r="J419" s="20">
        <v>51983</v>
      </c>
    </row>
    <row r="420" spans="1:244" ht="408.75" customHeight="1" x14ac:dyDescent="0.2">
      <c r="A420" s="48" t="s">
        <v>720</v>
      </c>
      <c r="B420" s="1" t="s">
        <v>471</v>
      </c>
      <c r="C420" s="16"/>
      <c r="D420" s="16"/>
      <c r="E420" s="17">
        <f t="shared" ref="E420:E434" si="45">F420+G420</f>
        <v>736</v>
      </c>
      <c r="F420" s="18">
        <f>F421</f>
        <v>0</v>
      </c>
      <c r="G420" s="17">
        <f>G421</f>
        <v>736</v>
      </c>
      <c r="H420" s="17">
        <f t="shared" ref="H420:H484" si="46">I420+J420</f>
        <v>764</v>
      </c>
      <c r="I420" s="18">
        <f>I421</f>
        <v>0</v>
      </c>
      <c r="J420" s="17">
        <f>J421</f>
        <v>764</v>
      </c>
      <c r="K420" s="29"/>
      <c r="L420" s="29"/>
      <c r="M420" s="29"/>
      <c r="N420" s="29"/>
      <c r="O420" s="29"/>
      <c r="P420" s="29"/>
      <c r="Q420" s="29"/>
      <c r="R420" s="29"/>
      <c r="S420" s="29"/>
      <c r="T420" s="29"/>
      <c r="U420" s="29"/>
      <c r="V420" s="29"/>
      <c r="W420" s="29"/>
      <c r="X420" s="29"/>
      <c r="Y420" s="29"/>
      <c r="Z420" s="29"/>
      <c r="AA420" s="29"/>
      <c r="AB420" s="29"/>
      <c r="AC420" s="29"/>
      <c r="AD420" s="29"/>
      <c r="AE420" s="29"/>
      <c r="AF420" s="29"/>
      <c r="AG420" s="29"/>
      <c r="AH420" s="29"/>
      <c r="AI420" s="29"/>
      <c r="AJ420" s="29"/>
      <c r="AK420" s="29"/>
      <c r="AL420" s="29"/>
      <c r="AM420" s="29"/>
      <c r="AN420" s="29"/>
      <c r="AO420" s="29"/>
      <c r="AP420" s="29"/>
      <c r="AQ420" s="29"/>
      <c r="AR420" s="29"/>
      <c r="AS420" s="29"/>
      <c r="AT420" s="29"/>
      <c r="AU420" s="29"/>
      <c r="AV420" s="29"/>
      <c r="AW420" s="29"/>
      <c r="AX420" s="29"/>
      <c r="AY420" s="29"/>
      <c r="AZ420" s="29"/>
      <c r="BA420" s="29"/>
      <c r="BB420" s="29"/>
      <c r="BC420" s="29"/>
      <c r="BD420" s="29"/>
      <c r="BE420" s="29"/>
      <c r="BF420" s="29"/>
      <c r="BG420" s="29"/>
      <c r="BH420" s="29"/>
      <c r="BI420" s="29"/>
      <c r="BJ420" s="29"/>
      <c r="BK420" s="29"/>
      <c r="BL420" s="29"/>
      <c r="BM420" s="29"/>
      <c r="BN420" s="29"/>
      <c r="BO420" s="29"/>
      <c r="BP420" s="29"/>
      <c r="BQ420" s="29"/>
      <c r="BR420" s="29"/>
      <c r="BS420" s="29"/>
      <c r="BT420" s="29"/>
      <c r="BU420" s="29"/>
      <c r="BV420" s="29"/>
      <c r="BW420" s="29"/>
      <c r="BX420" s="29"/>
      <c r="BY420" s="29"/>
      <c r="BZ420" s="29"/>
      <c r="CA420" s="29"/>
      <c r="CB420" s="29"/>
      <c r="CC420" s="29"/>
      <c r="CD420" s="29"/>
      <c r="CE420" s="29"/>
      <c r="CF420" s="29"/>
      <c r="CG420" s="29"/>
      <c r="CH420" s="29"/>
      <c r="CI420" s="29"/>
      <c r="CJ420" s="29"/>
      <c r="CK420" s="29"/>
      <c r="CL420" s="29"/>
      <c r="CM420" s="29"/>
      <c r="CN420" s="29"/>
      <c r="CO420" s="29"/>
      <c r="CP420" s="29"/>
      <c r="CQ420" s="29"/>
      <c r="CR420" s="29"/>
      <c r="CS420" s="29"/>
      <c r="CT420" s="29"/>
      <c r="CU420" s="29"/>
      <c r="CV420" s="29"/>
      <c r="CW420" s="29"/>
      <c r="CX420" s="29"/>
      <c r="CY420" s="29"/>
      <c r="CZ420" s="29"/>
      <c r="DA420" s="29"/>
      <c r="DB420" s="29"/>
      <c r="DC420" s="29"/>
      <c r="DD420" s="29"/>
      <c r="DE420" s="29"/>
      <c r="DF420" s="29"/>
      <c r="DG420" s="29"/>
      <c r="DH420" s="29"/>
      <c r="DI420" s="29"/>
      <c r="DJ420" s="29"/>
      <c r="DK420" s="29"/>
      <c r="DL420" s="29"/>
      <c r="DM420" s="29"/>
      <c r="DN420" s="29"/>
      <c r="DO420" s="29"/>
      <c r="DP420" s="29"/>
      <c r="DQ420" s="29"/>
      <c r="DR420" s="29"/>
      <c r="DS420" s="29"/>
      <c r="DT420" s="29"/>
      <c r="DU420" s="29"/>
      <c r="DV420" s="29"/>
      <c r="DW420" s="29"/>
      <c r="DX420" s="29"/>
      <c r="DY420" s="29"/>
      <c r="DZ420" s="29"/>
      <c r="EA420" s="29"/>
      <c r="EB420" s="29"/>
      <c r="EC420" s="29"/>
      <c r="ED420" s="29"/>
      <c r="EE420" s="29"/>
      <c r="EF420" s="29"/>
      <c r="EG420" s="29"/>
      <c r="EH420" s="29"/>
      <c r="EI420" s="29"/>
      <c r="EJ420" s="29"/>
      <c r="EK420" s="29"/>
      <c r="EL420" s="29"/>
      <c r="EM420" s="29"/>
      <c r="EN420" s="29"/>
      <c r="EO420" s="29"/>
      <c r="EP420" s="29"/>
      <c r="EQ420" s="29"/>
      <c r="ER420" s="29"/>
      <c r="ES420" s="29"/>
      <c r="ET420" s="29"/>
      <c r="EU420" s="29"/>
      <c r="EV420" s="29"/>
      <c r="EW420" s="29"/>
      <c r="EX420" s="29"/>
      <c r="EY420" s="29"/>
      <c r="EZ420" s="29"/>
      <c r="FA420" s="29"/>
      <c r="FB420" s="29"/>
      <c r="FC420" s="29"/>
      <c r="FD420" s="29"/>
      <c r="FE420" s="29"/>
      <c r="FF420" s="29"/>
      <c r="FG420" s="29"/>
      <c r="FH420" s="29"/>
      <c r="FI420" s="29"/>
      <c r="FJ420" s="29"/>
      <c r="FK420" s="29"/>
      <c r="FL420" s="29"/>
      <c r="FM420" s="29"/>
      <c r="FN420" s="29"/>
      <c r="FO420" s="29"/>
      <c r="FP420" s="29"/>
      <c r="FQ420" s="29"/>
      <c r="FR420" s="29"/>
      <c r="FS420" s="29"/>
      <c r="FT420" s="29"/>
      <c r="FU420" s="29"/>
      <c r="FV420" s="29"/>
      <c r="FW420" s="29"/>
      <c r="FX420" s="29"/>
      <c r="FY420" s="29"/>
      <c r="FZ420" s="29"/>
      <c r="GA420" s="29"/>
      <c r="GB420" s="29"/>
      <c r="GC420" s="29"/>
      <c r="GD420" s="29"/>
      <c r="GE420" s="29"/>
      <c r="GF420" s="29"/>
      <c r="GG420" s="29"/>
      <c r="GH420" s="29"/>
      <c r="GI420" s="29"/>
      <c r="GJ420" s="29"/>
      <c r="GK420" s="29"/>
      <c r="GL420" s="29"/>
      <c r="GM420" s="29"/>
      <c r="GN420" s="29"/>
      <c r="GO420" s="29"/>
      <c r="GP420" s="29"/>
      <c r="GQ420" s="29"/>
      <c r="GR420" s="29"/>
      <c r="GS420" s="29"/>
      <c r="GT420" s="29"/>
      <c r="GU420" s="29"/>
      <c r="GV420" s="29"/>
      <c r="GW420" s="29"/>
      <c r="GX420" s="29"/>
      <c r="GY420" s="29"/>
      <c r="GZ420" s="29"/>
      <c r="HA420" s="29"/>
      <c r="HB420" s="29"/>
      <c r="HC420" s="29"/>
      <c r="HD420" s="29"/>
      <c r="HE420" s="29"/>
      <c r="HF420" s="29"/>
      <c r="HG420" s="29"/>
      <c r="HH420" s="29"/>
      <c r="HI420" s="29"/>
      <c r="HJ420" s="29"/>
      <c r="HK420" s="29"/>
      <c r="HL420" s="29"/>
      <c r="HM420" s="29"/>
      <c r="HN420" s="29"/>
      <c r="HO420" s="29"/>
      <c r="HP420" s="29"/>
      <c r="HQ420" s="29"/>
      <c r="HR420" s="29"/>
      <c r="HS420" s="29"/>
      <c r="HT420" s="29"/>
      <c r="HU420" s="29"/>
      <c r="HV420" s="29"/>
      <c r="HW420" s="29"/>
      <c r="HX420" s="29"/>
      <c r="HY420" s="29"/>
      <c r="HZ420" s="29"/>
      <c r="IA420" s="29"/>
      <c r="IB420" s="29"/>
      <c r="IC420" s="29"/>
      <c r="ID420" s="29"/>
      <c r="IE420" s="29"/>
      <c r="IF420" s="29"/>
      <c r="IG420" s="29"/>
      <c r="IH420" s="29"/>
      <c r="II420" s="29"/>
      <c r="IJ420" s="29"/>
    </row>
    <row r="421" spans="1:244" ht="167.25" customHeight="1" x14ac:dyDescent="0.2">
      <c r="A421" s="19" t="s">
        <v>472</v>
      </c>
      <c r="B421" s="16" t="s">
        <v>473</v>
      </c>
      <c r="C421" s="16"/>
      <c r="D421" s="16"/>
      <c r="E421" s="20">
        <f t="shared" si="45"/>
        <v>736</v>
      </c>
      <c r="F421" s="21">
        <f>F422+F423</f>
        <v>0</v>
      </c>
      <c r="G421" s="20">
        <f>G422+G423</f>
        <v>736</v>
      </c>
      <c r="H421" s="20">
        <f t="shared" si="46"/>
        <v>764</v>
      </c>
      <c r="I421" s="21">
        <f>I422+I423</f>
        <v>0</v>
      </c>
      <c r="J421" s="20">
        <f>J422+J423</f>
        <v>764</v>
      </c>
    </row>
    <row r="422" spans="1:244" ht="61.5" customHeight="1" x14ac:dyDescent="0.2">
      <c r="A422" s="16" t="s">
        <v>23</v>
      </c>
      <c r="B422" s="16" t="s">
        <v>473</v>
      </c>
      <c r="C422" s="16" t="s">
        <v>16</v>
      </c>
      <c r="D422" s="16" t="s">
        <v>11</v>
      </c>
      <c r="E422" s="20">
        <f t="shared" si="45"/>
        <v>6</v>
      </c>
      <c r="F422" s="20"/>
      <c r="G422" s="20">
        <v>6</v>
      </c>
      <c r="H422" s="20">
        <f t="shared" si="46"/>
        <v>6</v>
      </c>
      <c r="I422" s="20"/>
      <c r="J422" s="20">
        <v>6</v>
      </c>
    </row>
    <row r="423" spans="1:244" ht="54.75" customHeight="1" x14ac:dyDescent="0.2">
      <c r="A423" s="19" t="s">
        <v>30</v>
      </c>
      <c r="B423" s="16" t="s">
        <v>473</v>
      </c>
      <c r="C423" s="16" t="s">
        <v>19</v>
      </c>
      <c r="D423" s="16" t="s">
        <v>11</v>
      </c>
      <c r="E423" s="20">
        <f t="shared" si="45"/>
        <v>730</v>
      </c>
      <c r="F423" s="20"/>
      <c r="G423" s="20">
        <v>730</v>
      </c>
      <c r="H423" s="20">
        <f t="shared" si="46"/>
        <v>758</v>
      </c>
      <c r="I423" s="20"/>
      <c r="J423" s="20">
        <v>758</v>
      </c>
      <c r="K423" s="29"/>
      <c r="L423" s="29"/>
      <c r="M423" s="29"/>
      <c r="N423" s="29"/>
      <c r="O423" s="29"/>
      <c r="P423" s="29"/>
      <c r="Q423" s="29"/>
      <c r="R423" s="29"/>
      <c r="S423" s="29"/>
      <c r="T423" s="29"/>
      <c r="U423" s="29"/>
      <c r="V423" s="29"/>
      <c r="W423" s="29"/>
      <c r="X423" s="29"/>
      <c r="Y423" s="29"/>
      <c r="Z423" s="29"/>
      <c r="AA423" s="29"/>
      <c r="AB423" s="29"/>
      <c r="AC423" s="29"/>
      <c r="AD423" s="29"/>
      <c r="AE423" s="29"/>
      <c r="AF423" s="29"/>
      <c r="AG423" s="29"/>
      <c r="AH423" s="29"/>
      <c r="AI423" s="29"/>
      <c r="AJ423" s="29"/>
      <c r="AK423" s="29"/>
      <c r="AL423" s="29"/>
      <c r="AM423" s="29"/>
      <c r="AN423" s="29"/>
      <c r="AO423" s="29"/>
      <c r="AP423" s="29"/>
      <c r="AQ423" s="29"/>
      <c r="AR423" s="29"/>
      <c r="AS423" s="29"/>
      <c r="AT423" s="29"/>
      <c r="AU423" s="29"/>
      <c r="AV423" s="29"/>
      <c r="AW423" s="29"/>
      <c r="AX423" s="29"/>
      <c r="AY423" s="29"/>
      <c r="AZ423" s="29"/>
      <c r="BA423" s="29"/>
      <c r="BB423" s="29"/>
      <c r="BC423" s="29"/>
      <c r="BD423" s="29"/>
      <c r="BE423" s="29"/>
      <c r="BF423" s="29"/>
      <c r="BG423" s="29"/>
      <c r="BH423" s="29"/>
      <c r="BI423" s="29"/>
      <c r="BJ423" s="29"/>
      <c r="BK423" s="29"/>
      <c r="BL423" s="29"/>
      <c r="BM423" s="29"/>
      <c r="BN423" s="29"/>
      <c r="BO423" s="29"/>
      <c r="BP423" s="29"/>
      <c r="BQ423" s="29"/>
      <c r="BR423" s="29"/>
      <c r="BS423" s="29"/>
      <c r="BT423" s="29"/>
      <c r="BU423" s="29"/>
      <c r="BV423" s="29"/>
      <c r="BW423" s="29"/>
      <c r="BX423" s="29"/>
      <c r="BY423" s="29"/>
      <c r="BZ423" s="29"/>
      <c r="CA423" s="29"/>
      <c r="CB423" s="29"/>
      <c r="CC423" s="29"/>
      <c r="CD423" s="29"/>
      <c r="CE423" s="29"/>
      <c r="CF423" s="29"/>
      <c r="CG423" s="29"/>
      <c r="CH423" s="29"/>
      <c r="CI423" s="29"/>
      <c r="CJ423" s="29"/>
      <c r="CK423" s="29"/>
      <c r="CL423" s="29"/>
      <c r="CM423" s="29"/>
      <c r="CN423" s="29"/>
      <c r="CO423" s="29"/>
      <c r="CP423" s="29"/>
      <c r="CQ423" s="29"/>
      <c r="CR423" s="29"/>
      <c r="CS423" s="29"/>
      <c r="CT423" s="29"/>
      <c r="CU423" s="29"/>
      <c r="CV423" s="29"/>
      <c r="CW423" s="29"/>
      <c r="CX423" s="29"/>
      <c r="CY423" s="29"/>
      <c r="CZ423" s="29"/>
      <c r="DA423" s="29"/>
      <c r="DB423" s="29"/>
      <c r="DC423" s="29"/>
      <c r="DD423" s="29"/>
      <c r="DE423" s="29"/>
      <c r="DF423" s="29"/>
      <c r="DG423" s="29"/>
      <c r="DH423" s="29"/>
      <c r="DI423" s="29"/>
      <c r="DJ423" s="29"/>
      <c r="DK423" s="29"/>
      <c r="DL423" s="29"/>
      <c r="DM423" s="29"/>
      <c r="DN423" s="29"/>
      <c r="DO423" s="29"/>
      <c r="DP423" s="29"/>
      <c r="DQ423" s="29"/>
      <c r="DR423" s="29"/>
      <c r="DS423" s="29"/>
      <c r="DT423" s="29"/>
      <c r="DU423" s="29"/>
      <c r="DV423" s="29"/>
      <c r="DW423" s="29"/>
      <c r="DX423" s="29"/>
      <c r="DY423" s="29"/>
      <c r="DZ423" s="29"/>
      <c r="EA423" s="29"/>
      <c r="EB423" s="29"/>
      <c r="EC423" s="29"/>
      <c r="ED423" s="29"/>
      <c r="EE423" s="29"/>
      <c r="EF423" s="29"/>
      <c r="EG423" s="29"/>
      <c r="EH423" s="29"/>
      <c r="EI423" s="29"/>
      <c r="EJ423" s="29"/>
      <c r="EK423" s="29"/>
      <c r="EL423" s="29"/>
      <c r="EM423" s="29"/>
      <c r="EN423" s="29"/>
      <c r="EO423" s="29"/>
      <c r="EP423" s="29"/>
      <c r="EQ423" s="29"/>
      <c r="ER423" s="29"/>
      <c r="ES423" s="29"/>
      <c r="ET423" s="29"/>
      <c r="EU423" s="29"/>
      <c r="EV423" s="29"/>
      <c r="EW423" s="29"/>
      <c r="EX423" s="29"/>
      <c r="EY423" s="29"/>
      <c r="EZ423" s="29"/>
      <c r="FA423" s="29"/>
      <c r="FB423" s="29"/>
      <c r="FC423" s="29"/>
      <c r="FD423" s="29"/>
      <c r="FE423" s="29"/>
      <c r="FF423" s="29"/>
      <c r="FG423" s="29"/>
      <c r="FH423" s="29"/>
      <c r="FI423" s="29"/>
      <c r="FJ423" s="29"/>
      <c r="FK423" s="29"/>
      <c r="FL423" s="29"/>
      <c r="FM423" s="29"/>
      <c r="FN423" s="29"/>
      <c r="FO423" s="29"/>
      <c r="FP423" s="29"/>
      <c r="FQ423" s="29"/>
      <c r="FR423" s="29"/>
      <c r="FS423" s="29"/>
      <c r="FT423" s="29"/>
      <c r="FU423" s="29"/>
      <c r="FV423" s="29"/>
      <c r="FW423" s="29"/>
      <c r="FX423" s="29"/>
      <c r="FY423" s="29"/>
      <c r="FZ423" s="29"/>
      <c r="GA423" s="29"/>
      <c r="GB423" s="29"/>
      <c r="GC423" s="29"/>
      <c r="GD423" s="29"/>
      <c r="GE423" s="29"/>
      <c r="GF423" s="29"/>
      <c r="GG423" s="29"/>
      <c r="GH423" s="29"/>
      <c r="GI423" s="29"/>
      <c r="GJ423" s="29"/>
      <c r="GK423" s="29"/>
      <c r="GL423" s="29"/>
      <c r="GM423" s="29"/>
      <c r="GN423" s="29"/>
      <c r="GO423" s="29"/>
      <c r="GP423" s="29"/>
      <c r="GQ423" s="29"/>
      <c r="GR423" s="29"/>
      <c r="GS423" s="29"/>
      <c r="GT423" s="29"/>
      <c r="GU423" s="29"/>
      <c r="GV423" s="29"/>
      <c r="GW423" s="29"/>
      <c r="GX423" s="29"/>
      <c r="GY423" s="29"/>
      <c r="GZ423" s="29"/>
      <c r="HA423" s="29"/>
      <c r="HB423" s="29"/>
      <c r="HC423" s="29"/>
      <c r="HD423" s="29"/>
      <c r="HE423" s="29"/>
      <c r="HF423" s="29"/>
      <c r="HG423" s="29"/>
      <c r="HH423" s="29"/>
      <c r="HI423" s="29"/>
      <c r="HJ423" s="29"/>
      <c r="HK423" s="29"/>
      <c r="HL423" s="29"/>
      <c r="HM423" s="29"/>
      <c r="HN423" s="29"/>
      <c r="HO423" s="29"/>
      <c r="HP423" s="29"/>
      <c r="HQ423" s="29"/>
      <c r="HR423" s="29"/>
      <c r="HS423" s="29"/>
      <c r="HT423" s="29"/>
      <c r="HU423" s="29"/>
      <c r="HV423" s="29"/>
      <c r="HW423" s="29"/>
      <c r="HX423" s="29"/>
      <c r="HY423" s="29"/>
      <c r="HZ423" s="29"/>
      <c r="IA423" s="29"/>
      <c r="IB423" s="29"/>
      <c r="IC423" s="29"/>
      <c r="ID423" s="29"/>
      <c r="IE423" s="29"/>
      <c r="IF423" s="29"/>
      <c r="IG423" s="29"/>
      <c r="IH423" s="29"/>
      <c r="II423" s="29"/>
      <c r="IJ423" s="29"/>
    </row>
    <row r="424" spans="1:244" ht="215.45" customHeight="1" x14ac:dyDescent="0.2">
      <c r="A424" s="6" t="s">
        <v>474</v>
      </c>
      <c r="B424" s="1" t="s">
        <v>475</v>
      </c>
      <c r="C424" s="16"/>
      <c r="D424" s="16"/>
      <c r="E424" s="17">
        <f t="shared" si="45"/>
        <v>4937</v>
      </c>
      <c r="F424" s="18">
        <f>F425</f>
        <v>0</v>
      </c>
      <c r="G424" s="17">
        <f>G425</f>
        <v>4937</v>
      </c>
      <c r="H424" s="17">
        <f t="shared" si="46"/>
        <v>5103</v>
      </c>
      <c r="I424" s="18">
        <f>I425</f>
        <v>0</v>
      </c>
      <c r="J424" s="17">
        <f>J425</f>
        <v>5103</v>
      </c>
      <c r="K424" s="29"/>
      <c r="L424" s="29"/>
      <c r="M424" s="29"/>
      <c r="N424" s="29"/>
      <c r="O424" s="29"/>
      <c r="P424" s="29"/>
      <c r="Q424" s="29"/>
      <c r="R424" s="29"/>
      <c r="S424" s="29"/>
      <c r="T424" s="29"/>
      <c r="U424" s="29"/>
      <c r="V424" s="29"/>
      <c r="W424" s="29"/>
      <c r="X424" s="29"/>
      <c r="Y424" s="29"/>
      <c r="Z424" s="29"/>
      <c r="AA424" s="29"/>
      <c r="AB424" s="29"/>
      <c r="AC424" s="29"/>
      <c r="AD424" s="29"/>
      <c r="AE424" s="29"/>
      <c r="AF424" s="29"/>
      <c r="AG424" s="29"/>
      <c r="AH424" s="29"/>
      <c r="AI424" s="29"/>
      <c r="AJ424" s="29"/>
      <c r="AK424" s="29"/>
      <c r="AL424" s="29"/>
      <c r="AM424" s="29"/>
      <c r="AN424" s="29"/>
      <c r="AO424" s="29"/>
      <c r="AP424" s="29"/>
      <c r="AQ424" s="29"/>
      <c r="AR424" s="29"/>
      <c r="AS424" s="29"/>
      <c r="AT424" s="29"/>
      <c r="AU424" s="29"/>
      <c r="AV424" s="29"/>
      <c r="AW424" s="29"/>
      <c r="AX424" s="29"/>
      <c r="AY424" s="29"/>
      <c r="AZ424" s="29"/>
      <c r="BA424" s="29"/>
      <c r="BB424" s="29"/>
      <c r="BC424" s="29"/>
      <c r="BD424" s="29"/>
      <c r="BE424" s="29"/>
      <c r="BF424" s="29"/>
      <c r="BG424" s="29"/>
      <c r="BH424" s="29"/>
      <c r="BI424" s="29"/>
      <c r="BJ424" s="29"/>
      <c r="BK424" s="29"/>
      <c r="BL424" s="29"/>
      <c r="BM424" s="29"/>
      <c r="BN424" s="29"/>
      <c r="BO424" s="29"/>
      <c r="BP424" s="29"/>
      <c r="BQ424" s="29"/>
      <c r="BR424" s="29"/>
      <c r="BS424" s="29"/>
      <c r="BT424" s="29"/>
      <c r="BU424" s="29"/>
      <c r="BV424" s="29"/>
      <c r="BW424" s="29"/>
      <c r="BX424" s="29"/>
      <c r="BY424" s="29"/>
      <c r="BZ424" s="29"/>
      <c r="CA424" s="29"/>
      <c r="CB424" s="29"/>
      <c r="CC424" s="29"/>
      <c r="CD424" s="29"/>
      <c r="CE424" s="29"/>
      <c r="CF424" s="29"/>
      <c r="CG424" s="29"/>
      <c r="CH424" s="29"/>
      <c r="CI424" s="29"/>
      <c r="CJ424" s="29"/>
      <c r="CK424" s="29"/>
      <c r="CL424" s="29"/>
      <c r="CM424" s="29"/>
      <c r="CN424" s="29"/>
      <c r="CO424" s="29"/>
      <c r="CP424" s="29"/>
      <c r="CQ424" s="29"/>
      <c r="CR424" s="29"/>
      <c r="CS424" s="29"/>
      <c r="CT424" s="29"/>
      <c r="CU424" s="29"/>
      <c r="CV424" s="29"/>
      <c r="CW424" s="29"/>
      <c r="CX424" s="29"/>
      <c r="CY424" s="29"/>
      <c r="CZ424" s="29"/>
      <c r="DA424" s="29"/>
      <c r="DB424" s="29"/>
      <c r="DC424" s="29"/>
      <c r="DD424" s="29"/>
      <c r="DE424" s="29"/>
      <c r="DF424" s="29"/>
      <c r="DG424" s="29"/>
      <c r="DH424" s="29"/>
      <c r="DI424" s="29"/>
      <c r="DJ424" s="29"/>
      <c r="DK424" s="29"/>
      <c r="DL424" s="29"/>
      <c r="DM424" s="29"/>
      <c r="DN424" s="29"/>
      <c r="DO424" s="29"/>
      <c r="DP424" s="29"/>
      <c r="DQ424" s="29"/>
      <c r="DR424" s="29"/>
      <c r="DS424" s="29"/>
      <c r="DT424" s="29"/>
      <c r="DU424" s="29"/>
      <c r="DV424" s="29"/>
      <c r="DW424" s="29"/>
      <c r="DX424" s="29"/>
      <c r="DY424" s="29"/>
      <c r="DZ424" s="29"/>
      <c r="EA424" s="29"/>
      <c r="EB424" s="29"/>
      <c r="EC424" s="29"/>
      <c r="ED424" s="29"/>
      <c r="EE424" s="29"/>
      <c r="EF424" s="29"/>
      <c r="EG424" s="29"/>
      <c r="EH424" s="29"/>
      <c r="EI424" s="29"/>
      <c r="EJ424" s="29"/>
      <c r="EK424" s="29"/>
      <c r="EL424" s="29"/>
      <c r="EM424" s="29"/>
      <c r="EN424" s="29"/>
      <c r="EO424" s="29"/>
      <c r="EP424" s="29"/>
      <c r="EQ424" s="29"/>
      <c r="ER424" s="29"/>
      <c r="ES424" s="29"/>
      <c r="ET424" s="29"/>
      <c r="EU424" s="29"/>
      <c r="EV424" s="29"/>
      <c r="EW424" s="29"/>
      <c r="EX424" s="29"/>
      <c r="EY424" s="29"/>
      <c r="EZ424" s="29"/>
      <c r="FA424" s="29"/>
      <c r="FB424" s="29"/>
      <c r="FC424" s="29"/>
      <c r="FD424" s="29"/>
      <c r="FE424" s="29"/>
      <c r="FF424" s="29"/>
      <c r="FG424" s="29"/>
      <c r="FH424" s="29"/>
      <c r="FI424" s="29"/>
      <c r="FJ424" s="29"/>
      <c r="FK424" s="29"/>
      <c r="FL424" s="29"/>
      <c r="FM424" s="29"/>
      <c r="FN424" s="29"/>
      <c r="FO424" s="29"/>
      <c r="FP424" s="29"/>
      <c r="FQ424" s="29"/>
      <c r="FR424" s="29"/>
      <c r="FS424" s="29"/>
      <c r="FT424" s="29"/>
      <c r="FU424" s="29"/>
      <c r="FV424" s="29"/>
      <c r="FW424" s="29"/>
      <c r="FX424" s="29"/>
      <c r="FY424" s="29"/>
      <c r="FZ424" s="29"/>
      <c r="GA424" s="29"/>
      <c r="GB424" s="29"/>
      <c r="GC424" s="29"/>
      <c r="GD424" s="29"/>
      <c r="GE424" s="29"/>
      <c r="GF424" s="29"/>
      <c r="GG424" s="29"/>
      <c r="GH424" s="29"/>
      <c r="GI424" s="29"/>
      <c r="GJ424" s="29"/>
      <c r="GK424" s="29"/>
      <c r="GL424" s="29"/>
      <c r="GM424" s="29"/>
      <c r="GN424" s="29"/>
      <c r="GO424" s="29"/>
      <c r="GP424" s="29"/>
      <c r="GQ424" s="29"/>
      <c r="GR424" s="29"/>
      <c r="GS424" s="29"/>
      <c r="GT424" s="29"/>
      <c r="GU424" s="29"/>
      <c r="GV424" s="29"/>
      <c r="GW424" s="29"/>
      <c r="GX424" s="29"/>
      <c r="GY424" s="29"/>
      <c r="GZ424" s="29"/>
      <c r="HA424" s="29"/>
      <c r="HB424" s="29"/>
      <c r="HC424" s="29"/>
      <c r="HD424" s="29"/>
      <c r="HE424" s="29"/>
      <c r="HF424" s="29"/>
      <c r="HG424" s="29"/>
      <c r="HH424" s="29"/>
      <c r="HI424" s="29"/>
      <c r="HJ424" s="29"/>
      <c r="HK424" s="29"/>
      <c r="HL424" s="29"/>
      <c r="HM424" s="29"/>
      <c r="HN424" s="29"/>
      <c r="HO424" s="29"/>
      <c r="HP424" s="29"/>
      <c r="HQ424" s="29"/>
      <c r="HR424" s="29"/>
      <c r="HS424" s="29"/>
      <c r="HT424" s="29"/>
      <c r="HU424" s="29"/>
      <c r="HV424" s="29"/>
      <c r="HW424" s="29"/>
      <c r="HX424" s="29"/>
      <c r="HY424" s="29"/>
      <c r="HZ424" s="29"/>
      <c r="IA424" s="29"/>
      <c r="IB424" s="29"/>
      <c r="IC424" s="29"/>
      <c r="ID424" s="29"/>
      <c r="IE424" s="29"/>
      <c r="IF424" s="29"/>
      <c r="IG424" s="29"/>
      <c r="IH424" s="29"/>
      <c r="II424" s="29"/>
      <c r="IJ424" s="29"/>
    </row>
    <row r="425" spans="1:244" ht="316.89999999999998" customHeight="1" x14ac:dyDescent="0.2">
      <c r="A425" s="19" t="s">
        <v>921</v>
      </c>
      <c r="B425" s="16" t="s">
        <v>895</v>
      </c>
      <c r="C425" s="16"/>
      <c r="D425" s="16"/>
      <c r="E425" s="20">
        <f t="shared" si="45"/>
        <v>4937</v>
      </c>
      <c r="F425" s="21">
        <f>F426</f>
        <v>0</v>
      </c>
      <c r="G425" s="20">
        <f>G426</f>
        <v>4937</v>
      </c>
      <c r="H425" s="20">
        <f t="shared" si="46"/>
        <v>5103</v>
      </c>
      <c r="I425" s="21">
        <f>I426</f>
        <v>0</v>
      </c>
      <c r="J425" s="20">
        <f>J426</f>
        <v>5103</v>
      </c>
      <c r="K425" s="29"/>
      <c r="L425" s="29"/>
      <c r="M425" s="29"/>
      <c r="N425" s="29"/>
      <c r="O425" s="29"/>
      <c r="P425" s="29"/>
      <c r="Q425" s="29"/>
      <c r="R425" s="29"/>
      <c r="S425" s="29"/>
      <c r="T425" s="29"/>
      <c r="U425" s="29"/>
      <c r="V425" s="29"/>
      <c r="W425" s="29"/>
      <c r="X425" s="29"/>
      <c r="Y425" s="29"/>
      <c r="Z425" s="29"/>
      <c r="AA425" s="29"/>
      <c r="AB425" s="29"/>
      <c r="AC425" s="29"/>
      <c r="AD425" s="29"/>
      <c r="AE425" s="29"/>
      <c r="AF425" s="29"/>
      <c r="AG425" s="29"/>
      <c r="AH425" s="29"/>
      <c r="AI425" s="29"/>
      <c r="AJ425" s="29"/>
      <c r="AK425" s="29"/>
      <c r="AL425" s="29"/>
      <c r="AM425" s="29"/>
      <c r="AN425" s="29"/>
      <c r="AO425" s="29"/>
      <c r="AP425" s="29"/>
      <c r="AQ425" s="29"/>
      <c r="AR425" s="29"/>
      <c r="AS425" s="29"/>
      <c r="AT425" s="29"/>
      <c r="AU425" s="29"/>
      <c r="AV425" s="29"/>
      <c r="AW425" s="29"/>
      <c r="AX425" s="29"/>
      <c r="AY425" s="29"/>
      <c r="AZ425" s="29"/>
      <c r="BA425" s="29"/>
      <c r="BB425" s="29"/>
      <c r="BC425" s="29"/>
      <c r="BD425" s="29"/>
      <c r="BE425" s="29"/>
      <c r="BF425" s="29"/>
      <c r="BG425" s="29"/>
      <c r="BH425" s="29"/>
      <c r="BI425" s="29"/>
      <c r="BJ425" s="29"/>
      <c r="BK425" s="29"/>
      <c r="BL425" s="29"/>
      <c r="BM425" s="29"/>
      <c r="BN425" s="29"/>
      <c r="BO425" s="29"/>
      <c r="BP425" s="29"/>
      <c r="BQ425" s="29"/>
      <c r="BR425" s="29"/>
      <c r="BS425" s="29"/>
      <c r="BT425" s="29"/>
      <c r="BU425" s="29"/>
      <c r="BV425" s="29"/>
      <c r="BW425" s="29"/>
      <c r="BX425" s="29"/>
      <c r="BY425" s="29"/>
      <c r="BZ425" s="29"/>
      <c r="CA425" s="29"/>
      <c r="CB425" s="29"/>
      <c r="CC425" s="29"/>
      <c r="CD425" s="29"/>
      <c r="CE425" s="29"/>
      <c r="CF425" s="29"/>
      <c r="CG425" s="29"/>
      <c r="CH425" s="29"/>
      <c r="CI425" s="29"/>
      <c r="CJ425" s="29"/>
      <c r="CK425" s="29"/>
      <c r="CL425" s="29"/>
      <c r="CM425" s="29"/>
      <c r="CN425" s="29"/>
      <c r="CO425" s="29"/>
      <c r="CP425" s="29"/>
      <c r="CQ425" s="29"/>
      <c r="CR425" s="29"/>
      <c r="CS425" s="29"/>
      <c r="CT425" s="29"/>
      <c r="CU425" s="29"/>
      <c r="CV425" s="29"/>
      <c r="CW425" s="29"/>
      <c r="CX425" s="29"/>
      <c r="CY425" s="29"/>
      <c r="CZ425" s="29"/>
      <c r="DA425" s="29"/>
      <c r="DB425" s="29"/>
      <c r="DC425" s="29"/>
      <c r="DD425" s="29"/>
      <c r="DE425" s="29"/>
      <c r="DF425" s="29"/>
      <c r="DG425" s="29"/>
      <c r="DH425" s="29"/>
      <c r="DI425" s="29"/>
      <c r="DJ425" s="29"/>
      <c r="DK425" s="29"/>
      <c r="DL425" s="29"/>
      <c r="DM425" s="29"/>
      <c r="DN425" s="29"/>
      <c r="DO425" s="29"/>
      <c r="DP425" s="29"/>
      <c r="DQ425" s="29"/>
      <c r="DR425" s="29"/>
      <c r="DS425" s="29"/>
      <c r="DT425" s="29"/>
      <c r="DU425" s="29"/>
      <c r="DV425" s="29"/>
      <c r="DW425" s="29"/>
      <c r="DX425" s="29"/>
      <c r="DY425" s="29"/>
      <c r="DZ425" s="29"/>
      <c r="EA425" s="29"/>
      <c r="EB425" s="29"/>
      <c r="EC425" s="29"/>
      <c r="ED425" s="29"/>
      <c r="EE425" s="29"/>
      <c r="EF425" s="29"/>
      <c r="EG425" s="29"/>
      <c r="EH425" s="29"/>
      <c r="EI425" s="29"/>
      <c r="EJ425" s="29"/>
      <c r="EK425" s="29"/>
      <c r="EL425" s="29"/>
      <c r="EM425" s="29"/>
      <c r="EN425" s="29"/>
      <c r="EO425" s="29"/>
      <c r="EP425" s="29"/>
      <c r="EQ425" s="29"/>
      <c r="ER425" s="29"/>
      <c r="ES425" s="29"/>
      <c r="ET425" s="29"/>
      <c r="EU425" s="29"/>
      <c r="EV425" s="29"/>
      <c r="EW425" s="29"/>
      <c r="EX425" s="29"/>
      <c r="EY425" s="29"/>
      <c r="EZ425" s="29"/>
      <c r="FA425" s="29"/>
      <c r="FB425" s="29"/>
      <c r="FC425" s="29"/>
      <c r="FD425" s="29"/>
      <c r="FE425" s="29"/>
      <c r="FF425" s="29"/>
      <c r="FG425" s="29"/>
      <c r="FH425" s="29"/>
      <c r="FI425" s="29"/>
      <c r="FJ425" s="29"/>
      <c r="FK425" s="29"/>
      <c r="FL425" s="29"/>
      <c r="FM425" s="29"/>
      <c r="FN425" s="29"/>
      <c r="FO425" s="29"/>
      <c r="FP425" s="29"/>
      <c r="FQ425" s="29"/>
      <c r="FR425" s="29"/>
      <c r="FS425" s="29"/>
      <c r="FT425" s="29"/>
      <c r="FU425" s="29"/>
      <c r="FV425" s="29"/>
      <c r="FW425" s="29"/>
      <c r="FX425" s="29"/>
      <c r="FY425" s="29"/>
      <c r="FZ425" s="29"/>
      <c r="GA425" s="29"/>
      <c r="GB425" s="29"/>
      <c r="GC425" s="29"/>
      <c r="GD425" s="29"/>
      <c r="GE425" s="29"/>
      <c r="GF425" s="29"/>
      <c r="GG425" s="29"/>
      <c r="GH425" s="29"/>
      <c r="GI425" s="29"/>
      <c r="GJ425" s="29"/>
      <c r="GK425" s="29"/>
      <c r="GL425" s="29"/>
      <c r="GM425" s="29"/>
      <c r="GN425" s="29"/>
      <c r="GO425" s="29"/>
      <c r="GP425" s="29"/>
      <c r="GQ425" s="29"/>
      <c r="GR425" s="29"/>
      <c r="GS425" s="29"/>
      <c r="GT425" s="29"/>
      <c r="GU425" s="29"/>
      <c r="GV425" s="29"/>
      <c r="GW425" s="29"/>
      <c r="GX425" s="29"/>
      <c r="GY425" s="29"/>
      <c r="GZ425" s="29"/>
      <c r="HA425" s="29"/>
      <c r="HB425" s="29"/>
      <c r="HC425" s="29"/>
      <c r="HD425" s="29"/>
      <c r="HE425" s="29"/>
      <c r="HF425" s="29"/>
      <c r="HG425" s="29"/>
      <c r="HH425" s="29"/>
      <c r="HI425" s="29"/>
      <c r="HJ425" s="29"/>
      <c r="HK425" s="29"/>
      <c r="HL425" s="29"/>
      <c r="HM425" s="29"/>
      <c r="HN425" s="29"/>
      <c r="HO425" s="29"/>
      <c r="HP425" s="29"/>
      <c r="HQ425" s="29"/>
      <c r="HR425" s="29"/>
      <c r="HS425" s="29"/>
      <c r="HT425" s="29"/>
      <c r="HU425" s="29"/>
      <c r="HV425" s="29"/>
      <c r="HW425" s="29"/>
      <c r="HX425" s="29"/>
      <c r="HY425" s="29"/>
      <c r="HZ425" s="29"/>
      <c r="IA425" s="29"/>
      <c r="IB425" s="29"/>
      <c r="IC425" s="29"/>
      <c r="ID425" s="29"/>
      <c r="IE425" s="29"/>
      <c r="IF425" s="29"/>
      <c r="IG425" s="29"/>
      <c r="IH425" s="29"/>
      <c r="II425" s="29"/>
      <c r="IJ425" s="29"/>
    </row>
    <row r="426" spans="1:244" ht="51" customHeight="1" x14ac:dyDescent="0.2">
      <c r="A426" s="19" t="s">
        <v>30</v>
      </c>
      <c r="B426" s="16" t="s">
        <v>895</v>
      </c>
      <c r="C426" s="16" t="s">
        <v>19</v>
      </c>
      <c r="D426" s="16" t="s">
        <v>11</v>
      </c>
      <c r="E426" s="20">
        <f t="shared" si="45"/>
        <v>4937</v>
      </c>
      <c r="F426" s="20"/>
      <c r="G426" s="20">
        <v>4937</v>
      </c>
      <c r="H426" s="20">
        <f>I426+J426</f>
        <v>5103</v>
      </c>
      <c r="I426" s="20"/>
      <c r="J426" s="20">
        <v>5103</v>
      </c>
      <c r="K426" s="29"/>
      <c r="L426" s="29"/>
      <c r="M426" s="29"/>
      <c r="N426" s="29"/>
      <c r="O426" s="29"/>
      <c r="P426" s="29"/>
      <c r="Q426" s="29"/>
      <c r="R426" s="29"/>
      <c r="S426" s="29"/>
      <c r="T426" s="29"/>
      <c r="U426" s="29"/>
      <c r="V426" s="29"/>
      <c r="W426" s="29"/>
      <c r="X426" s="29"/>
      <c r="Y426" s="29"/>
      <c r="Z426" s="29"/>
      <c r="AA426" s="29"/>
      <c r="AB426" s="29"/>
      <c r="AC426" s="29"/>
      <c r="AD426" s="29"/>
      <c r="AE426" s="29"/>
      <c r="AF426" s="29"/>
      <c r="AG426" s="29"/>
      <c r="AH426" s="29"/>
      <c r="AI426" s="29"/>
      <c r="AJ426" s="29"/>
      <c r="AK426" s="29"/>
      <c r="AL426" s="29"/>
      <c r="AM426" s="29"/>
      <c r="AN426" s="29"/>
      <c r="AO426" s="29"/>
      <c r="AP426" s="29"/>
      <c r="AQ426" s="29"/>
      <c r="AR426" s="29"/>
      <c r="AS426" s="29"/>
      <c r="AT426" s="29"/>
      <c r="AU426" s="29"/>
      <c r="AV426" s="29"/>
      <c r="AW426" s="29"/>
      <c r="AX426" s="29"/>
      <c r="AY426" s="29"/>
      <c r="AZ426" s="29"/>
      <c r="BA426" s="29"/>
      <c r="BB426" s="29"/>
      <c r="BC426" s="29"/>
      <c r="BD426" s="29"/>
      <c r="BE426" s="29"/>
      <c r="BF426" s="29"/>
      <c r="BG426" s="29"/>
      <c r="BH426" s="29"/>
      <c r="BI426" s="29"/>
      <c r="BJ426" s="29"/>
      <c r="BK426" s="29"/>
      <c r="BL426" s="29"/>
      <c r="BM426" s="29"/>
      <c r="BN426" s="29"/>
      <c r="BO426" s="29"/>
      <c r="BP426" s="29"/>
      <c r="BQ426" s="29"/>
      <c r="BR426" s="29"/>
      <c r="BS426" s="29"/>
      <c r="BT426" s="29"/>
      <c r="BU426" s="29"/>
      <c r="BV426" s="29"/>
      <c r="BW426" s="29"/>
      <c r="BX426" s="29"/>
      <c r="BY426" s="29"/>
      <c r="BZ426" s="29"/>
      <c r="CA426" s="29"/>
      <c r="CB426" s="29"/>
      <c r="CC426" s="29"/>
      <c r="CD426" s="29"/>
      <c r="CE426" s="29"/>
      <c r="CF426" s="29"/>
      <c r="CG426" s="29"/>
      <c r="CH426" s="29"/>
      <c r="CI426" s="29"/>
      <c r="CJ426" s="29"/>
      <c r="CK426" s="29"/>
      <c r="CL426" s="29"/>
      <c r="CM426" s="29"/>
      <c r="CN426" s="29"/>
      <c r="CO426" s="29"/>
      <c r="CP426" s="29"/>
      <c r="CQ426" s="29"/>
      <c r="CR426" s="29"/>
      <c r="CS426" s="29"/>
      <c r="CT426" s="29"/>
      <c r="CU426" s="29"/>
      <c r="CV426" s="29"/>
      <c r="CW426" s="29"/>
      <c r="CX426" s="29"/>
      <c r="CY426" s="29"/>
      <c r="CZ426" s="29"/>
      <c r="DA426" s="29"/>
      <c r="DB426" s="29"/>
      <c r="DC426" s="29"/>
      <c r="DD426" s="29"/>
      <c r="DE426" s="29"/>
      <c r="DF426" s="29"/>
      <c r="DG426" s="29"/>
      <c r="DH426" s="29"/>
      <c r="DI426" s="29"/>
      <c r="DJ426" s="29"/>
      <c r="DK426" s="29"/>
      <c r="DL426" s="29"/>
      <c r="DM426" s="29"/>
      <c r="DN426" s="29"/>
      <c r="DO426" s="29"/>
      <c r="DP426" s="29"/>
      <c r="DQ426" s="29"/>
      <c r="DR426" s="29"/>
      <c r="DS426" s="29"/>
      <c r="DT426" s="29"/>
      <c r="DU426" s="29"/>
      <c r="DV426" s="29"/>
      <c r="DW426" s="29"/>
      <c r="DX426" s="29"/>
      <c r="DY426" s="29"/>
      <c r="DZ426" s="29"/>
      <c r="EA426" s="29"/>
      <c r="EB426" s="29"/>
      <c r="EC426" s="29"/>
      <c r="ED426" s="29"/>
      <c r="EE426" s="29"/>
      <c r="EF426" s="29"/>
      <c r="EG426" s="29"/>
      <c r="EH426" s="29"/>
      <c r="EI426" s="29"/>
      <c r="EJ426" s="29"/>
      <c r="EK426" s="29"/>
      <c r="EL426" s="29"/>
      <c r="EM426" s="29"/>
      <c r="EN426" s="29"/>
      <c r="EO426" s="29"/>
      <c r="EP426" s="29"/>
      <c r="EQ426" s="29"/>
      <c r="ER426" s="29"/>
      <c r="ES426" s="29"/>
      <c r="ET426" s="29"/>
      <c r="EU426" s="29"/>
      <c r="EV426" s="29"/>
      <c r="EW426" s="29"/>
      <c r="EX426" s="29"/>
      <c r="EY426" s="29"/>
      <c r="EZ426" s="29"/>
      <c r="FA426" s="29"/>
      <c r="FB426" s="29"/>
      <c r="FC426" s="29"/>
      <c r="FD426" s="29"/>
      <c r="FE426" s="29"/>
      <c r="FF426" s="29"/>
      <c r="FG426" s="29"/>
      <c r="FH426" s="29"/>
      <c r="FI426" s="29"/>
      <c r="FJ426" s="29"/>
      <c r="FK426" s="29"/>
      <c r="FL426" s="29"/>
      <c r="FM426" s="29"/>
      <c r="FN426" s="29"/>
      <c r="FO426" s="29"/>
      <c r="FP426" s="29"/>
      <c r="FQ426" s="29"/>
      <c r="FR426" s="29"/>
      <c r="FS426" s="29"/>
      <c r="FT426" s="29"/>
      <c r="FU426" s="29"/>
      <c r="FV426" s="29"/>
      <c r="FW426" s="29"/>
      <c r="FX426" s="29"/>
      <c r="FY426" s="29"/>
      <c r="FZ426" s="29"/>
      <c r="GA426" s="29"/>
      <c r="GB426" s="29"/>
      <c r="GC426" s="29"/>
      <c r="GD426" s="29"/>
      <c r="GE426" s="29"/>
      <c r="GF426" s="29"/>
      <c r="GG426" s="29"/>
      <c r="GH426" s="29"/>
      <c r="GI426" s="29"/>
      <c r="GJ426" s="29"/>
      <c r="GK426" s="29"/>
      <c r="GL426" s="29"/>
      <c r="GM426" s="29"/>
      <c r="GN426" s="29"/>
      <c r="GO426" s="29"/>
      <c r="GP426" s="29"/>
      <c r="GQ426" s="29"/>
      <c r="GR426" s="29"/>
      <c r="GS426" s="29"/>
      <c r="GT426" s="29"/>
      <c r="GU426" s="29"/>
      <c r="GV426" s="29"/>
      <c r="GW426" s="29"/>
      <c r="GX426" s="29"/>
      <c r="GY426" s="29"/>
      <c r="GZ426" s="29"/>
      <c r="HA426" s="29"/>
      <c r="HB426" s="29"/>
      <c r="HC426" s="29"/>
      <c r="HD426" s="29"/>
      <c r="HE426" s="29"/>
      <c r="HF426" s="29"/>
      <c r="HG426" s="29"/>
      <c r="HH426" s="29"/>
      <c r="HI426" s="29"/>
      <c r="HJ426" s="29"/>
      <c r="HK426" s="29"/>
      <c r="HL426" s="29"/>
      <c r="HM426" s="29"/>
      <c r="HN426" s="29"/>
      <c r="HO426" s="29"/>
      <c r="HP426" s="29"/>
      <c r="HQ426" s="29"/>
      <c r="HR426" s="29"/>
      <c r="HS426" s="29"/>
      <c r="HT426" s="29"/>
      <c r="HU426" s="29"/>
      <c r="HV426" s="29"/>
      <c r="HW426" s="29"/>
      <c r="HX426" s="29"/>
      <c r="HY426" s="29"/>
      <c r="HZ426" s="29"/>
      <c r="IA426" s="29"/>
      <c r="IB426" s="29"/>
      <c r="IC426" s="29"/>
      <c r="ID426" s="29"/>
      <c r="IE426" s="29"/>
      <c r="IF426" s="29"/>
      <c r="IG426" s="29"/>
      <c r="IH426" s="29"/>
      <c r="II426" s="29"/>
      <c r="IJ426" s="29"/>
    </row>
    <row r="427" spans="1:244" ht="244.15" customHeight="1" x14ac:dyDescent="0.2">
      <c r="A427" s="6" t="s">
        <v>476</v>
      </c>
      <c r="B427" s="1" t="s">
        <v>477</v>
      </c>
      <c r="C427" s="16"/>
      <c r="D427" s="16"/>
      <c r="E427" s="17">
        <f t="shared" si="45"/>
        <v>69376.3</v>
      </c>
      <c r="F427" s="18">
        <f>F428</f>
        <v>0</v>
      </c>
      <c r="G427" s="17">
        <f>G428</f>
        <v>69376.3</v>
      </c>
      <c r="H427" s="17">
        <f t="shared" si="46"/>
        <v>72178.3</v>
      </c>
      <c r="I427" s="18">
        <f>I428</f>
        <v>0</v>
      </c>
      <c r="J427" s="17">
        <f>J428</f>
        <v>72178.3</v>
      </c>
      <c r="K427" s="29"/>
      <c r="L427" s="29"/>
      <c r="M427" s="29"/>
      <c r="N427" s="29"/>
      <c r="O427" s="29"/>
      <c r="P427" s="29"/>
      <c r="Q427" s="29"/>
      <c r="R427" s="29"/>
      <c r="S427" s="29"/>
      <c r="T427" s="29"/>
      <c r="U427" s="29"/>
      <c r="V427" s="29"/>
      <c r="W427" s="29"/>
      <c r="X427" s="29"/>
      <c r="Y427" s="29"/>
      <c r="Z427" s="29"/>
      <c r="AA427" s="29"/>
      <c r="AB427" s="29"/>
      <c r="AC427" s="29"/>
      <c r="AD427" s="29"/>
      <c r="AE427" s="29"/>
      <c r="AF427" s="29"/>
      <c r="AG427" s="29"/>
      <c r="AH427" s="29"/>
      <c r="AI427" s="29"/>
      <c r="AJ427" s="29"/>
      <c r="AK427" s="29"/>
      <c r="AL427" s="29"/>
      <c r="AM427" s="29"/>
      <c r="AN427" s="29"/>
      <c r="AO427" s="29"/>
      <c r="AP427" s="29"/>
      <c r="AQ427" s="29"/>
      <c r="AR427" s="29"/>
      <c r="AS427" s="29"/>
      <c r="AT427" s="29"/>
      <c r="AU427" s="29"/>
      <c r="AV427" s="29"/>
      <c r="AW427" s="29"/>
      <c r="AX427" s="29"/>
      <c r="AY427" s="29"/>
      <c r="AZ427" s="29"/>
      <c r="BA427" s="29"/>
      <c r="BB427" s="29"/>
      <c r="BC427" s="29"/>
      <c r="BD427" s="29"/>
      <c r="BE427" s="29"/>
      <c r="BF427" s="29"/>
      <c r="BG427" s="29"/>
      <c r="BH427" s="29"/>
      <c r="BI427" s="29"/>
      <c r="BJ427" s="29"/>
      <c r="BK427" s="29"/>
      <c r="BL427" s="29"/>
      <c r="BM427" s="29"/>
      <c r="BN427" s="29"/>
      <c r="BO427" s="29"/>
      <c r="BP427" s="29"/>
      <c r="BQ427" s="29"/>
      <c r="BR427" s="29"/>
      <c r="BS427" s="29"/>
      <c r="BT427" s="29"/>
      <c r="BU427" s="29"/>
      <c r="BV427" s="29"/>
      <c r="BW427" s="29"/>
      <c r="BX427" s="29"/>
      <c r="BY427" s="29"/>
      <c r="BZ427" s="29"/>
      <c r="CA427" s="29"/>
      <c r="CB427" s="29"/>
      <c r="CC427" s="29"/>
      <c r="CD427" s="29"/>
      <c r="CE427" s="29"/>
      <c r="CF427" s="29"/>
      <c r="CG427" s="29"/>
      <c r="CH427" s="29"/>
      <c r="CI427" s="29"/>
      <c r="CJ427" s="29"/>
      <c r="CK427" s="29"/>
      <c r="CL427" s="29"/>
      <c r="CM427" s="29"/>
      <c r="CN427" s="29"/>
      <c r="CO427" s="29"/>
      <c r="CP427" s="29"/>
      <c r="CQ427" s="29"/>
      <c r="CR427" s="29"/>
      <c r="CS427" s="29"/>
      <c r="CT427" s="29"/>
      <c r="CU427" s="29"/>
      <c r="CV427" s="29"/>
      <c r="CW427" s="29"/>
      <c r="CX427" s="29"/>
      <c r="CY427" s="29"/>
      <c r="CZ427" s="29"/>
      <c r="DA427" s="29"/>
      <c r="DB427" s="29"/>
      <c r="DC427" s="29"/>
      <c r="DD427" s="29"/>
      <c r="DE427" s="29"/>
      <c r="DF427" s="29"/>
      <c r="DG427" s="29"/>
      <c r="DH427" s="29"/>
      <c r="DI427" s="29"/>
      <c r="DJ427" s="29"/>
      <c r="DK427" s="29"/>
      <c r="DL427" s="29"/>
      <c r="DM427" s="29"/>
      <c r="DN427" s="29"/>
      <c r="DO427" s="29"/>
      <c r="DP427" s="29"/>
      <c r="DQ427" s="29"/>
      <c r="DR427" s="29"/>
      <c r="DS427" s="29"/>
      <c r="DT427" s="29"/>
      <c r="DU427" s="29"/>
      <c r="DV427" s="29"/>
      <c r="DW427" s="29"/>
      <c r="DX427" s="29"/>
      <c r="DY427" s="29"/>
      <c r="DZ427" s="29"/>
      <c r="EA427" s="29"/>
      <c r="EB427" s="29"/>
      <c r="EC427" s="29"/>
      <c r="ED427" s="29"/>
      <c r="EE427" s="29"/>
      <c r="EF427" s="29"/>
      <c r="EG427" s="29"/>
      <c r="EH427" s="29"/>
      <c r="EI427" s="29"/>
      <c r="EJ427" s="29"/>
      <c r="EK427" s="29"/>
      <c r="EL427" s="29"/>
      <c r="EM427" s="29"/>
      <c r="EN427" s="29"/>
      <c r="EO427" s="29"/>
      <c r="EP427" s="29"/>
      <c r="EQ427" s="29"/>
      <c r="ER427" s="29"/>
      <c r="ES427" s="29"/>
      <c r="ET427" s="29"/>
      <c r="EU427" s="29"/>
      <c r="EV427" s="29"/>
      <c r="EW427" s="29"/>
      <c r="EX427" s="29"/>
      <c r="EY427" s="29"/>
      <c r="EZ427" s="29"/>
      <c r="FA427" s="29"/>
      <c r="FB427" s="29"/>
      <c r="FC427" s="29"/>
      <c r="FD427" s="29"/>
      <c r="FE427" s="29"/>
      <c r="FF427" s="29"/>
      <c r="FG427" s="29"/>
      <c r="FH427" s="29"/>
      <c r="FI427" s="29"/>
      <c r="FJ427" s="29"/>
      <c r="FK427" s="29"/>
      <c r="FL427" s="29"/>
      <c r="FM427" s="29"/>
      <c r="FN427" s="29"/>
      <c r="FO427" s="29"/>
      <c r="FP427" s="29"/>
      <c r="FQ427" s="29"/>
      <c r="FR427" s="29"/>
      <c r="FS427" s="29"/>
      <c r="FT427" s="29"/>
      <c r="FU427" s="29"/>
      <c r="FV427" s="29"/>
      <c r="FW427" s="29"/>
      <c r="FX427" s="29"/>
      <c r="FY427" s="29"/>
      <c r="FZ427" s="29"/>
      <c r="GA427" s="29"/>
      <c r="GB427" s="29"/>
      <c r="GC427" s="29"/>
      <c r="GD427" s="29"/>
      <c r="GE427" s="29"/>
      <c r="GF427" s="29"/>
      <c r="GG427" s="29"/>
      <c r="GH427" s="29"/>
      <c r="GI427" s="29"/>
      <c r="GJ427" s="29"/>
      <c r="GK427" s="29"/>
      <c r="GL427" s="29"/>
      <c r="GM427" s="29"/>
      <c r="GN427" s="29"/>
      <c r="GO427" s="29"/>
      <c r="GP427" s="29"/>
      <c r="GQ427" s="29"/>
      <c r="GR427" s="29"/>
      <c r="GS427" s="29"/>
      <c r="GT427" s="29"/>
      <c r="GU427" s="29"/>
      <c r="GV427" s="29"/>
      <c r="GW427" s="29"/>
      <c r="GX427" s="29"/>
      <c r="GY427" s="29"/>
      <c r="GZ427" s="29"/>
      <c r="HA427" s="29"/>
      <c r="HB427" s="29"/>
      <c r="HC427" s="29"/>
      <c r="HD427" s="29"/>
      <c r="HE427" s="29"/>
      <c r="HF427" s="29"/>
      <c r="HG427" s="29"/>
      <c r="HH427" s="29"/>
      <c r="HI427" s="29"/>
      <c r="HJ427" s="29"/>
      <c r="HK427" s="29"/>
      <c r="HL427" s="29"/>
      <c r="HM427" s="29"/>
      <c r="HN427" s="29"/>
      <c r="HO427" s="29"/>
      <c r="HP427" s="29"/>
      <c r="HQ427" s="29"/>
      <c r="HR427" s="29"/>
      <c r="HS427" s="29"/>
      <c r="HT427" s="29"/>
      <c r="HU427" s="29"/>
      <c r="HV427" s="29"/>
      <c r="HW427" s="29"/>
      <c r="HX427" s="29"/>
      <c r="HY427" s="29"/>
      <c r="HZ427" s="29"/>
      <c r="IA427" s="29"/>
      <c r="IB427" s="29"/>
      <c r="IC427" s="29"/>
      <c r="ID427" s="29"/>
      <c r="IE427" s="29"/>
      <c r="IF427" s="29"/>
      <c r="IG427" s="29"/>
      <c r="IH427" s="29"/>
      <c r="II427" s="29"/>
      <c r="IJ427" s="29"/>
    </row>
    <row r="428" spans="1:244" ht="288" customHeight="1" x14ac:dyDescent="0.2">
      <c r="A428" s="40" t="s">
        <v>921</v>
      </c>
      <c r="B428" s="16" t="s">
        <v>896</v>
      </c>
      <c r="C428" s="16"/>
      <c r="D428" s="16"/>
      <c r="E428" s="20">
        <f t="shared" si="45"/>
        <v>69376.3</v>
      </c>
      <c r="F428" s="21">
        <f>F429</f>
        <v>0</v>
      </c>
      <c r="G428" s="20">
        <f>G429</f>
        <v>69376.3</v>
      </c>
      <c r="H428" s="20">
        <f t="shared" si="46"/>
        <v>72178.3</v>
      </c>
      <c r="I428" s="21">
        <f>I429</f>
        <v>0</v>
      </c>
      <c r="J428" s="20">
        <f>J429</f>
        <v>72178.3</v>
      </c>
    </row>
    <row r="429" spans="1:244" ht="45.75" customHeight="1" x14ac:dyDescent="0.2">
      <c r="A429" s="19" t="s">
        <v>30</v>
      </c>
      <c r="B429" s="16" t="s">
        <v>896</v>
      </c>
      <c r="C429" s="16" t="s">
        <v>19</v>
      </c>
      <c r="D429" s="16" t="s">
        <v>11</v>
      </c>
      <c r="E429" s="20">
        <f t="shared" si="45"/>
        <v>69376.3</v>
      </c>
      <c r="F429" s="20"/>
      <c r="G429" s="20">
        <v>69376.3</v>
      </c>
      <c r="H429" s="20">
        <f>I429+J429</f>
        <v>72178.3</v>
      </c>
      <c r="I429" s="20"/>
      <c r="J429" s="20">
        <v>72178.3</v>
      </c>
    </row>
    <row r="430" spans="1:244" ht="313.89999999999998" customHeight="1" x14ac:dyDescent="0.2">
      <c r="A430" s="6" t="s">
        <v>644</v>
      </c>
      <c r="B430" s="1" t="s">
        <v>478</v>
      </c>
      <c r="C430" s="16"/>
      <c r="D430" s="16"/>
      <c r="E430" s="17">
        <f t="shared" si="45"/>
        <v>76</v>
      </c>
      <c r="F430" s="18">
        <f>D431:F431</f>
        <v>0</v>
      </c>
      <c r="G430" s="17">
        <f>E431:G431</f>
        <v>76</v>
      </c>
      <c r="H430" s="17">
        <f t="shared" si="46"/>
        <v>76</v>
      </c>
      <c r="I430" s="18">
        <f>E431:I431</f>
        <v>0</v>
      </c>
      <c r="J430" s="17">
        <f>E431:J431</f>
        <v>76</v>
      </c>
    </row>
    <row r="431" spans="1:244" ht="252" customHeight="1" x14ac:dyDescent="0.2">
      <c r="A431" s="37" t="s">
        <v>711</v>
      </c>
      <c r="B431" s="16" t="s">
        <v>479</v>
      </c>
      <c r="C431" s="16"/>
      <c r="D431" s="16"/>
      <c r="E431" s="20">
        <f t="shared" si="45"/>
        <v>76</v>
      </c>
      <c r="F431" s="21">
        <f>F432+F433</f>
        <v>0</v>
      </c>
      <c r="G431" s="20">
        <f>G432+G433</f>
        <v>76</v>
      </c>
      <c r="H431" s="20">
        <f t="shared" si="46"/>
        <v>76</v>
      </c>
      <c r="I431" s="21">
        <f>I432+I433</f>
        <v>0</v>
      </c>
      <c r="J431" s="20">
        <f>J432+J433</f>
        <v>76</v>
      </c>
    </row>
    <row r="432" spans="1:244" ht="67.5" customHeight="1" x14ac:dyDescent="0.2">
      <c r="A432" s="16" t="s">
        <v>23</v>
      </c>
      <c r="B432" s="16" t="s">
        <v>479</v>
      </c>
      <c r="C432" s="16" t="s">
        <v>16</v>
      </c>
      <c r="D432" s="16" t="s">
        <v>11</v>
      </c>
      <c r="E432" s="20">
        <f t="shared" si="45"/>
        <v>5</v>
      </c>
      <c r="F432" s="20"/>
      <c r="G432" s="20">
        <v>5</v>
      </c>
      <c r="H432" s="20">
        <f t="shared" si="46"/>
        <v>5</v>
      </c>
      <c r="I432" s="20"/>
      <c r="J432" s="20">
        <v>5</v>
      </c>
    </row>
    <row r="433" spans="1:10" ht="41.25" customHeight="1" x14ac:dyDescent="0.2">
      <c r="A433" s="19" t="s">
        <v>30</v>
      </c>
      <c r="B433" s="16" t="s">
        <v>479</v>
      </c>
      <c r="C433" s="16" t="s">
        <v>19</v>
      </c>
      <c r="D433" s="16" t="s">
        <v>11</v>
      </c>
      <c r="E433" s="20">
        <f t="shared" si="45"/>
        <v>71</v>
      </c>
      <c r="F433" s="20"/>
      <c r="G433" s="20">
        <v>71</v>
      </c>
      <c r="H433" s="20">
        <f t="shared" si="46"/>
        <v>71</v>
      </c>
      <c r="I433" s="20"/>
      <c r="J433" s="20">
        <v>71</v>
      </c>
    </row>
    <row r="434" spans="1:10" ht="213" customHeight="1" x14ac:dyDescent="0.2">
      <c r="A434" s="6" t="s">
        <v>480</v>
      </c>
      <c r="B434" s="1" t="s">
        <v>481</v>
      </c>
      <c r="C434" s="16"/>
      <c r="D434" s="16"/>
      <c r="E434" s="17">
        <f t="shared" si="45"/>
        <v>1295.8</v>
      </c>
      <c r="F434" s="18">
        <f>F435+F437</f>
        <v>0</v>
      </c>
      <c r="G434" s="17">
        <f>G435+G437</f>
        <v>1295.8</v>
      </c>
      <c r="H434" s="17">
        <f t="shared" si="46"/>
        <v>1347.8</v>
      </c>
      <c r="I434" s="18">
        <f>I435+I437</f>
        <v>0</v>
      </c>
      <c r="J434" s="17">
        <f>J435+J437</f>
        <v>1347.8</v>
      </c>
    </row>
    <row r="435" spans="1:10" ht="75" customHeight="1" x14ac:dyDescent="0.2">
      <c r="A435" s="19" t="s">
        <v>482</v>
      </c>
      <c r="B435" s="16" t="s">
        <v>483</v>
      </c>
      <c r="C435" s="16"/>
      <c r="D435" s="16"/>
      <c r="E435" s="20">
        <f t="shared" ref="E435:E444" si="47">F435+G435</f>
        <v>2.8</v>
      </c>
      <c r="F435" s="21">
        <f>F436</f>
        <v>0</v>
      </c>
      <c r="G435" s="20">
        <f>G436</f>
        <v>2.8</v>
      </c>
      <c r="H435" s="20">
        <f t="shared" si="46"/>
        <v>2.8</v>
      </c>
      <c r="I435" s="21">
        <f>I436</f>
        <v>0</v>
      </c>
      <c r="J435" s="20">
        <f>J436</f>
        <v>2.8</v>
      </c>
    </row>
    <row r="436" spans="1:10" ht="71.25" customHeight="1" x14ac:dyDescent="0.2">
      <c r="A436" s="16" t="s">
        <v>23</v>
      </c>
      <c r="B436" s="16" t="s">
        <v>483</v>
      </c>
      <c r="C436" s="16" t="s">
        <v>16</v>
      </c>
      <c r="D436" s="16" t="s">
        <v>39</v>
      </c>
      <c r="E436" s="20">
        <f t="shared" si="47"/>
        <v>2.8</v>
      </c>
      <c r="F436" s="21"/>
      <c r="G436" s="20">
        <v>2.8</v>
      </c>
      <c r="H436" s="20">
        <f>I436+J436</f>
        <v>2.8</v>
      </c>
      <c r="I436" s="21"/>
      <c r="J436" s="20">
        <v>2.8</v>
      </c>
    </row>
    <row r="437" spans="1:10" ht="64.150000000000006" customHeight="1" x14ac:dyDescent="0.2">
      <c r="A437" s="19" t="s">
        <v>484</v>
      </c>
      <c r="B437" s="16" t="s">
        <v>485</v>
      </c>
      <c r="C437" s="16"/>
      <c r="D437" s="16"/>
      <c r="E437" s="20">
        <f t="shared" si="47"/>
        <v>1293</v>
      </c>
      <c r="F437" s="21">
        <f>F438+F439</f>
        <v>0</v>
      </c>
      <c r="G437" s="20">
        <f>G438+G439</f>
        <v>1293</v>
      </c>
      <c r="H437" s="20">
        <f t="shared" si="46"/>
        <v>1345</v>
      </c>
      <c r="I437" s="21">
        <f>I438+I439</f>
        <v>0</v>
      </c>
      <c r="J437" s="20">
        <f>J438+J439</f>
        <v>1345</v>
      </c>
    </row>
    <row r="438" spans="1:10" ht="69.75" customHeight="1" x14ac:dyDescent="0.2">
      <c r="A438" s="16" t="s">
        <v>23</v>
      </c>
      <c r="B438" s="16" t="s">
        <v>485</v>
      </c>
      <c r="C438" s="16" t="s">
        <v>16</v>
      </c>
      <c r="D438" s="16" t="s">
        <v>11</v>
      </c>
      <c r="E438" s="20">
        <f t="shared" si="47"/>
        <v>20</v>
      </c>
      <c r="F438" s="20"/>
      <c r="G438" s="20">
        <v>20</v>
      </c>
      <c r="H438" s="20">
        <f t="shared" si="46"/>
        <v>20</v>
      </c>
      <c r="I438" s="20"/>
      <c r="J438" s="20">
        <v>20</v>
      </c>
    </row>
    <row r="439" spans="1:10" ht="48" customHeight="1" x14ac:dyDescent="0.2">
      <c r="A439" s="19" t="s">
        <v>30</v>
      </c>
      <c r="B439" s="16" t="s">
        <v>485</v>
      </c>
      <c r="C439" s="16" t="s">
        <v>19</v>
      </c>
      <c r="D439" s="16" t="s">
        <v>11</v>
      </c>
      <c r="E439" s="20">
        <f t="shared" si="47"/>
        <v>1273</v>
      </c>
      <c r="F439" s="20"/>
      <c r="G439" s="20">
        <v>1273</v>
      </c>
      <c r="H439" s="20">
        <f t="shared" si="46"/>
        <v>1325</v>
      </c>
      <c r="I439" s="20"/>
      <c r="J439" s="20">
        <v>1325</v>
      </c>
    </row>
    <row r="440" spans="1:10" ht="116.45" customHeight="1" x14ac:dyDescent="0.2">
      <c r="A440" s="6" t="s">
        <v>486</v>
      </c>
      <c r="B440" s="1" t="s">
        <v>487</v>
      </c>
      <c r="C440" s="16"/>
      <c r="D440" s="16"/>
      <c r="E440" s="17">
        <f t="shared" si="47"/>
        <v>500</v>
      </c>
      <c r="F440" s="18">
        <f>F441</f>
        <v>0</v>
      </c>
      <c r="G440" s="17">
        <f>G441</f>
        <v>500</v>
      </c>
      <c r="H440" s="17">
        <f t="shared" si="46"/>
        <v>500</v>
      </c>
      <c r="I440" s="18">
        <f>I441</f>
        <v>0</v>
      </c>
      <c r="J440" s="17">
        <f>J441</f>
        <v>500</v>
      </c>
    </row>
    <row r="441" spans="1:10" ht="83.25" customHeight="1" x14ac:dyDescent="0.2">
      <c r="A441" s="19" t="s">
        <v>488</v>
      </c>
      <c r="B441" s="16" t="s">
        <v>489</v>
      </c>
      <c r="C441" s="16"/>
      <c r="D441" s="16"/>
      <c r="E441" s="20">
        <f t="shared" si="47"/>
        <v>500</v>
      </c>
      <c r="F441" s="21">
        <f>F442+F443</f>
        <v>0</v>
      </c>
      <c r="G441" s="20">
        <f>G442+G443</f>
        <v>500</v>
      </c>
      <c r="H441" s="20">
        <f t="shared" si="46"/>
        <v>500</v>
      </c>
      <c r="I441" s="21">
        <f>I442+I443</f>
        <v>0</v>
      </c>
      <c r="J441" s="20">
        <f>J442+J443</f>
        <v>500</v>
      </c>
    </row>
    <row r="442" spans="1:10" ht="71.25" customHeight="1" x14ac:dyDescent="0.2">
      <c r="A442" s="16" t="s">
        <v>23</v>
      </c>
      <c r="B442" s="16" t="s">
        <v>489</v>
      </c>
      <c r="C442" s="16" t="s">
        <v>16</v>
      </c>
      <c r="D442" s="16" t="s">
        <v>11</v>
      </c>
      <c r="E442" s="20">
        <f t="shared" si="47"/>
        <v>4</v>
      </c>
      <c r="F442" s="20"/>
      <c r="G442" s="20">
        <v>4</v>
      </c>
      <c r="H442" s="20">
        <f t="shared" si="46"/>
        <v>4</v>
      </c>
      <c r="I442" s="20"/>
      <c r="J442" s="20">
        <v>4</v>
      </c>
    </row>
    <row r="443" spans="1:10" ht="43.5" customHeight="1" x14ac:dyDescent="0.2">
      <c r="A443" s="19" t="s">
        <v>30</v>
      </c>
      <c r="B443" s="16" t="s">
        <v>489</v>
      </c>
      <c r="C443" s="16" t="s">
        <v>19</v>
      </c>
      <c r="D443" s="16" t="s">
        <v>11</v>
      </c>
      <c r="E443" s="20">
        <f t="shared" si="47"/>
        <v>496</v>
      </c>
      <c r="F443" s="20"/>
      <c r="G443" s="20">
        <v>496</v>
      </c>
      <c r="H443" s="20">
        <f t="shared" si="46"/>
        <v>496</v>
      </c>
      <c r="I443" s="20"/>
      <c r="J443" s="20">
        <v>496</v>
      </c>
    </row>
    <row r="444" spans="1:10" ht="205.9" customHeight="1" x14ac:dyDescent="0.2">
      <c r="A444" s="6" t="s">
        <v>640</v>
      </c>
      <c r="B444" s="1" t="s">
        <v>490</v>
      </c>
      <c r="C444" s="16"/>
      <c r="D444" s="16"/>
      <c r="E444" s="17">
        <f t="shared" si="47"/>
        <v>544</v>
      </c>
      <c r="F444" s="18">
        <f>F445</f>
        <v>0</v>
      </c>
      <c r="G444" s="17">
        <f>G445</f>
        <v>544</v>
      </c>
      <c r="H444" s="17">
        <f t="shared" si="46"/>
        <v>566</v>
      </c>
      <c r="I444" s="18">
        <f>I445</f>
        <v>0</v>
      </c>
      <c r="J444" s="17">
        <f>J445</f>
        <v>566</v>
      </c>
    </row>
    <row r="445" spans="1:10" ht="258" customHeight="1" x14ac:dyDescent="0.2">
      <c r="A445" s="19" t="s">
        <v>491</v>
      </c>
      <c r="B445" s="16" t="s">
        <v>492</v>
      </c>
      <c r="C445" s="16"/>
      <c r="D445" s="16"/>
      <c r="E445" s="20">
        <f t="shared" ref="E445:E486" si="48">F445+G445</f>
        <v>544</v>
      </c>
      <c r="F445" s="21">
        <f>F446+F447</f>
        <v>0</v>
      </c>
      <c r="G445" s="20">
        <f>G446+G447</f>
        <v>544</v>
      </c>
      <c r="H445" s="20">
        <f t="shared" si="46"/>
        <v>566</v>
      </c>
      <c r="I445" s="21">
        <f>I446+I447</f>
        <v>0</v>
      </c>
      <c r="J445" s="20">
        <f>J446+J447</f>
        <v>566</v>
      </c>
    </row>
    <row r="446" spans="1:10" ht="73.5" customHeight="1" x14ac:dyDescent="0.2">
      <c r="A446" s="16" t="s">
        <v>23</v>
      </c>
      <c r="B446" s="16" t="s">
        <v>492</v>
      </c>
      <c r="C446" s="16" t="s">
        <v>16</v>
      </c>
      <c r="D446" s="16" t="s">
        <v>11</v>
      </c>
      <c r="E446" s="20">
        <f t="shared" si="48"/>
        <v>5</v>
      </c>
      <c r="F446" s="20"/>
      <c r="G446" s="20">
        <v>5</v>
      </c>
      <c r="H446" s="20">
        <f t="shared" si="46"/>
        <v>5</v>
      </c>
      <c r="I446" s="20"/>
      <c r="J446" s="20">
        <v>5</v>
      </c>
    </row>
    <row r="447" spans="1:10" ht="45.75" customHeight="1" x14ac:dyDescent="0.2">
      <c r="A447" s="19" t="s">
        <v>30</v>
      </c>
      <c r="B447" s="16" t="s">
        <v>492</v>
      </c>
      <c r="C447" s="16" t="s">
        <v>19</v>
      </c>
      <c r="D447" s="16" t="s">
        <v>11</v>
      </c>
      <c r="E447" s="20">
        <f t="shared" si="48"/>
        <v>539</v>
      </c>
      <c r="F447" s="20"/>
      <c r="G447" s="20">
        <f>535+4</f>
        <v>539</v>
      </c>
      <c r="H447" s="20">
        <f t="shared" si="46"/>
        <v>561</v>
      </c>
      <c r="I447" s="20"/>
      <c r="J447" s="20">
        <v>561</v>
      </c>
    </row>
    <row r="448" spans="1:10" ht="172.9" customHeight="1" x14ac:dyDescent="0.2">
      <c r="A448" s="6" t="s">
        <v>493</v>
      </c>
      <c r="B448" s="1" t="s">
        <v>494</v>
      </c>
      <c r="C448" s="16"/>
      <c r="D448" s="16"/>
      <c r="E448" s="17">
        <f t="shared" si="48"/>
        <v>8780</v>
      </c>
      <c r="F448" s="18">
        <f>F449</f>
        <v>0</v>
      </c>
      <c r="G448" s="17">
        <f>G449</f>
        <v>8780</v>
      </c>
      <c r="H448" s="17">
        <f t="shared" si="46"/>
        <v>9385</v>
      </c>
      <c r="I448" s="18">
        <f>I449</f>
        <v>0</v>
      </c>
      <c r="J448" s="17">
        <f>J449</f>
        <v>9385</v>
      </c>
    </row>
    <row r="449" spans="1:10" ht="88.9" customHeight="1" x14ac:dyDescent="0.2">
      <c r="A449" s="19" t="s">
        <v>864</v>
      </c>
      <c r="B449" s="16" t="s">
        <v>495</v>
      </c>
      <c r="C449" s="16"/>
      <c r="D449" s="16"/>
      <c r="E449" s="20">
        <f t="shared" si="48"/>
        <v>8780</v>
      </c>
      <c r="F449" s="21">
        <f>F450+F451</f>
        <v>0</v>
      </c>
      <c r="G449" s="20">
        <f>G450+G451</f>
        <v>8780</v>
      </c>
      <c r="H449" s="20">
        <f t="shared" si="46"/>
        <v>9385</v>
      </c>
      <c r="I449" s="21">
        <f>I450+I451</f>
        <v>0</v>
      </c>
      <c r="J449" s="20">
        <f>J450+J451</f>
        <v>9385</v>
      </c>
    </row>
    <row r="450" spans="1:10" ht="66" customHeight="1" x14ac:dyDescent="0.2">
      <c r="A450" s="16" t="s">
        <v>23</v>
      </c>
      <c r="B450" s="16" t="s">
        <v>495</v>
      </c>
      <c r="C450" s="16" t="s">
        <v>16</v>
      </c>
      <c r="D450" s="16" t="s">
        <v>11</v>
      </c>
      <c r="E450" s="20">
        <f t="shared" si="48"/>
        <v>70</v>
      </c>
      <c r="F450" s="20"/>
      <c r="G450" s="20">
        <v>70</v>
      </c>
      <c r="H450" s="20">
        <f t="shared" si="46"/>
        <v>75</v>
      </c>
      <c r="I450" s="20"/>
      <c r="J450" s="20">
        <v>75</v>
      </c>
    </row>
    <row r="451" spans="1:10" ht="45" customHeight="1" x14ac:dyDescent="0.2">
      <c r="A451" s="19" t="s">
        <v>30</v>
      </c>
      <c r="B451" s="16" t="s">
        <v>495</v>
      </c>
      <c r="C451" s="16" t="s">
        <v>19</v>
      </c>
      <c r="D451" s="16" t="s">
        <v>11</v>
      </c>
      <c r="E451" s="20">
        <f t="shared" si="48"/>
        <v>8710</v>
      </c>
      <c r="F451" s="20"/>
      <c r="G451" s="20">
        <v>8710</v>
      </c>
      <c r="H451" s="20">
        <f t="shared" si="46"/>
        <v>9310</v>
      </c>
      <c r="I451" s="20"/>
      <c r="J451" s="20">
        <v>9310</v>
      </c>
    </row>
    <row r="452" spans="1:10" ht="139.15" customHeight="1" x14ac:dyDescent="0.2">
      <c r="A452" s="6" t="s">
        <v>497</v>
      </c>
      <c r="B452" s="1" t="s">
        <v>498</v>
      </c>
      <c r="C452" s="16"/>
      <c r="D452" s="16"/>
      <c r="E452" s="17">
        <f t="shared" si="48"/>
        <v>15055</v>
      </c>
      <c r="F452" s="18">
        <f>F453</f>
        <v>0</v>
      </c>
      <c r="G452" s="17">
        <f>G453</f>
        <v>15055</v>
      </c>
      <c r="H452" s="17">
        <f t="shared" si="46"/>
        <v>15658</v>
      </c>
      <c r="I452" s="18">
        <f>I453</f>
        <v>0</v>
      </c>
      <c r="J452" s="17">
        <f>J453</f>
        <v>15658</v>
      </c>
    </row>
    <row r="453" spans="1:10" ht="149.25" customHeight="1" x14ac:dyDescent="0.2">
      <c r="A453" s="19" t="s">
        <v>499</v>
      </c>
      <c r="B453" s="16" t="s">
        <v>500</v>
      </c>
      <c r="C453" s="16"/>
      <c r="D453" s="16"/>
      <c r="E453" s="20">
        <f t="shared" si="48"/>
        <v>15055</v>
      </c>
      <c r="F453" s="21">
        <f>F454+F455</f>
        <v>0</v>
      </c>
      <c r="G453" s="20">
        <f>G454+G455</f>
        <v>15055</v>
      </c>
      <c r="H453" s="20">
        <f t="shared" si="46"/>
        <v>15658</v>
      </c>
      <c r="I453" s="21">
        <f>I454+I455</f>
        <v>0</v>
      </c>
      <c r="J453" s="20">
        <f>J454+J455</f>
        <v>15658</v>
      </c>
    </row>
    <row r="454" spans="1:10" ht="67.5" customHeight="1" x14ac:dyDescent="0.2">
      <c r="A454" s="16" t="s">
        <v>23</v>
      </c>
      <c r="B454" s="16" t="s">
        <v>500</v>
      </c>
      <c r="C454" s="16" t="s">
        <v>16</v>
      </c>
      <c r="D454" s="16" t="s">
        <v>8</v>
      </c>
      <c r="E454" s="20">
        <f t="shared" si="48"/>
        <v>120</v>
      </c>
      <c r="F454" s="20"/>
      <c r="G454" s="20">
        <v>120</v>
      </c>
      <c r="H454" s="20">
        <f t="shared" si="46"/>
        <v>125</v>
      </c>
      <c r="I454" s="20"/>
      <c r="J454" s="20">
        <v>125</v>
      </c>
    </row>
    <row r="455" spans="1:10" ht="46.5" customHeight="1" x14ac:dyDescent="0.2">
      <c r="A455" s="19" t="s">
        <v>30</v>
      </c>
      <c r="B455" s="16" t="s">
        <v>500</v>
      </c>
      <c r="C455" s="16" t="s">
        <v>19</v>
      </c>
      <c r="D455" s="16" t="s">
        <v>8</v>
      </c>
      <c r="E455" s="20">
        <f t="shared" si="48"/>
        <v>14935</v>
      </c>
      <c r="F455" s="20"/>
      <c r="G455" s="20">
        <v>14935</v>
      </c>
      <c r="H455" s="20">
        <f t="shared" si="46"/>
        <v>15533</v>
      </c>
      <c r="I455" s="20"/>
      <c r="J455" s="20">
        <v>15533</v>
      </c>
    </row>
    <row r="456" spans="1:10" ht="98.25" customHeight="1" x14ac:dyDescent="0.2">
      <c r="A456" s="6" t="s">
        <v>501</v>
      </c>
      <c r="B456" s="1" t="s">
        <v>502</v>
      </c>
      <c r="C456" s="16"/>
      <c r="D456" s="16"/>
      <c r="E456" s="17">
        <f t="shared" si="48"/>
        <v>11573</v>
      </c>
      <c r="F456" s="18">
        <f>F457</f>
        <v>0</v>
      </c>
      <c r="G456" s="17">
        <f>G457</f>
        <v>11573</v>
      </c>
      <c r="H456" s="17">
        <f t="shared" si="46"/>
        <v>12036</v>
      </c>
      <c r="I456" s="18">
        <f>I457</f>
        <v>0</v>
      </c>
      <c r="J456" s="17">
        <f>J457</f>
        <v>12036</v>
      </c>
    </row>
    <row r="457" spans="1:10" ht="136.5" customHeight="1" x14ac:dyDescent="0.2">
      <c r="A457" s="19" t="s">
        <v>503</v>
      </c>
      <c r="B457" s="16" t="s">
        <v>504</v>
      </c>
      <c r="C457" s="16"/>
      <c r="D457" s="16"/>
      <c r="E457" s="20">
        <f t="shared" si="48"/>
        <v>11573</v>
      </c>
      <c r="F457" s="21">
        <f>F458+F459</f>
        <v>0</v>
      </c>
      <c r="G457" s="20">
        <f>G458+G459</f>
        <v>11573</v>
      </c>
      <c r="H457" s="20">
        <f t="shared" si="46"/>
        <v>12036</v>
      </c>
      <c r="I457" s="21">
        <f>I458+I459</f>
        <v>0</v>
      </c>
      <c r="J457" s="20">
        <f>J458+J459</f>
        <v>12036</v>
      </c>
    </row>
    <row r="458" spans="1:10" ht="69" customHeight="1" x14ac:dyDescent="0.2">
      <c r="A458" s="16" t="s">
        <v>23</v>
      </c>
      <c r="B458" s="16" t="s">
        <v>504</v>
      </c>
      <c r="C458" s="16" t="s">
        <v>16</v>
      </c>
      <c r="D458" s="16" t="s">
        <v>11</v>
      </c>
      <c r="E458" s="20">
        <f t="shared" si="48"/>
        <v>92</v>
      </c>
      <c r="F458" s="20"/>
      <c r="G458" s="20">
        <v>92</v>
      </c>
      <c r="H458" s="20">
        <f t="shared" si="46"/>
        <v>96</v>
      </c>
      <c r="I458" s="20"/>
      <c r="J458" s="20">
        <v>96</v>
      </c>
    </row>
    <row r="459" spans="1:10" ht="51" customHeight="1" x14ac:dyDescent="0.2">
      <c r="A459" s="19" t="s">
        <v>30</v>
      </c>
      <c r="B459" s="16" t="s">
        <v>504</v>
      </c>
      <c r="C459" s="16" t="s">
        <v>19</v>
      </c>
      <c r="D459" s="16" t="s">
        <v>11</v>
      </c>
      <c r="E459" s="20">
        <f t="shared" si="48"/>
        <v>11481</v>
      </c>
      <c r="F459" s="20"/>
      <c r="G459" s="20">
        <v>11481</v>
      </c>
      <c r="H459" s="20">
        <f t="shared" si="46"/>
        <v>11940</v>
      </c>
      <c r="I459" s="20"/>
      <c r="J459" s="20">
        <v>11940</v>
      </c>
    </row>
    <row r="460" spans="1:10" ht="207.6" customHeight="1" x14ac:dyDescent="0.2">
      <c r="A460" s="1" t="s">
        <v>654</v>
      </c>
      <c r="B460" s="1" t="s">
        <v>655</v>
      </c>
      <c r="C460" s="16"/>
      <c r="D460" s="1"/>
      <c r="E460" s="17">
        <f t="shared" si="48"/>
        <v>8738</v>
      </c>
      <c r="F460" s="18">
        <f>F461</f>
        <v>0</v>
      </c>
      <c r="G460" s="17">
        <f>G461</f>
        <v>8738</v>
      </c>
      <c r="H460" s="17">
        <f t="shared" si="46"/>
        <v>9797</v>
      </c>
      <c r="I460" s="18">
        <f>I461</f>
        <v>0</v>
      </c>
      <c r="J460" s="17">
        <f>J461</f>
        <v>9797</v>
      </c>
    </row>
    <row r="461" spans="1:10" ht="100.5" customHeight="1" x14ac:dyDescent="0.2">
      <c r="A461" s="16" t="s">
        <v>708</v>
      </c>
      <c r="B461" s="16" t="s">
        <v>689</v>
      </c>
      <c r="C461" s="16"/>
      <c r="D461" s="16"/>
      <c r="E461" s="20">
        <f t="shared" si="48"/>
        <v>8738</v>
      </c>
      <c r="F461" s="21">
        <f>F462+F463</f>
        <v>0</v>
      </c>
      <c r="G461" s="20">
        <f>G462+G463</f>
        <v>8738</v>
      </c>
      <c r="H461" s="20">
        <f t="shared" si="46"/>
        <v>9797</v>
      </c>
      <c r="I461" s="21">
        <f>I462+I463</f>
        <v>0</v>
      </c>
      <c r="J461" s="20">
        <f>J462+J463</f>
        <v>9797</v>
      </c>
    </row>
    <row r="462" spans="1:10" ht="72" customHeight="1" x14ac:dyDescent="0.2">
      <c r="A462" s="16" t="s">
        <v>23</v>
      </c>
      <c r="B462" s="16" t="s">
        <v>689</v>
      </c>
      <c r="C462" s="16" t="s">
        <v>16</v>
      </c>
      <c r="D462" s="16" t="s">
        <v>11</v>
      </c>
      <c r="E462" s="20">
        <f t="shared" si="48"/>
        <v>145</v>
      </c>
      <c r="F462" s="20"/>
      <c r="G462" s="20">
        <v>145</v>
      </c>
      <c r="H462" s="20">
        <f t="shared" si="46"/>
        <v>165</v>
      </c>
      <c r="I462" s="20"/>
      <c r="J462" s="20">
        <v>165</v>
      </c>
    </row>
    <row r="463" spans="1:10" ht="58.5" customHeight="1" x14ac:dyDescent="0.2">
      <c r="A463" s="19" t="s">
        <v>30</v>
      </c>
      <c r="B463" s="16" t="s">
        <v>689</v>
      </c>
      <c r="C463" s="16" t="s">
        <v>19</v>
      </c>
      <c r="D463" s="16" t="s">
        <v>11</v>
      </c>
      <c r="E463" s="20">
        <f t="shared" si="48"/>
        <v>8593</v>
      </c>
      <c r="F463" s="20"/>
      <c r="G463" s="20">
        <v>8593</v>
      </c>
      <c r="H463" s="20">
        <f t="shared" si="46"/>
        <v>9632</v>
      </c>
      <c r="I463" s="20"/>
      <c r="J463" s="20">
        <v>9632</v>
      </c>
    </row>
    <row r="464" spans="1:10" ht="254.45" customHeight="1" x14ac:dyDescent="0.2">
      <c r="A464" s="6" t="s">
        <v>690</v>
      </c>
      <c r="B464" s="1" t="s">
        <v>692</v>
      </c>
      <c r="C464" s="16"/>
      <c r="D464" s="16"/>
      <c r="E464" s="17">
        <f t="shared" si="48"/>
        <v>9068</v>
      </c>
      <c r="F464" s="17">
        <f>F467+F465</f>
        <v>9068</v>
      </c>
      <c r="G464" s="17">
        <f>G467+G465</f>
        <v>0</v>
      </c>
      <c r="H464" s="17">
        <f t="shared" si="46"/>
        <v>8568</v>
      </c>
      <c r="I464" s="17">
        <f>I467+I465</f>
        <v>8568</v>
      </c>
      <c r="J464" s="17">
        <f>J467+J465</f>
        <v>0</v>
      </c>
    </row>
    <row r="465" spans="1:10" ht="63.75" customHeight="1" x14ac:dyDescent="0.2">
      <c r="A465" s="19" t="s">
        <v>401</v>
      </c>
      <c r="B465" s="16" t="s">
        <v>962</v>
      </c>
      <c r="C465" s="16"/>
      <c r="D465" s="16"/>
      <c r="E465" s="20">
        <f t="shared" si="48"/>
        <v>68</v>
      </c>
      <c r="F465" s="20">
        <f>F466</f>
        <v>68</v>
      </c>
      <c r="G465" s="20">
        <f t="shared" ref="G465:J465" si="49">G466</f>
        <v>0</v>
      </c>
      <c r="H465" s="20">
        <f t="shared" si="46"/>
        <v>68</v>
      </c>
      <c r="I465" s="20">
        <f t="shared" si="49"/>
        <v>68</v>
      </c>
      <c r="J465" s="20">
        <f t="shared" si="49"/>
        <v>0</v>
      </c>
    </row>
    <row r="466" spans="1:10" ht="57" customHeight="1" x14ac:dyDescent="0.2">
      <c r="A466" s="16" t="s">
        <v>23</v>
      </c>
      <c r="B466" s="16" t="s">
        <v>962</v>
      </c>
      <c r="C466" s="16" t="s">
        <v>16</v>
      </c>
      <c r="D466" s="16" t="s">
        <v>11</v>
      </c>
      <c r="E466" s="20">
        <f t="shared" si="48"/>
        <v>68</v>
      </c>
      <c r="F466" s="20">
        <v>68</v>
      </c>
      <c r="G466" s="20"/>
      <c r="H466" s="20">
        <f t="shared" si="46"/>
        <v>68</v>
      </c>
      <c r="I466" s="20">
        <v>68</v>
      </c>
      <c r="J466" s="20"/>
    </row>
    <row r="467" spans="1:10" ht="207.6" customHeight="1" x14ac:dyDescent="0.2">
      <c r="A467" s="19" t="s">
        <v>691</v>
      </c>
      <c r="B467" s="16" t="s">
        <v>693</v>
      </c>
      <c r="C467" s="16"/>
      <c r="D467" s="16"/>
      <c r="E467" s="20">
        <f t="shared" si="48"/>
        <v>9000</v>
      </c>
      <c r="F467" s="20">
        <f>F468</f>
        <v>9000</v>
      </c>
      <c r="G467" s="20">
        <f>G468</f>
        <v>0</v>
      </c>
      <c r="H467" s="20">
        <f t="shared" si="46"/>
        <v>8500</v>
      </c>
      <c r="I467" s="20">
        <f>I468</f>
        <v>8500</v>
      </c>
      <c r="J467" s="20">
        <f>J468</f>
        <v>0</v>
      </c>
    </row>
    <row r="468" spans="1:10" ht="48.75" customHeight="1" x14ac:dyDescent="0.2">
      <c r="A468" s="19" t="s">
        <v>30</v>
      </c>
      <c r="B468" s="16" t="s">
        <v>693</v>
      </c>
      <c r="C468" s="16" t="s">
        <v>19</v>
      </c>
      <c r="D468" s="16" t="s">
        <v>11</v>
      </c>
      <c r="E468" s="20">
        <f t="shared" si="48"/>
        <v>9000</v>
      </c>
      <c r="F468" s="20">
        <v>9000</v>
      </c>
      <c r="G468" s="20"/>
      <c r="H468" s="20">
        <f>I468+J468</f>
        <v>8500</v>
      </c>
      <c r="I468" s="20">
        <v>8500</v>
      </c>
      <c r="J468" s="20"/>
    </row>
    <row r="469" spans="1:10" ht="89.25" customHeight="1" x14ac:dyDescent="0.2">
      <c r="A469" s="6" t="s">
        <v>879</v>
      </c>
      <c r="B469" s="1" t="s">
        <v>881</v>
      </c>
      <c r="C469" s="16"/>
      <c r="D469" s="16"/>
      <c r="E469" s="17">
        <f t="shared" si="48"/>
        <v>114324</v>
      </c>
      <c r="F469" s="17">
        <f>F470</f>
        <v>0</v>
      </c>
      <c r="G469" s="17">
        <f>G470</f>
        <v>114324</v>
      </c>
      <c r="H469" s="17">
        <f t="shared" si="46"/>
        <v>119671</v>
      </c>
      <c r="I469" s="17">
        <f>I470</f>
        <v>0</v>
      </c>
      <c r="J469" s="17">
        <f>J470</f>
        <v>119671</v>
      </c>
    </row>
    <row r="470" spans="1:10" ht="135.75" customHeight="1" x14ac:dyDescent="0.2">
      <c r="A470" s="22" t="s">
        <v>880</v>
      </c>
      <c r="B470" s="16" t="s">
        <v>882</v>
      </c>
      <c r="C470" s="16"/>
      <c r="D470" s="16"/>
      <c r="E470" s="20">
        <f t="shared" si="48"/>
        <v>114324</v>
      </c>
      <c r="F470" s="20">
        <f>F472+F471</f>
        <v>0</v>
      </c>
      <c r="G470" s="20">
        <f>G472+G471</f>
        <v>114324</v>
      </c>
      <c r="H470" s="20">
        <f t="shared" si="46"/>
        <v>119671</v>
      </c>
      <c r="I470" s="20">
        <f>I472+I471</f>
        <v>0</v>
      </c>
      <c r="J470" s="20">
        <f>J472+J471</f>
        <v>119671</v>
      </c>
    </row>
    <row r="471" spans="1:10" ht="76.5" customHeight="1" x14ac:dyDescent="0.2">
      <c r="A471" s="16" t="s">
        <v>23</v>
      </c>
      <c r="B471" s="16" t="s">
        <v>882</v>
      </c>
      <c r="C471" s="16" t="s">
        <v>16</v>
      </c>
      <c r="D471" s="16" t="s">
        <v>8</v>
      </c>
      <c r="E471" s="20">
        <f t="shared" si="48"/>
        <v>850</v>
      </c>
      <c r="F471" s="20"/>
      <c r="G471" s="20">
        <v>850</v>
      </c>
      <c r="H471" s="20">
        <f t="shared" si="46"/>
        <v>850</v>
      </c>
      <c r="I471" s="20"/>
      <c r="J471" s="20">
        <v>850</v>
      </c>
    </row>
    <row r="472" spans="1:10" ht="57.75" customHeight="1" x14ac:dyDescent="0.2">
      <c r="A472" s="19" t="s">
        <v>30</v>
      </c>
      <c r="B472" s="16" t="s">
        <v>882</v>
      </c>
      <c r="C472" s="16" t="s">
        <v>19</v>
      </c>
      <c r="D472" s="16" t="s">
        <v>8</v>
      </c>
      <c r="E472" s="20">
        <f t="shared" si="48"/>
        <v>113474</v>
      </c>
      <c r="F472" s="20"/>
      <c r="G472" s="20">
        <f>28001+85473</f>
        <v>113474</v>
      </c>
      <c r="H472" s="20">
        <f t="shared" si="46"/>
        <v>118821</v>
      </c>
      <c r="I472" s="20"/>
      <c r="J472" s="20">
        <f>28001+90820</f>
        <v>118821</v>
      </c>
    </row>
    <row r="473" spans="1:10" ht="91.9" customHeight="1" x14ac:dyDescent="0.2">
      <c r="A473" s="5" t="s">
        <v>505</v>
      </c>
      <c r="B473" s="1" t="s">
        <v>506</v>
      </c>
      <c r="C473" s="16"/>
      <c r="D473" s="16"/>
      <c r="E473" s="17">
        <f t="shared" si="48"/>
        <v>83058</v>
      </c>
      <c r="F473" s="18">
        <f>F474+F481+F486</f>
        <v>2677</v>
      </c>
      <c r="G473" s="17">
        <f>G474+G481+G486</f>
        <v>80381</v>
      </c>
      <c r="H473" s="17">
        <f t="shared" si="46"/>
        <v>87169</v>
      </c>
      <c r="I473" s="18">
        <f>I474+I481+I486</f>
        <v>2626</v>
      </c>
      <c r="J473" s="17">
        <f>J474+J481+J486</f>
        <v>84543</v>
      </c>
    </row>
    <row r="474" spans="1:10" ht="141.6" customHeight="1" x14ac:dyDescent="0.2">
      <c r="A474" s="5" t="s">
        <v>507</v>
      </c>
      <c r="B474" s="1" t="s">
        <v>508</v>
      </c>
      <c r="C474" s="16"/>
      <c r="D474" s="16"/>
      <c r="E474" s="17">
        <f t="shared" si="48"/>
        <v>2173</v>
      </c>
      <c r="F474" s="17">
        <f>F475+F477+F479</f>
        <v>2173</v>
      </c>
      <c r="G474" s="17">
        <f>G475+G477+G479</f>
        <v>0</v>
      </c>
      <c r="H474" s="17">
        <f t="shared" si="46"/>
        <v>2129</v>
      </c>
      <c r="I474" s="17">
        <f>I475+I477+I479</f>
        <v>2129</v>
      </c>
      <c r="J474" s="17">
        <f>J475+J477+J479</f>
        <v>0</v>
      </c>
    </row>
    <row r="475" spans="1:10" ht="76.5" customHeight="1" x14ac:dyDescent="0.2">
      <c r="A475" s="19" t="s">
        <v>422</v>
      </c>
      <c r="B475" s="16" t="s">
        <v>510</v>
      </c>
      <c r="C475" s="16"/>
      <c r="D475" s="16"/>
      <c r="E475" s="20">
        <f t="shared" si="48"/>
        <v>602</v>
      </c>
      <c r="F475" s="49">
        <f>F476</f>
        <v>602</v>
      </c>
      <c r="G475" s="50"/>
      <c r="H475" s="20">
        <f t="shared" si="46"/>
        <v>602</v>
      </c>
      <c r="I475" s="49">
        <f>I476</f>
        <v>602</v>
      </c>
      <c r="J475" s="50"/>
    </row>
    <row r="476" spans="1:10" ht="71.25" customHeight="1" x14ac:dyDescent="0.2">
      <c r="A476" s="16" t="s">
        <v>23</v>
      </c>
      <c r="B476" s="16" t="s">
        <v>510</v>
      </c>
      <c r="C476" s="16" t="s">
        <v>16</v>
      </c>
      <c r="D476" s="16" t="s">
        <v>11</v>
      </c>
      <c r="E476" s="20">
        <f t="shared" si="48"/>
        <v>602</v>
      </c>
      <c r="F476" s="20">
        <v>602</v>
      </c>
      <c r="G476" s="20"/>
      <c r="H476" s="20">
        <f>I476+J476</f>
        <v>602</v>
      </c>
      <c r="I476" s="20">
        <v>602</v>
      </c>
      <c r="J476" s="20"/>
    </row>
    <row r="477" spans="1:10" ht="134.25" customHeight="1" x14ac:dyDescent="0.2">
      <c r="A477" s="19" t="s">
        <v>659</v>
      </c>
      <c r="B477" s="16" t="s">
        <v>511</v>
      </c>
      <c r="C477" s="16"/>
      <c r="D477" s="16"/>
      <c r="E477" s="20">
        <f t="shared" si="48"/>
        <v>1558</v>
      </c>
      <c r="F477" s="21">
        <f>F478</f>
        <v>1558</v>
      </c>
      <c r="G477" s="20">
        <f>G478</f>
        <v>0</v>
      </c>
      <c r="H477" s="20">
        <f t="shared" si="46"/>
        <v>1514</v>
      </c>
      <c r="I477" s="21">
        <f>I478</f>
        <v>1514</v>
      </c>
      <c r="J477" s="20">
        <f>J478</f>
        <v>0</v>
      </c>
    </row>
    <row r="478" spans="1:10" ht="54" customHeight="1" x14ac:dyDescent="0.2">
      <c r="A478" s="19" t="s">
        <v>30</v>
      </c>
      <c r="B478" s="16" t="s">
        <v>511</v>
      </c>
      <c r="C478" s="16" t="s">
        <v>19</v>
      </c>
      <c r="D478" s="16" t="s">
        <v>11</v>
      </c>
      <c r="E478" s="20">
        <f t="shared" si="48"/>
        <v>1558</v>
      </c>
      <c r="F478" s="20">
        <v>1558</v>
      </c>
      <c r="G478" s="20"/>
      <c r="H478" s="20">
        <f>I478+J478</f>
        <v>1514</v>
      </c>
      <c r="I478" s="20">
        <v>1514</v>
      </c>
      <c r="J478" s="20"/>
    </row>
    <row r="479" spans="1:10" ht="68.25" customHeight="1" x14ac:dyDescent="0.2">
      <c r="A479" s="19" t="s">
        <v>512</v>
      </c>
      <c r="B479" s="16" t="s">
        <v>513</v>
      </c>
      <c r="C479" s="16"/>
      <c r="D479" s="16"/>
      <c r="E479" s="20">
        <f t="shared" si="48"/>
        <v>13</v>
      </c>
      <c r="F479" s="21">
        <f>F480</f>
        <v>13</v>
      </c>
      <c r="G479" s="20">
        <f>G480</f>
        <v>0</v>
      </c>
      <c r="H479" s="20">
        <f t="shared" si="46"/>
        <v>13</v>
      </c>
      <c r="I479" s="21">
        <f>I480</f>
        <v>13</v>
      </c>
      <c r="J479" s="20">
        <f>J480</f>
        <v>0</v>
      </c>
    </row>
    <row r="480" spans="1:10" ht="63" customHeight="1" x14ac:dyDescent="0.2">
      <c r="A480" s="16" t="s">
        <v>23</v>
      </c>
      <c r="B480" s="16" t="s">
        <v>513</v>
      </c>
      <c r="C480" s="16" t="s">
        <v>16</v>
      </c>
      <c r="D480" s="16" t="s">
        <v>11</v>
      </c>
      <c r="E480" s="20">
        <f t="shared" si="48"/>
        <v>13</v>
      </c>
      <c r="F480" s="20">
        <v>13</v>
      </c>
      <c r="G480" s="20"/>
      <c r="H480" s="20">
        <f>I480+J480</f>
        <v>13</v>
      </c>
      <c r="I480" s="20">
        <v>13</v>
      </c>
      <c r="J480" s="20"/>
    </row>
    <row r="481" spans="1:10" ht="71.45" customHeight="1" x14ac:dyDescent="0.2">
      <c r="A481" s="1" t="s">
        <v>514</v>
      </c>
      <c r="B481" s="1" t="s">
        <v>515</v>
      </c>
      <c r="C481" s="16"/>
      <c r="D481" s="16"/>
      <c r="E481" s="17">
        <f t="shared" si="48"/>
        <v>80381</v>
      </c>
      <c r="F481" s="17">
        <f>F482+F484</f>
        <v>0</v>
      </c>
      <c r="G481" s="17">
        <f>G482+G484</f>
        <v>80381</v>
      </c>
      <c r="H481" s="17">
        <f t="shared" si="46"/>
        <v>84543</v>
      </c>
      <c r="I481" s="17">
        <f>I482+I484</f>
        <v>0</v>
      </c>
      <c r="J481" s="17">
        <f>J482+J484</f>
        <v>84543</v>
      </c>
    </row>
    <row r="482" spans="1:10" ht="75.75" customHeight="1" x14ac:dyDescent="0.2">
      <c r="A482" s="19" t="s">
        <v>516</v>
      </c>
      <c r="B482" s="16" t="s">
        <v>517</v>
      </c>
      <c r="C482" s="16"/>
      <c r="D482" s="16"/>
      <c r="E482" s="20">
        <f t="shared" si="48"/>
        <v>80246</v>
      </c>
      <c r="F482" s="20">
        <f>F483</f>
        <v>0</v>
      </c>
      <c r="G482" s="20">
        <f>G483</f>
        <v>80246</v>
      </c>
      <c r="H482" s="20">
        <f t="shared" si="46"/>
        <v>84408</v>
      </c>
      <c r="I482" s="20">
        <f>I483</f>
        <v>0</v>
      </c>
      <c r="J482" s="20">
        <f>J483</f>
        <v>84408</v>
      </c>
    </row>
    <row r="483" spans="1:10" ht="100.5" customHeight="1" x14ac:dyDescent="0.2">
      <c r="A483" s="16" t="s">
        <v>21</v>
      </c>
      <c r="B483" s="16" t="s">
        <v>517</v>
      </c>
      <c r="C483" s="16" t="s">
        <v>17</v>
      </c>
      <c r="D483" s="16" t="s">
        <v>509</v>
      </c>
      <c r="E483" s="20">
        <f t="shared" si="48"/>
        <v>80246</v>
      </c>
      <c r="F483" s="20"/>
      <c r="G483" s="20">
        <v>80246</v>
      </c>
      <c r="H483" s="20">
        <f>I483+J483</f>
        <v>84408</v>
      </c>
      <c r="I483" s="20"/>
      <c r="J483" s="20">
        <v>84408</v>
      </c>
    </row>
    <row r="484" spans="1:10" ht="150.75" customHeight="1" x14ac:dyDescent="0.2">
      <c r="A484" s="16" t="s">
        <v>694</v>
      </c>
      <c r="B484" s="16" t="s">
        <v>695</v>
      </c>
      <c r="C484" s="16"/>
      <c r="D484" s="16"/>
      <c r="E484" s="20">
        <f t="shared" si="48"/>
        <v>135</v>
      </c>
      <c r="F484" s="20">
        <f>F485</f>
        <v>0</v>
      </c>
      <c r="G484" s="20">
        <f>G485</f>
        <v>135</v>
      </c>
      <c r="H484" s="20">
        <f t="shared" si="46"/>
        <v>135</v>
      </c>
      <c r="I484" s="20">
        <f>I485</f>
        <v>0</v>
      </c>
      <c r="J484" s="20">
        <f>J485</f>
        <v>135</v>
      </c>
    </row>
    <row r="485" spans="1:10" ht="43.5" customHeight="1" x14ac:dyDescent="0.2">
      <c r="A485" s="19" t="s">
        <v>30</v>
      </c>
      <c r="B485" s="16" t="s">
        <v>695</v>
      </c>
      <c r="C485" s="16" t="s">
        <v>19</v>
      </c>
      <c r="D485" s="16" t="s">
        <v>11</v>
      </c>
      <c r="E485" s="20">
        <f t="shared" si="48"/>
        <v>135</v>
      </c>
      <c r="F485" s="20"/>
      <c r="G485" s="20">
        <v>135</v>
      </c>
      <c r="H485" s="20">
        <f>I485+J485</f>
        <v>135</v>
      </c>
      <c r="I485" s="20"/>
      <c r="J485" s="20">
        <v>135</v>
      </c>
    </row>
    <row r="486" spans="1:10" ht="166.9" customHeight="1" x14ac:dyDescent="0.2">
      <c r="A486" s="1" t="s">
        <v>867</v>
      </c>
      <c r="B486" s="1" t="s">
        <v>518</v>
      </c>
      <c r="C486" s="16"/>
      <c r="D486" s="16"/>
      <c r="E486" s="17">
        <f t="shared" si="48"/>
        <v>504</v>
      </c>
      <c r="F486" s="18">
        <f>F487+F489</f>
        <v>504</v>
      </c>
      <c r="G486" s="17">
        <f>G487+G489</f>
        <v>0</v>
      </c>
      <c r="H486" s="17">
        <f t="shared" ref="H486:H519" si="50">I486+J486</f>
        <v>497</v>
      </c>
      <c r="I486" s="18">
        <f>I487+I489</f>
        <v>497</v>
      </c>
      <c r="J486" s="17">
        <f>J487+J489</f>
        <v>0</v>
      </c>
    </row>
    <row r="487" spans="1:10" ht="28.5" customHeight="1" x14ac:dyDescent="0.2">
      <c r="A487" s="16" t="s">
        <v>133</v>
      </c>
      <c r="B487" s="16" t="s">
        <v>519</v>
      </c>
      <c r="C487" s="16"/>
      <c r="D487" s="16"/>
      <c r="E487" s="20">
        <f t="shared" ref="E487:E519" si="51">F487+G487</f>
        <v>224</v>
      </c>
      <c r="F487" s="21">
        <f>F488</f>
        <v>224</v>
      </c>
      <c r="G487" s="20">
        <f>G488</f>
        <v>0</v>
      </c>
      <c r="H487" s="20">
        <f t="shared" si="50"/>
        <v>224</v>
      </c>
      <c r="I487" s="21">
        <f>I488</f>
        <v>224</v>
      </c>
      <c r="J487" s="20">
        <f>J488</f>
        <v>0</v>
      </c>
    </row>
    <row r="488" spans="1:10" ht="94.5" customHeight="1" x14ac:dyDescent="0.2">
      <c r="A488" s="16" t="s">
        <v>21</v>
      </c>
      <c r="B488" s="16" t="s">
        <v>519</v>
      </c>
      <c r="C488" s="16" t="s">
        <v>17</v>
      </c>
      <c r="D488" s="16" t="s">
        <v>509</v>
      </c>
      <c r="E488" s="20">
        <f t="shared" si="51"/>
        <v>224</v>
      </c>
      <c r="F488" s="20">
        <v>224</v>
      </c>
      <c r="G488" s="20"/>
      <c r="H488" s="20">
        <f>I488+J488</f>
        <v>224</v>
      </c>
      <c r="I488" s="20">
        <v>224</v>
      </c>
      <c r="J488" s="20"/>
    </row>
    <row r="489" spans="1:10" ht="29.25" customHeight="1" x14ac:dyDescent="0.2">
      <c r="A489" s="16" t="s">
        <v>133</v>
      </c>
      <c r="B489" s="16" t="s">
        <v>519</v>
      </c>
      <c r="C489" s="16"/>
      <c r="D489" s="16"/>
      <c r="E489" s="20">
        <f t="shared" si="51"/>
        <v>280</v>
      </c>
      <c r="F489" s="21">
        <f>F490</f>
        <v>280</v>
      </c>
      <c r="G489" s="20">
        <f>G490</f>
        <v>0</v>
      </c>
      <c r="H489" s="20">
        <f t="shared" si="50"/>
        <v>273</v>
      </c>
      <c r="I489" s="21">
        <f>I490</f>
        <v>273</v>
      </c>
      <c r="J489" s="20">
        <f>J490</f>
        <v>0</v>
      </c>
    </row>
    <row r="490" spans="1:10" ht="70.5" customHeight="1" x14ac:dyDescent="0.2">
      <c r="A490" s="16" t="s">
        <v>23</v>
      </c>
      <c r="B490" s="16" t="s">
        <v>519</v>
      </c>
      <c r="C490" s="16" t="s">
        <v>16</v>
      </c>
      <c r="D490" s="16" t="s">
        <v>11</v>
      </c>
      <c r="E490" s="20">
        <f t="shared" si="51"/>
        <v>280</v>
      </c>
      <c r="F490" s="20">
        <v>280</v>
      </c>
      <c r="G490" s="20"/>
      <c r="H490" s="20">
        <f>I490+J490</f>
        <v>273</v>
      </c>
      <c r="I490" s="20">
        <v>273</v>
      </c>
      <c r="J490" s="20"/>
    </row>
    <row r="491" spans="1:10" ht="67.900000000000006" customHeight="1" x14ac:dyDescent="0.2">
      <c r="A491" s="6" t="s">
        <v>520</v>
      </c>
      <c r="B491" s="1" t="s">
        <v>521</v>
      </c>
      <c r="C491" s="16"/>
      <c r="D491" s="16"/>
      <c r="E491" s="17">
        <f t="shared" si="51"/>
        <v>118330.2</v>
      </c>
      <c r="F491" s="17">
        <f>F492+F497+F500+F505+F510+F514+F518+F521+F525+F531+F534+F537+F540+F543+F528</f>
        <v>1236.3</v>
      </c>
      <c r="G491" s="17">
        <f>G492+G497+G500+G505+G510+G514+G518+G521+G525+G531+G534+G537+G540+G543+G528</f>
        <v>117093.9</v>
      </c>
      <c r="H491" s="17">
        <f t="shared" si="50"/>
        <v>124040.5</v>
      </c>
      <c r="I491" s="17">
        <f>I492+I497+I500+I505+I510+I514+I518+I521+I525+I531+I534+I537+I540+I543+I528</f>
        <v>1249.2</v>
      </c>
      <c r="J491" s="17">
        <f>J492+J497+J500+J505+J510+J514+J518+J521+J525+J531+J534+J537+J540+J543+J528</f>
        <v>122791.3</v>
      </c>
    </row>
    <row r="492" spans="1:10" ht="140.44999999999999" customHeight="1" x14ac:dyDescent="0.2">
      <c r="A492" s="6" t="s">
        <v>983</v>
      </c>
      <c r="B492" s="1" t="s">
        <v>522</v>
      </c>
      <c r="C492" s="16"/>
      <c r="D492" s="16"/>
      <c r="E492" s="17">
        <f t="shared" si="51"/>
        <v>202</v>
      </c>
      <c r="F492" s="18">
        <f>F493+F495</f>
        <v>202</v>
      </c>
      <c r="G492" s="17">
        <f>G493+G495</f>
        <v>0</v>
      </c>
      <c r="H492" s="17">
        <f t="shared" si="50"/>
        <v>202</v>
      </c>
      <c r="I492" s="18">
        <f>I493+I495</f>
        <v>202</v>
      </c>
      <c r="J492" s="17">
        <f>J493+J495</f>
        <v>0</v>
      </c>
    </row>
    <row r="493" spans="1:10" ht="46.5" customHeight="1" x14ac:dyDescent="0.2">
      <c r="A493" s="19" t="s">
        <v>523</v>
      </c>
      <c r="B493" s="16" t="s">
        <v>524</v>
      </c>
      <c r="C493" s="16"/>
      <c r="D493" s="16"/>
      <c r="E493" s="20">
        <f t="shared" si="51"/>
        <v>200</v>
      </c>
      <c r="F493" s="21">
        <f>F494</f>
        <v>200</v>
      </c>
      <c r="G493" s="20">
        <f>G494</f>
        <v>0</v>
      </c>
      <c r="H493" s="20">
        <f t="shared" si="50"/>
        <v>200</v>
      </c>
      <c r="I493" s="21">
        <f>I494</f>
        <v>200</v>
      </c>
      <c r="J493" s="20">
        <f>J494</f>
        <v>0</v>
      </c>
    </row>
    <row r="494" spans="1:10" ht="48" customHeight="1" x14ac:dyDescent="0.2">
      <c r="A494" s="19" t="s">
        <v>30</v>
      </c>
      <c r="B494" s="16" t="s">
        <v>524</v>
      </c>
      <c r="C494" s="16" t="s">
        <v>19</v>
      </c>
      <c r="D494" s="16" t="s">
        <v>11</v>
      </c>
      <c r="E494" s="20">
        <f t="shared" si="51"/>
        <v>200</v>
      </c>
      <c r="F494" s="20">
        <v>200</v>
      </c>
      <c r="G494" s="20"/>
      <c r="H494" s="20">
        <f>I494+J494</f>
        <v>200</v>
      </c>
      <c r="I494" s="20">
        <v>200</v>
      </c>
      <c r="J494" s="20"/>
    </row>
    <row r="495" spans="1:10" ht="62.25" customHeight="1" x14ac:dyDescent="0.2">
      <c r="A495" s="19" t="s">
        <v>401</v>
      </c>
      <c r="B495" s="16" t="s">
        <v>525</v>
      </c>
      <c r="C495" s="16"/>
      <c r="D495" s="16"/>
      <c r="E495" s="20">
        <f t="shared" si="51"/>
        <v>2</v>
      </c>
      <c r="F495" s="21">
        <f>F496</f>
        <v>2</v>
      </c>
      <c r="G495" s="20">
        <f>G496</f>
        <v>0</v>
      </c>
      <c r="H495" s="20">
        <f t="shared" si="50"/>
        <v>2</v>
      </c>
      <c r="I495" s="21">
        <f>I496</f>
        <v>2</v>
      </c>
      <c r="J495" s="20">
        <f>J496</f>
        <v>0</v>
      </c>
    </row>
    <row r="496" spans="1:10" ht="69.75" customHeight="1" x14ac:dyDescent="0.2">
      <c r="A496" s="16" t="s">
        <v>23</v>
      </c>
      <c r="B496" s="16" t="s">
        <v>525</v>
      </c>
      <c r="C496" s="16" t="s">
        <v>16</v>
      </c>
      <c r="D496" s="16" t="s">
        <v>11</v>
      </c>
      <c r="E496" s="20">
        <f t="shared" si="51"/>
        <v>2</v>
      </c>
      <c r="F496" s="21">
        <v>2</v>
      </c>
      <c r="G496" s="20"/>
      <c r="H496" s="20">
        <f t="shared" si="50"/>
        <v>2</v>
      </c>
      <c r="I496" s="21">
        <v>2</v>
      </c>
      <c r="J496" s="20"/>
    </row>
    <row r="497" spans="1:10" ht="66.599999999999994" customHeight="1" x14ac:dyDescent="0.2">
      <c r="A497" s="6" t="s">
        <v>526</v>
      </c>
      <c r="B497" s="1" t="s">
        <v>527</v>
      </c>
      <c r="C497" s="16"/>
      <c r="D497" s="16"/>
      <c r="E497" s="17">
        <f t="shared" si="51"/>
        <v>7</v>
      </c>
      <c r="F497" s="18">
        <f>F498</f>
        <v>7</v>
      </c>
      <c r="G497" s="17">
        <f>G498</f>
        <v>0</v>
      </c>
      <c r="H497" s="17">
        <f t="shared" si="50"/>
        <v>7</v>
      </c>
      <c r="I497" s="18">
        <f>I498</f>
        <v>7</v>
      </c>
      <c r="J497" s="17">
        <f>J498</f>
        <v>0</v>
      </c>
    </row>
    <row r="498" spans="1:10" ht="66" customHeight="1" x14ac:dyDescent="0.2">
      <c r="A498" s="19" t="s">
        <v>422</v>
      </c>
      <c r="B498" s="16" t="s">
        <v>528</v>
      </c>
      <c r="C498" s="16"/>
      <c r="D498" s="16"/>
      <c r="E498" s="20">
        <f t="shared" si="51"/>
        <v>7</v>
      </c>
      <c r="F498" s="21">
        <f>F499</f>
        <v>7</v>
      </c>
      <c r="G498" s="20">
        <f>G499</f>
        <v>0</v>
      </c>
      <c r="H498" s="20">
        <f t="shared" si="50"/>
        <v>7</v>
      </c>
      <c r="I498" s="21">
        <f>I499</f>
        <v>7</v>
      </c>
      <c r="J498" s="20">
        <f>J499</f>
        <v>0</v>
      </c>
    </row>
    <row r="499" spans="1:10" ht="61.5" customHeight="1" x14ac:dyDescent="0.2">
      <c r="A499" s="16" t="s">
        <v>23</v>
      </c>
      <c r="B499" s="16" t="s">
        <v>528</v>
      </c>
      <c r="C499" s="16" t="s">
        <v>16</v>
      </c>
      <c r="D499" s="16" t="s">
        <v>11</v>
      </c>
      <c r="E499" s="20">
        <f t="shared" si="51"/>
        <v>7</v>
      </c>
      <c r="F499" s="20">
        <v>7</v>
      </c>
      <c r="G499" s="20"/>
      <c r="H499" s="20">
        <f>I499+J499</f>
        <v>7</v>
      </c>
      <c r="I499" s="20">
        <v>7</v>
      </c>
      <c r="J499" s="20"/>
    </row>
    <row r="500" spans="1:10" ht="240.6" customHeight="1" x14ac:dyDescent="0.2">
      <c r="A500" s="6" t="s">
        <v>752</v>
      </c>
      <c r="B500" s="1" t="s">
        <v>529</v>
      </c>
      <c r="C500" s="16"/>
      <c r="D500" s="16"/>
      <c r="E500" s="17">
        <f t="shared" si="51"/>
        <v>343</v>
      </c>
      <c r="F500" s="18">
        <f>F501+F503</f>
        <v>343</v>
      </c>
      <c r="G500" s="17">
        <f>G501+G503</f>
        <v>0</v>
      </c>
      <c r="H500" s="17">
        <f t="shared" si="50"/>
        <v>343</v>
      </c>
      <c r="I500" s="18">
        <f>I501+I503</f>
        <v>343</v>
      </c>
      <c r="J500" s="17">
        <f>J501+J503</f>
        <v>0</v>
      </c>
    </row>
    <row r="501" spans="1:10" ht="42.75" customHeight="1" x14ac:dyDescent="0.2">
      <c r="A501" s="19" t="s">
        <v>523</v>
      </c>
      <c r="B501" s="16" t="s">
        <v>530</v>
      </c>
      <c r="C501" s="16"/>
      <c r="D501" s="16"/>
      <c r="E501" s="20">
        <f t="shared" si="51"/>
        <v>340</v>
      </c>
      <c r="F501" s="21">
        <f>F502</f>
        <v>340</v>
      </c>
      <c r="G501" s="20">
        <f>G502</f>
        <v>0</v>
      </c>
      <c r="H501" s="20">
        <f t="shared" si="50"/>
        <v>340</v>
      </c>
      <c r="I501" s="21">
        <f>I502</f>
        <v>340</v>
      </c>
      <c r="J501" s="20">
        <f>J502</f>
        <v>0</v>
      </c>
    </row>
    <row r="502" spans="1:10" ht="48.75" customHeight="1" x14ac:dyDescent="0.2">
      <c r="A502" s="19" t="s">
        <v>30</v>
      </c>
      <c r="B502" s="16" t="s">
        <v>530</v>
      </c>
      <c r="C502" s="16" t="s">
        <v>19</v>
      </c>
      <c r="D502" s="16" t="s">
        <v>11</v>
      </c>
      <c r="E502" s="20">
        <f t="shared" si="51"/>
        <v>340</v>
      </c>
      <c r="F502" s="20">
        <v>340</v>
      </c>
      <c r="G502" s="20"/>
      <c r="H502" s="20">
        <f>I502+J502</f>
        <v>340</v>
      </c>
      <c r="I502" s="20">
        <v>340</v>
      </c>
      <c r="J502" s="20"/>
    </row>
    <row r="503" spans="1:10" ht="62.25" customHeight="1" x14ac:dyDescent="0.2">
      <c r="A503" s="19" t="s">
        <v>401</v>
      </c>
      <c r="B503" s="16" t="s">
        <v>531</v>
      </c>
      <c r="C503" s="16"/>
      <c r="D503" s="16"/>
      <c r="E503" s="20">
        <f t="shared" si="51"/>
        <v>3</v>
      </c>
      <c r="F503" s="21">
        <f>F504</f>
        <v>3</v>
      </c>
      <c r="G503" s="20">
        <f>G504</f>
        <v>0</v>
      </c>
      <c r="H503" s="20">
        <f t="shared" si="50"/>
        <v>3</v>
      </c>
      <c r="I503" s="21">
        <f>I504</f>
        <v>3</v>
      </c>
      <c r="J503" s="20">
        <f>J504</f>
        <v>0</v>
      </c>
    </row>
    <row r="504" spans="1:10" ht="70.5" customHeight="1" x14ac:dyDescent="0.2">
      <c r="A504" s="16" t="s">
        <v>23</v>
      </c>
      <c r="B504" s="16" t="s">
        <v>531</v>
      </c>
      <c r="C504" s="16" t="s">
        <v>16</v>
      </c>
      <c r="D504" s="16" t="s">
        <v>11</v>
      </c>
      <c r="E504" s="20">
        <f t="shared" si="51"/>
        <v>3</v>
      </c>
      <c r="F504" s="20">
        <v>3</v>
      </c>
      <c r="G504" s="20"/>
      <c r="H504" s="20">
        <f>I504+J504</f>
        <v>3</v>
      </c>
      <c r="I504" s="20">
        <v>3</v>
      </c>
      <c r="J504" s="20"/>
    </row>
    <row r="505" spans="1:10" ht="168" customHeight="1" x14ac:dyDescent="0.2">
      <c r="A505" s="6" t="s">
        <v>731</v>
      </c>
      <c r="B505" s="1" t="s">
        <v>532</v>
      </c>
      <c r="C505" s="16"/>
      <c r="D505" s="16"/>
      <c r="E505" s="17">
        <f t="shared" si="51"/>
        <v>252</v>
      </c>
      <c r="F505" s="18">
        <f>F506+F508</f>
        <v>252</v>
      </c>
      <c r="G505" s="17">
        <f>G506+G508</f>
        <v>0</v>
      </c>
      <c r="H505" s="17">
        <f t="shared" si="50"/>
        <v>252</v>
      </c>
      <c r="I505" s="18">
        <f>I506+I508</f>
        <v>252</v>
      </c>
      <c r="J505" s="17">
        <f>J506+J508</f>
        <v>0</v>
      </c>
    </row>
    <row r="506" spans="1:10" ht="42.75" customHeight="1" x14ac:dyDescent="0.2">
      <c r="A506" s="19" t="s">
        <v>523</v>
      </c>
      <c r="B506" s="16" t="s">
        <v>533</v>
      </c>
      <c r="C506" s="16"/>
      <c r="D506" s="16"/>
      <c r="E506" s="20">
        <f t="shared" si="51"/>
        <v>250</v>
      </c>
      <c r="F506" s="21">
        <f>F507</f>
        <v>250</v>
      </c>
      <c r="G506" s="20">
        <f>G507</f>
        <v>0</v>
      </c>
      <c r="H506" s="20">
        <f t="shared" si="50"/>
        <v>250</v>
      </c>
      <c r="I506" s="21">
        <f>I507</f>
        <v>250</v>
      </c>
      <c r="J506" s="20">
        <f>J507</f>
        <v>0</v>
      </c>
    </row>
    <row r="507" spans="1:10" ht="46.5" customHeight="1" x14ac:dyDescent="0.2">
      <c r="A507" s="19" t="s">
        <v>30</v>
      </c>
      <c r="B507" s="16" t="s">
        <v>533</v>
      </c>
      <c r="C507" s="16" t="s">
        <v>19</v>
      </c>
      <c r="D507" s="16" t="s">
        <v>11</v>
      </c>
      <c r="E507" s="20">
        <f t="shared" si="51"/>
        <v>250</v>
      </c>
      <c r="F507" s="20">
        <v>250</v>
      </c>
      <c r="G507" s="20"/>
      <c r="H507" s="20">
        <f>I507+J507</f>
        <v>250</v>
      </c>
      <c r="I507" s="20">
        <v>250</v>
      </c>
      <c r="J507" s="20"/>
    </row>
    <row r="508" spans="1:10" ht="60" customHeight="1" x14ac:dyDescent="0.2">
      <c r="A508" s="19" t="s">
        <v>401</v>
      </c>
      <c r="B508" s="16" t="s">
        <v>534</v>
      </c>
      <c r="C508" s="16"/>
      <c r="D508" s="16"/>
      <c r="E508" s="20">
        <f t="shared" si="51"/>
        <v>2</v>
      </c>
      <c r="F508" s="21">
        <f>F509</f>
        <v>2</v>
      </c>
      <c r="G508" s="20">
        <f>G509</f>
        <v>0</v>
      </c>
      <c r="H508" s="20">
        <f t="shared" si="50"/>
        <v>2</v>
      </c>
      <c r="I508" s="21">
        <f>I509</f>
        <v>2</v>
      </c>
      <c r="J508" s="20">
        <f>J509</f>
        <v>0</v>
      </c>
    </row>
    <row r="509" spans="1:10" ht="68.25" customHeight="1" x14ac:dyDescent="0.2">
      <c r="A509" s="16" t="s">
        <v>23</v>
      </c>
      <c r="B509" s="16" t="s">
        <v>534</v>
      </c>
      <c r="C509" s="16" t="s">
        <v>16</v>
      </c>
      <c r="D509" s="16" t="s">
        <v>11</v>
      </c>
      <c r="E509" s="20">
        <f t="shared" si="51"/>
        <v>2</v>
      </c>
      <c r="F509" s="20">
        <v>2</v>
      </c>
      <c r="G509" s="20"/>
      <c r="H509" s="20">
        <f>I509+J509</f>
        <v>2</v>
      </c>
      <c r="I509" s="20">
        <v>2</v>
      </c>
      <c r="J509" s="20"/>
    </row>
    <row r="510" spans="1:10" ht="150" customHeight="1" x14ac:dyDescent="0.2">
      <c r="A510" s="6" t="s">
        <v>753</v>
      </c>
      <c r="B510" s="1" t="s">
        <v>535</v>
      </c>
      <c r="C510" s="16"/>
      <c r="D510" s="16"/>
      <c r="E510" s="17">
        <f t="shared" si="51"/>
        <v>4818</v>
      </c>
      <c r="F510" s="18">
        <f>F511</f>
        <v>0</v>
      </c>
      <c r="G510" s="17">
        <f>G511</f>
        <v>4818</v>
      </c>
      <c r="H510" s="17">
        <f t="shared" si="50"/>
        <v>4949</v>
      </c>
      <c r="I510" s="18">
        <f>I511</f>
        <v>0</v>
      </c>
      <c r="J510" s="17">
        <f>J511</f>
        <v>4949</v>
      </c>
    </row>
    <row r="511" spans="1:10" ht="90" customHeight="1" x14ac:dyDescent="0.2">
      <c r="A511" s="19" t="s">
        <v>939</v>
      </c>
      <c r="B511" s="16" t="s">
        <v>536</v>
      </c>
      <c r="C511" s="16"/>
      <c r="D511" s="16"/>
      <c r="E511" s="20">
        <f t="shared" si="51"/>
        <v>4818</v>
      </c>
      <c r="F511" s="21">
        <f>F513+F512</f>
        <v>0</v>
      </c>
      <c r="G511" s="20">
        <f>G513+G512</f>
        <v>4818</v>
      </c>
      <c r="H511" s="20">
        <f t="shared" si="50"/>
        <v>4949</v>
      </c>
      <c r="I511" s="21">
        <f>I513+I512</f>
        <v>0</v>
      </c>
      <c r="J511" s="20">
        <f>J513+J512</f>
        <v>4949</v>
      </c>
    </row>
    <row r="512" spans="1:10" ht="90" customHeight="1" x14ac:dyDescent="0.2">
      <c r="A512" s="16" t="s">
        <v>23</v>
      </c>
      <c r="B512" s="16" t="s">
        <v>536</v>
      </c>
      <c r="C512" s="16" t="s">
        <v>16</v>
      </c>
      <c r="D512" s="16" t="s">
        <v>11</v>
      </c>
      <c r="E512" s="20">
        <f t="shared" si="51"/>
        <v>38</v>
      </c>
      <c r="F512" s="20"/>
      <c r="G512" s="20">
        <v>38</v>
      </c>
      <c r="H512" s="20">
        <f t="shared" si="50"/>
        <v>4910</v>
      </c>
      <c r="I512" s="20"/>
      <c r="J512" s="20">
        <v>4910</v>
      </c>
    </row>
    <row r="513" spans="1:10" ht="52.5" customHeight="1" x14ac:dyDescent="0.2">
      <c r="A513" s="19" t="s">
        <v>30</v>
      </c>
      <c r="B513" s="16" t="s">
        <v>536</v>
      </c>
      <c r="C513" s="16" t="s">
        <v>19</v>
      </c>
      <c r="D513" s="16" t="s">
        <v>11</v>
      </c>
      <c r="E513" s="20">
        <f t="shared" si="51"/>
        <v>4780</v>
      </c>
      <c r="F513" s="20"/>
      <c r="G513" s="20">
        <v>4780</v>
      </c>
      <c r="H513" s="20">
        <f t="shared" si="50"/>
        <v>39</v>
      </c>
      <c r="I513" s="20"/>
      <c r="J513" s="20">
        <v>39</v>
      </c>
    </row>
    <row r="514" spans="1:10" ht="157.15" customHeight="1" x14ac:dyDescent="0.2">
      <c r="A514" s="6" t="s">
        <v>754</v>
      </c>
      <c r="B514" s="1" t="s">
        <v>537</v>
      </c>
      <c r="C514" s="16"/>
      <c r="D514" s="16"/>
      <c r="E514" s="17">
        <f t="shared" si="51"/>
        <v>987</v>
      </c>
      <c r="F514" s="18">
        <f>-F515</f>
        <v>0</v>
      </c>
      <c r="G514" s="17">
        <f>G515</f>
        <v>987</v>
      </c>
      <c r="H514" s="17">
        <f t="shared" si="50"/>
        <v>1065</v>
      </c>
      <c r="I514" s="18">
        <f>-I515</f>
        <v>0</v>
      </c>
      <c r="J514" s="17">
        <f>J515</f>
        <v>1065</v>
      </c>
    </row>
    <row r="515" spans="1:10" ht="96" customHeight="1" x14ac:dyDescent="0.2">
      <c r="A515" s="19" t="s">
        <v>939</v>
      </c>
      <c r="B515" s="16" t="s">
        <v>538</v>
      </c>
      <c r="C515" s="16"/>
      <c r="D515" s="16"/>
      <c r="E515" s="20">
        <f t="shared" si="51"/>
        <v>987</v>
      </c>
      <c r="F515" s="20">
        <f>F517+F516</f>
        <v>0</v>
      </c>
      <c r="G515" s="20">
        <f>G517+G516</f>
        <v>987</v>
      </c>
      <c r="H515" s="20">
        <f t="shared" si="50"/>
        <v>1065</v>
      </c>
      <c r="I515" s="20">
        <f>I517+I516</f>
        <v>0</v>
      </c>
      <c r="J515" s="20">
        <f>J517+J516</f>
        <v>1065</v>
      </c>
    </row>
    <row r="516" spans="1:10" ht="85.5" customHeight="1" x14ac:dyDescent="0.2">
      <c r="A516" s="16" t="s">
        <v>23</v>
      </c>
      <c r="B516" s="16" t="s">
        <v>538</v>
      </c>
      <c r="C516" s="16" t="s">
        <v>16</v>
      </c>
      <c r="D516" s="16" t="s">
        <v>11</v>
      </c>
      <c r="E516" s="20">
        <f t="shared" si="51"/>
        <v>8</v>
      </c>
      <c r="F516" s="20"/>
      <c r="G516" s="20">
        <v>8</v>
      </c>
      <c r="H516" s="20">
        <f t="shared" si="50"/>
        <v>9</v>
      </c>
      <c r="I516" s="20"/>
      <c r="J516" s="20">
        <v>9</v>
      </c>
    </row>
    <row r="517" spans="1:10" ht="47.45" customHeight="1" x14ac:dyDescent="0.2">
      <c r="A517" s="19" t="s">
        <v>30</v>
      </c>
      <c r="B517" s="16" t="s">
        <v>538</v>
      </c>
      <c r="C517" s="16" t="s">
        <v>19</v>
      </c>
      <c r="D517" s="16" t="s">
        <v>11</v>
      </c>
      <c r="E517" s="20">
        <f t="shared" si="51"/>
        <v>979</v>
      </c>
      <c r="F517" s="20"/>
      <c r="G517" s="20">
        <v>979</v>
      </c>
      <c r="H517" s="20">
        <f t="shared" si="50"/>
        <v>1056</v>
      </c>
      <c r="I517" s="20"/>
      <c r="J517" s="20">
        <v>1056</v>
      </c>
    </row>
    <row r="518" spans="1:10" ht="142.5" customHeight="1" x14ac:dyDescent="0.2">
      <c r="A518" s="6" t="s">
        <v>755</v>
      </c>
      <c r="B518" s="1" t="s">
        <v>539</v>
      </c>
      <c r="C518" s="24"/>
      <c r="D518" s="1"/>
      <c r="E518" s="17">
        <f t="shared" si="51"/>
        <v>53759</v>
      </c>
      <c r="F518" s="18">
        <f>F519</f>
        <v>0</v>
      </c>
      <c r="G518" s="17">
        <f>G519</f>
        <v>53759</v>
      </c>
      <c r="H518" s="17">
        <f t="shared" si="50"/>
        <v>56475</v>
      </c>
      <c r="I518" s="18">
        <f>I519</f>
        <v>0</v>
      </c>
      <c r="J518" s="17">
        <f>J519</f>
        <v>56475</v>
      </c>
    </row>
    <row r="519" spans="1:10" ht="96.75" customHeight="1" x14ac:dyDescent="0.2">
      <c r="A519" s="19" t="s">
        <v>939</v>
      </c>
      <c r="B519" s="16" t="s">
        <v>540</v>
      </c>
      <c r="C519" s="16"/>
      <c r="D519" s="1"/>
      <c r="E519" s="20">
        <f t="shared" si="51"/>
        <v>53759</v>
      </c>
      <c r="F519" s="21">
        <f>F520</f>
        <v>0</v>
      </c>
      <c r="G519" s="20">
        <f>G520</f>
        <v>53759</v>
      </c>
      <c r="H519" s="20">
        <f t="shared" si="50"/>
        <v>56475</v>
      </c>
      <c r="I519" s="21">
        <f>I520</f>
        <v>0</v>
      </c>
      <c r="J519" s="20">
        <f>J520</f>
        <v>56475</v>
      </c>
    </row>
    <row r="520" spans="1:10" ht="99.75" customHeight="1" x14ac:dyDescent="0.2">
      <c r="A520" s="16" t="s">
        <v>21</v>
      </c>
      <c r="B520" s="16" t="s">
        <v>540</v>
      </c>
      <c r="C520" s="16" t="s">
        <v>17</v>
      </c>
      <c r="D520" s="16" t="s">
        <v>11</v>
      </c>
      <c r="E520" s="20">
        <f>F520+G520</f>
        <v>53759</v>
      </c>
      <c r="F520" s="21"/>
      <c r="G520" s="20">
        <v>53759</v>
      </c>
      <c r="H520" s="20">
        <f>I520+J520</f>
        <v>56475</v>
      </c>
      <c r="I520" s="21"/>
      <c r="J520" s="20">
        <v>56475</v>
      </c>
    </row>
    <row r="521" spans="1:10" ht="189" customHeight="1" x14ac:dyDescent="0.2">
      <c r="A521" s="6" t="s">
        <v>541</v>
      </c>
      <c r="B521" s="1" t="s">
        <v>542</v>
      </c>
      <c r="C521" s="16"/>
      <c r="D521" s="16"/>
      <c r="E521" s="17">
        <f t="shared" ref="E521:E586" si="52">F521+G521</f>
        <v>265</v>
      </c>
      <c r="F521" s="18">
        <f>F522</f>
        <v>0</v>
      </c>
      <c r="G521" s="17">
        <f>G522</f>
        <v>265</v>
      </c>
      <c r="H521" s="17">
        <f t="shared" ref="H521:H544" si="53">I521+J521</f>
        <v>275</v>
      </c>
      <c r="I521" s="18">
        <f>I522</f>
        <v>0</v>
      </c>
      <c r="J521" s="17">
        <f>J522</f>
        <v>275</v>
      </c>
    </row>
    <row r="522" spans="1:10" ht="99" customHeight="1" x14ac:dyDescent="0.2">
      <c r="A522" s="19" t="s">
        <v>939</v>
      </c>
      <c r="B522" s="16" t="s">
        <v>543</v>
      </c>
      <c r="C522" s="16"/>
      <c r="D522" s="16"/>
      <c r="E522" s="20">
        <f t="shared" si="52"/>
        <v>265</v>
      </c>
      <c r="F522" s="21">
        <f>F523+F524</f>
        <v>0</v>
      </c>
      <c r="G522" s="20">
        <f>G523+G524</f>
        <v>265</v>
      </c>
      <c r="H522" s="20">
        <f t="shared" si="53"/>
        <v>275</v>
      </c>
      <c r="I522" s="21">
        <f>I523+I524</f>
        <v>0</v>
      </c>
      <c r="J522" s="20">
        <f>J523+J524</f>
        <v>275</v>
      </c>
    </row>
    <row r="523" spans="1:10" ht="69" customHeight="1" x14ac:dyDescent="0.2">
      <c r="A523" s="16" t="s">
        <v>23</v>
      </c>
      <c r="B523" s="16" t="s">
        <v>543</v>
      </c>
      <c r="C523" s="16" t="s">
        <v>16</v>
      </c>
      <c r="D523" s="16" t="s">
        <v>11</v>
      </c>
      <c r="E523" s="20">
        <f t="shared" si="52"/>
        <v>3</v>
      </c>
      <c r="F523" s="20"/>
      <c r="G523" s="20">
        <v>3</v>
      </c>
      <c r="H523" s="20">
        <f t="shared" si="53"/>
        <v>3</v>
      </c>
      <c r="I523" s="20"/>
      <c r="J523" s="20">
        <v>3</v>
      </c>
    </row>
    <row r="524" spans="1:10" ht="49.5" customHeight="1" x14ac:dyDescent="0.2">
      <c r="A524" s="19" t="s">
        <v>30</v>
      </c>
      <c r="B524" s="16" t="s">
        <v>543</v>
      </c>
      <c r="C524" s="16" t="s">
        <v>19</v>
      </c>
      <c r="D524" s="16" t="s">
        <v>11</v>
      </c>
      <c r="E524" s="20">
        <f t="shared" si="52"/>
        <v>262</v>
      </c>
      <c r="F524" s="20"/>
      <c r="G524" s="20">
        <v>262</v>
      </c>
      <c r="H524" s="20">
        <f t="shared" si="53"/>
        <v>272</v>
      </c>
      <c r="I524" s="20"/>
      <c r="J524" s="20">
        <v>272</v>
      </c>
    </row>
    <row r="525" spans="1:10" ht="88.9" customHeight="1" x14ac:dyDescent="0.2">
      <c r="A525" s="6" t="s">
        <v>544</v>
      </c>
      <c r="B525" s="1" t="s">
        <v>545</v>
      </c>
      <c r="C525" s="16"/>
      <c r="D525" s="16"/>
      <c r="E525" s="17">
        <f t="shared" si="52"/>
        <v>407</v>
      </c>
      <c r="F525" s="18">
        <f>F526</f>
        <v>407</v>
      </c>
      <c r="G525" s="17">
        <f>G526</f>
        <v>0</v>
      </c>
      <c r="H525" s="17">
        <f t="shared" si="53"/>
        <v>407</v>
      </c>
      <c r="I525" s="18">
        <f>I526</f>
        <v>407</v>
      </c>
      <c r="J525" s="17">
        <f>J526</f>
        <v>0</v>
      </c>
    </row>
    <row r="526" spans="1:10" ht="30" customHeight="1" x14ac:dyDescent="0.2">
      <c r="A526" s="51" t="s">
        <v>133</v>
      </c>
      <c r="B526" s="16" t="s">
        <v>546</v>
      </c>
      <c r="C526" s="16"/>
      <c r="D526" s="16"/>
      <c r="E526" s="20">
        <f t="shared" si="52"/>
        <v>407</v>
      </c>
      <c r="F526" s="21">
        <f>F527</f>
        <v>407</v>
      </c>
      <c r="G526" s="20">
        <f>G527</f>
        <v>0</v>
      </c>
      <c r="H526" s="20">
        <f t="shared" si="53"/>
        <v>407</v>
      </c>
      <c r="I526" s="21">
        <f>I527</f>
        <v>407</v>
      </c>
      <c r="J526" s="20">
        <f>J527</f>
        <v>0</v>
      </c>
    </row>
    <row r="527" spans="1:10" ht="69.75" customHeight="1" x14ac:dyDescent="0.2">
      <c r="A527" s="16" t="s">
        <v>23</v>
      </c>
      <c r="B527" s="16" t="s">
        <v>546</v>
      </c>
      <c r="C527" s="16" t="s">
        <v>16</v>
      </c>
      <c r="D527" s="16" t="s">
        <v>11</v>
      </c>
      <c r="E527" s="20">
        <f t="shared" si="52"/>
        <v>407</v>
      </c>
      <c r="F527" s="20">
        <v>407</v>
      </c>
      <c r="G527" s="20"/>
      <c r="H527" s="20">
        <f>I527+J527</f>
        <v>407</v>
      </c>
      <c r="I527" s="20">
        <v>407</v>
      </c>
      <c r="J527" s="20"/>
    </row>
    <row r="528" spans="1:10" ht="174.75" customHeight="1" x14ac:dyDescent="0.2">
      <c r="A528" s="6" t="s">
        <v>547</v>
      </c>
      <c r="B528" s="1" t="s">
        <v>696</v>
      </c>
      <c r="C528" s="16"/>
      <c r="D528" s="16"/>
      <c r="E528" s="17">
        <f t="shared" si="52"/>
        <v>25.3</v>
      </c>
      <c r="F528" s="17">
        <f>F529</f>
        <v>25.3</v>
      </c>
      <c r="G528" s="17">
        <f>G529</f>
        <v>0</v>
      </c>
      <c r="H528" s="17">
        <f t="shared" si="53"/>
        <v>38.200000000000003</v>
      </c>
      <c r="I528" s="17">
        <f>I529</f>
        <v>38.200000000000003</v>
      </c>
      <c r="J528" s="17">
        <f>J529</f>
        <v>0</v>
      </c>
    </row>
    <row r="529" spans="1:10" ht="28.5" customHeight="1" x14ac:dyDescent="0.2">
      <c r="A529" s="19" t="s">
        <v>58</v>
      </c>
      <c r="B529" s="16" t="s">
        <v>697</v>
      </c>
      <c r="C529" s="16"/>
      <c r="D529" s="16"/>
      <c r="E529" s="20">
        <f t="shared" si="52"/>
        <v>25.3</v>
      </c>
      <c r="F529" s="20">
        <f>F530</f>
        <v>25.3</v>
      </c>
      <c r="G529" s="20">
        <f>G530</f>
        <v>0</v>
      </c>
      <c r="H529" s="20">
        <f t="shared" si="53"/>
        <v>38.200000000000003</v>
      </c>
      <c r="I529" s="20">
        <f>I530</f>
        <v>38.200000000000003</v>
      </c>
      <c r="J529" s="20">
        <f>J530</f>
        <v>0</v>
      </c>
    </row>
    <row r="530" spans="1:10" ht="71.25" customHeight="1" x14ac:dyDescent="0.2">
      <c r="A530" s="16" t="s">
        <v>23</v>
      </c>
      <c r="B530" s="16" t="s">
        <v>697</v>
      </c>
      <c r="C530" s="16" t="s">
        <v>16</v>
      </c>
      <c r="D530" s="16" t="s">
        <v>8</v>
      </c>
      <c r="E530" s="20">
        <f t="shared" si="52"/>
        <v>25.3</v>
      </c>
      <c r="F530" s="21">
        <v>25.3</v>
      </c>
      <c r="G530" s="20"/>
      <c r="H530" s="20">
        <f t="shared" si="53"/>
        <v>38.200000000000003</v>
      </c>
      <c r="I530" s="21">
        <v>38.200000000000003</v>
      </c>
      <c r="J530" s="20"/>
    </row>
    <row r="531" spans="1:10" ht="106.15" customHeight="1" x14ac:dyDescent="0.2">
      <c r="A531" s="6" t="s">
        <v>548</v>
      </c>
      <c r="B531" s="1" t="s">
        <v>549</v>
      </c>
      <c r="C531" s="16"/>
      <c r="D531" s="16"/>
      <c r="E531" s="17">
        <f t="shared" si="52"/>
        <v>1184.9000000000001</v>
      </c>
      <c r="F531" s="18">
        <f>F532</f>
        <v>0</v>
      </c>
      <c r="G531" s="17">
        <f>G532</f>
        <v>1184.9000000000001</v>
      </c>
      <c r="H531" s="17">
        <f t="shared" si="53"/>
        <v>1232.3</v>
      </c>
      <c r="I531" s="18">
        <f>I532</f>
        <v>0</v>
      </c>
      <c r="J531" s="17">
        <f>J532</f>
        <v>1232.3</v>
      </c>
    </row>
    <row r="532" spans="1:10" ht="102.6" customHeight="1" x14ac:dyDescent="0.2">
      <c r="A532" s="19" t="s">
        <v>550</v>
      </c>
      <c r="B532" s="16" t="s">
        <v>551</v>
      </c>
      <c r="C532" s="16"/>
      <c r="D532" s="16"/>
      <c r="E532" s="20">
        <f t="shared" si="52"/>
        <v>1184.9000000000001</v>
      </c>
      <c r="F532" s="21">
        <f>F533</f>
        <v>0</v>
      </c>
      <c r="G532" s="20">
        <f>G533</f>
        <v>1184.9000000000001</v>
      </c>
      <c r="H532" s="20">
        <f t="shared" si="53"/>
        <v>1232.3</v>
      </c>
      <c r="I532" s="21">
        <f>I533</f>
        <v>0</v>
      </c>
      <c r="J532" s="20">
        <f>J533</f>
        <v>1232.3</v>
      </c>
    </row>
    <row r="533" spans="1:10" ht="54.75" customHeight="1" x14ac:dyDescent="0.2">
      <c r="A533" s="19" t="s">
        <v>30</v>
      </c>
      <c r="B533" s="16" t="s">
        <v>551</v>
      </c>
      <c r="C533" s="16" t="s">
        <v>19</v>
      </c>
      <c r="D533" s="16" t="s">
        <v>8</v>
      </c>
      <c r="E533" s="20">
        <f t="shared" si="52"/>
        <v>1184.9000000000001</v>
      </c>
      <c r="F533" s="20"/>
      <c r="G533" s="20">
        <v>1184.9000000000001</v>
      </c>
      <c r="H533" s="20">
        <f>I533+J533</f>
        <v>1232.3</v>
      </c>
      <c r="I533" s="20"/>
      <c r="J533" s="20">
        <v>1232.3</v>
      </c>
    </row>
    <row r="534" spans="1:10" ht="209.25" customHeight="1" x14ac:dyDescent="0.2">
      <c r="A534" s="6" t="s">
        <v>552</v>
      </c>
      <c r="B534" s="1" t="s">
        <v>553</v>
      </c>
      <c r="C534" s="16"/>
      <c r="D534" s="16"/>
      <c r="E534" s="17">
        <f t="shared" si="52"/>
        <v>31643</v>
      </c>
      <c r="F534" s="18">
        <f>F535</f>
        <v>0</v>
      </c>
      <c r="G534" s="17">
        <f>G535</f>
        <v>31643</v>
      </c>
      <c r="H534" s="17">
        <f t="shared" si="53"/>
        <v>32909</v>
      </c>
      <c r="I534" s="18">
        <f>I535</f>
        <v>0</v>
      </c>
      <c r="J534" s="17">
        <f>J535</f>
        <v>32909</v>
      </c>
    </row>
    <row r="535" spans="1:10" ht="84" customHeight="1" x14ac:dyDescent="0.2">
      <c r="A535" s="22" t="s">
        <v>865</v>
      </c>
      <c r="B535" s="16" t="s">
        <v>554</v>
      </c>
      <c r="C535" s="16"/>
      <c r="D535" s="16"/>
      <c r="E535" s="20">
        <f t="shared" si="52"/>
        <v>31643</v>
      </c>
      <c r="F535" s="21">
        <f>F536</f>
        <v>0</v>
      </c>
      <c r="G535" s="20">
        <f>G536</f>
        <v>31643</v>
      </c>
      <c r="H535" s="20">
        <f t="shared" si="53"/>
        <v>32909</v>
      </c>
      <c r="I535" s="21">
        <f>I536</f>
        <v>0</v>
      </c>
      <c r="J535" s="20">
        <f>J536</f>
        <v>32909</v>
      </c>
    </row>
    <row r="536" spans="1:10" ht="54" customHeight="1" x14ac:dyDescent="0.2">
      <c r="A536" s="19" t="s">
        <v>30</v>
      </c>
      <c r="B536" s="16" t="s">
        <v>554</v>
      </c>
      <c r="C536" s="16" t="s">
        <v>19</v>
      </c>
      <c r="D536" s="16" t="s">
        <v>8</v>
      </c>
      <c r="E536" s="20">
        <f t="shared" si="52"/>
        <v>31643</v>
      </c>
      <c r="F536" s="20"/>
      <c r="G536" s="20">
        <v>31643</v>
      </c>
      <c r="H536" s="20">
        <f>I536+J536</f>
        <v>32909</v>
      </c>
      <c r="I536" s="20"/>
      <c r="J536" s="20">
        <v>32909</v>
      </c>
    </row>
    <row r="537" spans="1:10" ht="137.25" customHeight="1" x14ac:dyDescent="0.2">
      <c r="A537" s="6" t="s">
        <v>555</v>
      </c>
      <c r="B537" s="1" t="s">
        <v>556</v>
      </c>
      <c r="C537" s="16"/>
      <c r="D537" s="16"/>
      <c r="E537" s="17">
        <f t="shared" si="52"/>
        <v>5291</v>
      </c>
      <c r="F537" s="18">
        <f>F538</f>
        <v>0</v>
      </c>
      <c r="G537" s="17">
        <f>G538</f>
        <v>5291</v>
      </c>
      <c r="H537" s="17">
        <f t="shared" si="53"/>
        <v>5504</v>
      </c>
      <c r="I537" s="18">
        <f>I538</f>
        <v>0</v>
      </c>
      <c r="J537" s="17">
        <f>J538</f>
        <v>5504</v>
      </c>
    </row>
    <row r="538" spans="1:10" ht="67.5" customHeight="1" x14ac:dyDescent="0.2">
      <c r="A538" s="22" t="s">
        <v>866</v>
      </c>
      <c r="B538" s="16" t="s">
        <v>719</v>
      </c>
      <c r="C538" s="16"/>
      <c r="D538" s="16"/>
      <c r="E538" s="20">
        <f t="shared" si="52"/>
        <v>5291</v>
      </c>
      <c r="F538" s="21">
        <f>F539</f>
        <v>0</v>
      </c>
      <c r="G538" s="20">
        <f>G539</f>
        <v>5291</v>
      </c>
      <c r="H538" s="20">
        <f t="shared" si="53"/>
        <v>5504</v>
      </c>
      <c r="I538" s="21">
        <f>I539</f>
        <v>0</v>
      </c>
      <c r="J538" s="20">
        <f>J539</f>
        <v>5504</v>
      </c>
    </row>
    <row r="539" spans="1:10" ht="48.75" customHeight="1" x14ac:dyDescent="0.2">
      <c r="A539" s="19" t="s">
        <v>30</v>
      </c>
      <c r="B539" s="16" t="s">
        <v>719</v>
      </c>
      <c r="C539" s="16" t="s">
        <v>19</v>
      </c>
      <c r="D539" s="16" t="s">
        <v>8</v>
      </c>
      <c r="E539" s="20">
        <f t="shared" si="52"/>
        <v>5291</v>
      </c>
      <c r="F539" s="20"/>
      <c r="G539" s="20">
        <v>5291</v>
      </c>
      <c r="H539" s="20">
        <f>I539+J539</f>
        <v>5504</v>
      </c>
      <c r="I539" s="20"/>
      <c r="J539" s="20">
        <v>5504</v>
      </c>
    </row>
    <row r="540" spans="1:10" ht="120" customHeight="1" x14ac:dyDescent="0.2">
      <c r="A540" s="6" t="s">
        <v>557</v>
      </c>
      <c r="B540" s="1" t="s">
        <v>558</v>
      </c>
      <c r="C540" s="16"/>
      <c r="D540" s="16"/>
      <c r="E540" s="17">
        <f t="shared" si="52"/>
        <v>18380</v>
      </c>
      <c r="F540" s="18">
        <f>F541</f>
        <v>0</v>
      </c>
      <c r="G540" s="17">
        <f>G541</f>
        <v>18380</v>
      </c>
      <c r="H540" s="17">
        <f t="shared" si="53"/>
        <v>19500</v>
      </c>
      <c r="I540" s="18">
        <f>I541</f>
        <v>0</v>
      </c>
      <c r="J540" s="17">
        <f>J541</f>
        <v>19500</v>
      </c>
    </row>
    <row r="541" spans="1:10" ht="127.5" customHeight="1" x14ac:dyDescent="0.2">
      <c r="A541" s="19" t="s">
        <v>963</v>
      </c>
      <c r="B541" s="16" t="s">
        <v>559</v>
      </c>
      <c r="C541" s="16"/>
      <c r="D541" s="16"/>
      <c r="E541" s="20">
        <f t="shared" si="52"/>
        <v>18380</v>
      </c>
      <c r="F541" s="21">
        <f>F542</f>
        <v>0</v>
      </c>
      <c r="G541" s="20">
        <f>G542</f>
        <v>18380</v>
      </c>
      <c r="H541" s="20">
        <f t="shared" si="53"/>
        <v>19500</v>
      </c>
      <c r="I541" s="21">
        <f>I542</f>
        <v>0</v>
      </c>
      <c r="J541" s="20">
        <f>J542</f>
        <v>19500</v>
      </c>
    </row>
    <row r="542" spans="1:10" ht="54.75" customHeight="1" x14ac:dyDescent="0.2">
      <c r="A542" s="19" t="s">
        <v>30</v>
      </c>
      <c r="B542" s="16" t="s">
        <v>559</v>
      </c>
      <c r="C542" s="16" t="s">
        <v>19</v>
      </c>
      <c r="D542" s="16" t="s">
        <v>8</v>
      </c>
      <c r="E542" s="20">
        <f t="shared" si="52"/>
        <v>18380</v>
      </c>
      <c r="F542" s="20"/>
      <c r="G542" s="20">
        <v>18380</v>
      </c>
      <c r="H542" s="20">
        <f>I542+J542</f>
        <v>19500</v>
      </c>
      <c r="I542" s="20"/>
      <c r="J542" s="20">
        <v>19500</v>
      </c>
    </row>
    <row r="543" spans="1:10" ht="173.25" customHeight="1" x14ac:dyDescent="0.2">
      <c r="A543" s="1" t="s">
        <v>547</v>
      </c>
      <c r="B543" s="1" t="s">
        <v>560</v>
      </c>
      <c r="C543" s="16"/>
      <c r="D543" s="16"/>
      <c r="E543" s="17">
        <f t="shared" si="52"/>
        <v>766</v>
      </c>
      <c r="F543" s="18">
        <f>F544+F546</f>
        <v>0</v>
      </c>
      <c r="G543" s="18">
        <f>G544+G546</f>
        <v>766</v>
      </c>
      <c r="H543" s="17">
        <f t="shared" si="53"/>
        <v>882</v>
      </c>
      <c r="I543" s="18">
        <f>I544+I546</f>
        <v>0</v>
      </c>
      <c r="J543" s="18">
        <f>J544+J546</f>
        <v>882</v>
      </c>
    </row>
    <row r="544" spans="1:10" ht="252.75" customHeight="1" x14ac:dyDescent="0.2">
      <c r="A544" s="19" t="s">
        <v>975</v>
      </c>
      <c r="B544" s="16" t="s">
        <v>964</v>
      </c>
      <c r="C544" s="16"/>
      <c r="D544" s="16"/>
      <c r="E544" s="20">
        <f t="shared" si="52"/>
        <v>538</v>
      </c>
      <c r="F544" s="21">
        <f>F545</f>
        <v>0</v>
      </c>
      <c r="G544" s="21">
        <f>G545</f>
        <v>538</v>
      </c>
      <c r="H544" s="20">
        <f t="shared" si="53"/>
        <v>538</v>
      </c>
      <c r="I544" s="21">
        <f>I545</f>
        <v>0</v>
      </c>
      <c r="J544" s="21">
        <f>J545</f>
        <v>538</v>
      </c>
    </row>
    <row r="545" spans="1:10" ht="56.25" customHeight="1" x14ac:dyDescent="0.2">
      <c r="A545" s="19" t="s">
        <v>30</v>
      </c>
      <c r="B545" s="16" t="s">
        <v>964</v>
      </c>
      <c r="C545" s="16" t="s">
        <v>19</v>
      </c>
      <c r="D545" s="16" t="s">
        <v>8</v>
      </c>
      <c r="E545" s="20">
        <f t="shared" si="52"/>
        <v>538</v>
      </c>
      <c r="F545" s="20"/>
      <c r="G545" s="20">
        <v>538</v>
      </c>
      <c r="H545" s="20">
        <f>I545+J545</f>
        <v>538</v>
      </c>
      <c r="I545" s="20"/>
      <c r="J545" s="20">
        <v>538</v>
      </c>
    </row>
    <row r="546" spans="1:10" ht="276" customHeight="1" x14ac:dyDescent="0.2">
      <c r="A546" s="19" t="s">
        <v>953</v>
      </c>
      <c r="B546" s="16" t="s">
        <v>954</v>
      </c>
      <c r="C546" s="16"/>
      <c r="D546" s="16"/>
      <c r="E546" s="20">
        <f>F546+G546</f>
        <v>228</v>
      </c>
      <c r="F546" s="20">
        <f>F547</f>
        <v>0</v>
      </c>
      <c r="G546" s="20">
        <f>G547</f>
        <v>228</v>
      </c>
      <c r="H546" s="20">
        <f>I546+J546</f>
        <v>344</v>
      </c>
      <c r="I546" s="20">
        <f>I547</f>
        <v>0</v>
      </c>
      <c r="J546" s="20">
        <f>J547</f>
        <v>344</v>
      </c>
    </row>
    <row r="547" spans="1:10" ht="61.5" customHeight="1" x14ac:dyDescent="0.2">
      <c r="A547" s="16" t="s">
        <v>23</v>
      </c>
      <c r="B547" s="16" t="s">
        <v>954</v>
      </c>
      <c r="C547" s="16" t="s">
        <v>16</v>
      </c>
      <c r="D547" s="16" t="s">
        <v>8</v>
      </c>
      <c r="E547" s="20">
        <f>F547+G547</f>
        <v>228</v>
      </c>
      <c r="F547" s="20"/>
      <c r="G547" s="20">
        <v>228</v>
      </c>
      <c r="H547" s="20">
        <f>I547+J547</f>
        <v>344</v>
      </c>
      <c r="I547" s="20"/>
      <c r="J547" s="20">
        <v>344</v>
      </c>
    </row>
    <row r="548" spans="1:10" ht="84.75" customHeight="1" x14ac:dyDescent="0.2">
      <c r="A548" s="5" t="s">
        <v>561</v>
      </c>
      <c r="B548" s="1" t="s">
        <v>562</v>
      </c>
      <c r="C548" s="16"/>
      <c r="D548" s="16"/>
      <c r="E548" s="17">
        <f t="shared" si="52"/>
        <v>5424</v>
      </c>
      <c r="F548" s="17">
        <f>F549+F552+F557+F560</f>
        <v>4168</v>
      </c>
      <c r="G548" s="17">
        <f>G549+G552+G557+G560</f>
        <v>1256</v>
      </c>
      <c r="H548" s="17">
        <f t="shared" ref="H548:H561" si="54">I548+J548</f>
        <v>5111</v>
      </c>
      <c r="I548" s="17">
        <f>I549+I552+I557+I560</f>
        <v>3855</v>
      </c>
      <c r="J548" s="17">
        <f>J549+J552+J557+J560</f>
        <v>1256</v>
      </c>
    </row>
    <row r="549" spans="1:10" ht="137.25" customHeight="1" x14ac:dyDescent="0.2">
      <c r="A549" s="5" t="s">
        <v>563</v>
      </c>
      <c r="B549" s="1" t="s">
        <v>564</v>
      </c>
      <c r="C549" s="16"/>
      <c r="D549" s="16"/>
      <c r="E549" s="17">
        <f t="shared" si="52"/>
        <v>3635</v>
      </c>
      <c r="F549" s="18">
        <f>F550</f>
        <v>3635</v>
      </c>
      <c r="G549" s="17">
        <f>G550</f>
        <v>0</v>
      </c>
      <c r="H549" s="17">
        <f t="shared" si="54"/>
        <v>3322</v>
      </c>
      <c r="I549" s="18">
        <f>I550</f>
        <v>3322</v>
      </c>
      <c r="J549" s="17">
        <f>J550</f>
        <v>0</v>
      </c>
    </row>
    <row r="550" spans="1:10" ht="93" customHeight="1" x14ac:dyDescent="0.2">
      <c r="A550" s="19" t="s">
        <v>56</v>
      </c>
      <c r="B550" s="16" t="s">
        <v>565</v>
      </c>
      <c r="C550" s="16"/>
      <c r="D550" s="16"/>
      <c r="E550" s="20">
        <f t="shared" si="52"/>
        <v>3635</v>
      </c>
      <c r="F550" s="21">
        <f>F551</f>
        <v>3635</v>
      </c>
      <c r="G550" s="20">
        <f>G551</f>
        <v>0</v>
      </c>
      <c r="H550" s="20">
        <f t="shared" si="54"/>
        <v>3322</v>
      </c>
      <c r="I550" s="21">
        <f>I551</f>
        <v>3322</v>
      </c>
      <c r="J550" s="20">
        <f>J551</f>
        <v>0</v>
      </c>
    </row>
    <row r="551" spans="1:10" ht="101.25" customHeight="1" x14ac:dyDescent="0.2">
      <c r="A551" s="16" t="s">
        <v>21</v>
      </c>
      <c r="B551" s="16" t="s">
        <v>565</v>
      </c>
      <c r="C551" s="16" t="s">
        <v>17</v>
      </c>
      <c r="D551" s="16" t="s">
        <v>509</v>
      </c>
      <c r="E551" s="20">
        <f t="shared" si="52"/>
        <v>3635</v>
      </c>
      <c r="F551" s="20">
        <v>3635</v>
      </c>
      <c r="G551" s="20"/>
      <c r="H551" s="20">
        <f>I551+J551</f>
        <v>3322</v>
      </c>
      <c r="I551" s="20">
        <v>3322</v>
      </c>
      <c r="J551" s="20"/>
    </row>
    <row r="552" spans="1:10" ht="191.25" customHeight="1" x14ac:dyDescent="0.2">
      <c r="A552" s="6" t="s">
        <v>566</v>
      </c>
      <c r="B552" s="1" t="s">
        <v>567</v>
      </c>
      <c r="C552" s="16"/>
      <c r="D552" s="16"/>
      <c r="E552" s="17">
        <f t="shared" si="52"/>
        <v>118</v>
      </c>
      <c r="F552" s="17">
        <f>F555+F553</f>
        <v>118</v>
      </c>
      <c r="G552" s="17">
        <f>G555+G553</f>
        <v>0</v>
      </c>
      <c r="H552" s="17">
        <f t="shared" si="54"/>
        <v>118</v>
      </c>
      <c r="I552" s="17">
        <f>I555+I553</f>
        <v>118</v>
      </c>
      <c r="J552" s="17">
        <f>J555+J553</f>
        <v>0</v>
      </c>
    </row>
    <row r="553" spans="1:10" ht="65.25" customHeight="1" x14ac:dyDescent="0.2">
      <c r="A553" s="19" t="s">
        <v>401</v>
      </c>
      <c r="B553" s="16" t="s">
        <v>761</v>
      </c>
      <c r="C553" s="16"/>
      <c r="D553" s="16"/>
      <c r="E553" s="20">
        <f t="shared" si="52"/>
        <v>1</v>
      </c>
      <c r="F553" s="20">
        <f>F554</f>
        <v>1</v>
      </c>
      <c r="G553" s="20">
        <f>G554</f>
        <v>0</v>
      </c>
      <c r="H553" s="20">
        <f t="shared" si="54"/>
        <v>1</v>
      </c>
      <c r="I553" s="20">
        <f>I554</f>
        <v>1</v>
      </c>
      <c r="J553" s="20">
        <f>J554</f>
        <v>0</v>
      </c>
    </row>
    <row r="554" spans="1:10" ht="74.25" customHeight="1" x14ac:dyDescent="0.2">
      <c r="A554" s="16" t="s">
        <v>23</v>
      </c>
      <c r="B554" s="16" t="s">
        <v>761</v>
      </c>
      <c r="C554" s="16" t="s">
        <v>16</v>
      </c>
      <c r="D554" s="16" t="s">
        <v>11</v>
      </c>
      <c r="E554" s="20">
        <f t="shared" si="52"/>
        <v>1</v>
      </c>
      <c r="F554" s="21">
        <v>1</v>
      </c>
      <c r="G554" s="17"/>
      <c r="H554" s="20">
        <f t="shared" si="54"/>
        <v>1</v>
      </c>
      <c r="I554" s="21">
        <v>1</v>
      </c>
      <c r="J554" s="17"/>
    </row>
    <row r="555" spans="1:10" ht="112.5" customHeight="1" x14ac:dyDescent="0.2">
      <c r="A555" s="19" t="s">
        <v>717</v>
      </c>
      <c r="B555" s="16" t="s">
        <v>718</v>
      </c>
      <c r="C555" s="16"/>
      <c r="D555" s="16"/>
      <c r="E555" s="20">
        <f t="shared" si="52"/>
        <v>117</v>
      </c>
      <c r="F555" s="21">
        <f>F556</f>
        <v>117</v>
      </c>
      <c r="G555" s="20">
        <f>G556</f>
        <v>0</v>
      </c>
      <c r="H555" s="20">
        <f t="shared" si="54"/>
        <v>117</v>
      </c>
      <c r="I555" s="21">
        <f>I556</f>
        <v>117</v>
      </c>
      <c r="J555" s="20">
        <f>J556</f>
        <v>0</v>
      </c>
    </row>
    <row r="556" spans="1:10" ht="59.25" customHeight="1" x14ac:dyDescent="0.2">
      <c r="A556" s="19" t="s">
        <v>30</v>
      </c>
      <c r="B556" s="16" t="s">
        <v>718</v>
      </c>
      <c r="C556" s="16" t="s">
        <v>19</v>
      </c>
      <c r="D556" s="16" t="s">
        <v>11</v>
      </c>
      <c r="E556" s="20">
        <f t="shared" si="52"/>
        <v>117</v>
      </c>
      <c r="F556" s="20">
        <v>117</v>
      </c>
      <c r="G556" s="20"/>
      <c r="H556" s="20">
        <f>I556+J556</f>
        <v>117</v>
      </c>
      <c r="I556" s="20">
        <v>117</v>
      </c>
      <c r="J556" s="20"/>
    </row>
    <row r="557" spans="1:10" ht="99.6" customHeight="1" x14ac:dyDescent="0.2">
      <c r="A557" s="6" t="s">
        <v>568</v>
      </c>
      <c r="B557" s="1" t="s">
        <v>569</v>
      </c>
      <c r="C557" s="16"/>
      <c r="D557" s="16"/>
      <c r="E557" s="17">
        <f t="shared" si="52"/>
        <v>352</v>
      </c>
      <c r="F557" s="18">
        <f>F558</f>
        <v>352</v>
      </c>
      <c r="G557" s="17">
        <f>G558</f>
        <v>0</v>
      </c>
      <c r="H557" s="17">
        <f t="shared" si="54"/>
        <v>352</v>
      </c>
      <c r="I557" s="18">
        <f>I558</f>
        <v>352</v>
      </c>
      <c r="J557" s="17">
        <f>J558</f>
        <v>0</v>
      </c>
    </row>
    <row r="558" spans="1:10" ht="32.25" customHeight="1" x14ac:dyDescent="0.2">
      <c r="A558" s="51" t="s">
        <v>70</v>
      </c>
      <c r="B558" s="16" t="s">
        <v>570</v>
      </c>
      <c r="C558" s="16"/>
      <c r="D558" s="16"/>
      <c r="E558" s="20">
        <f t="shared" si="52"/>
        <v>352</v>
      </c>
      <c r="F558" s="21">
        <f>F559</f>
        <v>352</v>
      </c>
      <c r="G558" s="20">
        <f>G559</f>
        <v>0</v>
      </c>
      <c r="H558" s="20">
        <f t="shared" si="54"/>
        <v>352</v>
      </c>
      <c r="I558" s="21">
        <f>I559</f>
        <v>352</v>
      </c>
      <c r="J558" s="20">
        <f>J559</f>
        <v>0</v>
      </c>
    </row>
    <row r="559" spans="1:10" ht="71.25" customHeight="1" x14ac:dyDescent="0.2">
      <c r="A559" s="16" t="s">
        <v>23</v>
      </c>
      <c r="B559" s="16" t="s">
        <v>570</v>
      </c>
      <c r="C559" s="16" t="s">
        <v>16</v>
      </c>
      <c r="D559" s="16" t="s">
        <v>11</v>
      </c>
      <c r="E559" s="20">
        <f t="shared" si="52"/>
        <v>352</v>
      </c>
      <c r="F559" s="20">
        <v>352</v>
      </c>
      <c r="G559" s="20"/>
      <c r="H559" s="20">
        <f>I559+J559</f>
        <v>352</v>
      </c>
      <c r="I559" s="20">
        <v>352</v>
      </c>
      <c r="J559" s="20"/>
    </row>
    <row r="560" spans="1:10" ht="98.25" customHeight="1" x14ac:dyDescent="0.2">
      <c r="A560" s="6" t="s">
        <v>756</v>
      </c>
      <c r="B560" s="1" t="s">
        <v>698</v>
      </c>
      <c r="C560" s="16"/>
      <c r="D560" s="16"/>
      <c r="E560" s="17">
        <f t="shared" si="52"/>
        <v>1319</v>
      </c>
      <c r="F560" s="17">
        <f>F561</f>
        <v>63</v>
      </c>
      <c r="G560" s="17">
        <f>G561</f>
        <v>1256</v>
      </c>
      <c r="H560" s="17">
        <f t="shared" si="54"/>
        <v>1319</v>
      </c>
      <c r="I560" s="17">
        <f>I561</f>
        <v>63</v>
      </c>
      <c r="J560" s="17">
        <f>J561</f>
        <v>1256</v>
      </c>
    </row>
    <row r="561" spans="1:10" ht="164.25" customHeight="1" x14ac:dyDescent="0.2">
      <c r="A561" s="16" t="s">
        <v>910</v>
      </c>
      <c r="B561" s="16" t="s">
        <v>699</v>
      </c>
      <c r="C561" s="16"/>
      <c r="D561" s="16"/>
      <c r="E561" s="20">
        <f t="shared" si="52"/>
        <v>1319</v>
      </c>
      <c r="F561" s="20">
        <f>F562</f>
        <v>63</v>
      </c>
      <c r="G561" s="20">
        <f>G562</f>
        <v>1256</v>
      </c>
      <c r="H561" s="20">
        <f t="shared" si="54"/>
        <v>1319</v>
      </c>
      <c r="I561" s="20">
        <f>I562</f>
        <v>63</v>
      </c>
      <c r="J561" s="20">
        <f>J562</f>
        <v>1256</v>
      </c>
    </row>
    <row r="562" spans="1:10" ht="104.25" customHeight="1" x14ac:dyDescent="0.2">
      <c r="A562" s="16" t="s">
        <v>21</v>
      </c>
      <c r="B562" s="16" t="s">
        <v>699</v>
      </c>
      <c r="C562" s="16" t="s">
        <v>17</v>
      </c>
      <c r="D562" s="16" t="s">
        <v>39</v>
      </c>
      <c r="E562" s="20">
        <f>F562+G562</f>
        <v>1319</v>
      </c>
      <c r="F562" s="20">
        <f>154-91</f>
        <v>63</v>
      </c>
      <c r="G562" s="20">
        <f>3072-1816</f>
        <v>1256</v>
      </c>
      <c r="H562" s="20">
        <f>I562+J562</f>
        <v>1319</v>
      </c>
      <c r="I562" s="20">
        <f>154-91</f>
        <v>63</v>
      </c>
      <c r="J562" s="20">
        <f>3072-1816</f>
        <v>1256</v>
      </c>
    </row>
    <row r="563" spans="1:10" ht="101.25" customHeight="1" x14ac:dyDescent="0.2">
      <c r="A563" s="5" t="s">
        <v>571</v>
      </c>
      <c r="B563" s="1" t="s">
        <v>572</v>
      </c>
      <c r="C563" s="16"/>
      <c r="D563" s="16"/>
      <c r="E563" s="17">
        <f t="shared" si="52"/>
        <v>3900</v>
      </c>
      <c r="F563" s="18">
        <f t="shared" ref="F563:J565" si="55">F564</f>
        <v>3900</v>
      </c>
      <c r="G563" s="17">
        <f t="shared" si="55"/>
        <v>0</v>
      </c>
      <c r="H563" s="17">
        <f t="shared" ref="H563:H582" si="56">I563+J563</f>
        <v>3900</v>
      </c>
      <c r="I563" s="18">
        <f t="shared" si="55"/>
        <v>3900</v>
      </c>
      <c r="J563" s="17">
        <f t="shared" si="55"/>
        <v>0</v>
      </c>
    </row>
    <row r="564" spans="1:10" ht="154.5" customHeight="1" x14ac:dyDescent="0.2">
      <c r="A564" s="6" t="s">
        <v>573</v>
      </c>
      <c r="B564" s="1" t="s">
        <v>574</v>
      </c>
      <c r="C564" s="16"/>
      <c r="D564" s="16"/>
      <c r="E564" s="17">
        <f t="shared" si="52"/>
        <v>3900</v>
      </c>
      <c r="F564" s="18">
        <f t="shared" si="55"/>
        <v>3900</v>
      </c>
      <c r="G564" s="17">
        <f t="shared" si="55"/>
        <v>0</v>
      </c>
      <c r="H564" s="17">
        <f t="shared" si="56"/>
        <v>3900</v>
      </c>
      <c r="I564" s="18">
        <f t="shared" si="55"/>
        <v>3900</v>
      </c>
      <c r="J564" s="17">
        <f t="shared" si="55"/>
        <v>0</v>
      </c>
    </row>
    <row r="565" spans="1:10" ht="135" customHeight="1" x14ac:dyDescent="0.2">
      <c r="A565" s="22" t="s">
        <v>900</v>
      </c>
      <c r="B565" s="16" t="s">
        <v>575</v>
      </c>
      <c r="C565" s="16"/>
      <c r="D565" s="16"/>
      <c r="E565" s="20">
        <f t="shared" si="52"/>
        <v>3900</v>
      </c>
      <c r="F565" s="21">
        <f t="shared" si="55"/>
        <v>3900</v>
      </c>
      <c r="G565" s="20">
        <f t="shared" si="55"/>
        <v>0</v>
      </c>
      <c r="H565" s="20">
        <f t="shared" si="56"/>
        <v>3900</v>
      </c>
      <c r="I565" s="21">
        <f t="shared" si="55"/>
        <v>3900</v>
      </c>
      <c r="J565" s="20">
        <f t="shared" si="55"/>
        <v>0</v>
      </c>
    </row>
    <row r="566" spans="1:10" ht="95.25" customHeight="1" x14ac:dyDescent="0.2">
      <c r="A566" s="16" t="s">
        <v>21</v>
      </c>
      <c r="B566" s="16" t="s">
        <v>575</v>
      </c>
      <c r="C566" s="16" t="s">
        <v>17</v>
      </c>
      <c r="D566" s="16" t="s">
        <v>39</v>
      </c>
      <c r="E566" s="20">
        <f t="shared" si="52"/>
        <v>3900</v>
      </c>
      <c r="F566" s="20">
        <v>3900</v>
      </c>
      <c r="G566" s="20"/>
      <c r="H566" s="20">
        <f>I566+J566</f>
        <v>3900</v>
      </c>
      <c r="I566" s="20">
        <v>3900</v>
      </c>
      <c r="J566" s="20"/>
    </row>
    <row r="567" spans="1:10" ht="138.6" customHeight="1" x14ac:dyDescent="0.2">
      <c r="A567" s="5" t="s">
        <v>785</v>
      </c>
      <c r="B567" s="1" t="s">
        <v>576</v>
      </c>
      <c r="C567" s="16"/>
      <c r="D567" s="16"/>
      <c r="E567" s="17">
        <f t="shared" si="52"/>
        <v>51339</v>
      </c>
      <c r="F567" s="18">
        <f>F568+F571+F575+F580+F583+F587+F591</f>
        <v>4073</v>
      </c>
      <c r="G567" s="17">
        <f>G568+G571+G575+G580+G583+G587+G591</f>
        <v>47266</v>
      </c>
      <c r="H567" s="17">
        <f t="shared" si="56"/>
        <v>52935</v>
      </c>
      <c r="I567" s="18">
        <f>I568+I571+I575+I580+I583+I587+I591</f>
        <v>4073</v>
      </c>
      <c r="J567" s="17">
        <f>J568+J571+J575+J580+J583+J587+J591</f>
        <v>48862</v>
      </c>
    </row>
    <row r="568" spans="1:10" ht="240" customHeight="1" x14ac:dyDescent="0.2">
      <c r="A568" s="6" t="s">
        <v>577</v>
      </c>
      <c r="B568" s="1" t="s">
        <v>578</v>
      </c>
      <c r="C568" s="16"/>
      <c r="D568" s="16"/>
      <c r="E568" s="17">
        <f t="shared" si="52"/>
        <v>2716</v>
      </c>
      <c r="F568" s="18">
        <f>F569</f>
        <v>2716</v>
      </c>
      <c r="G568" s="17">
        <f>G569</f>
        <v>0</v>
      </c>
      <c r="H568" s="17">
        <f t="shared" si="56"/>
        <v>2716</v>
      </c>
      <c r="I568" s="18">
        <f>I569</f>
        <v>2716</v>
      </c>
      <c r="J568" s="17">
        <f>J569</f>
        <v>0</v>
      </c>
    </row>
    <row r="569" spans="1:10" ht="66.75" customHeight="1" x14ac:dyDescent="0.2">
      <c r="A569" s="19" t="s">
        <v>78</v>
      </c>
      <c r="B569" s="16" t="s">
        <v>579</v>
      </c>
      <c r="C569" s="16"/>
      <c r="D569" s="16"/>
      <c r="E569" s="20">
        <f t="shared" si="52"/>
        <v>2716</v>
      </c>
      <c r="F569" s="21">
        <f>F570</f>
        <v>2716</v>
      </c>
      <c r="G569" s="20">
        <f>G570</f>
        <v>0</v>
      </c>
      <c r="H569" s="20">
        <f t="shared" si="56"/>
        <v>2716</v>
      </c>
      <c r="I569" s="21">
        <f>I570</f>
        <v>2716</v>
      </c>
      <c r="J569" s="20">
        <f>J570</f>
        <v>0</v>
      </c>
    </row>
    <row r="570" spans="1:10" ht="183.75" customHeight="1" x14ac:dyDescent="0.2">
      <c r="A570" s="22" t="s">
        <v>25</v>
      </c>
      <c r="B570" s="16" t="s">
        <v>579</v>
      </c>
      <c r="C570" s="16" t="s">
        <v>15</v>
      </c>
      <c r="D570" s="16" t="s">
        <v>39</v>
      </c>
      <c r="E570" s="20">
        <f t="shared" si="52"/>
        <v>2716</v>
      </c>
      <c r="F570" s="20">
        <v>2716</v>
      </c>
      <c r="G570" s="20"/>
      <c r="H570" s="20">
        <f>I570+J570</f>
        <v>2716</v>
      </c>
      <c r="I570" s="20">
        <v>2716</v>
      </c>
      <c r="J570" s="20"/>
    </row>
    <row r="571" spans="1:10" ht="220.15" customHeight="1" x14ac:dyDescent="0.2">
      <c r="A571" s="6" t="s">
        <v>580</v>
      </c>
      <c r="B571" s="1" t="s">
        <v>581</v>
      </c>
      <c r="C571" s="16"/>
      <c r="D571" s="16"/>
      <c r="E571" s="17">
        <f t="shared" si="52"/>
        <v>1357</v>
      </c>
      <c r="F571" s="18">
        <f>F572</f>
        <v>1357</v>
      </c>
      <c r="G571" s="17">
        <f>G572</f>
        <v>0</v>
      </c>
      <c r="H571" s="17">
        <f t="shared" si="56"/>
        <v>1357</v>
      </c>
      <c r="I571" s="18">
        <f>I572</f>
        <v>1357</v>
      </c>
      <c r="J571" s="17">
        <f>J572</f>
        <v>0</v>
      </c>
    </row>
    <row r="572" spans="1:10" ht="90.75" customHeight="1" x14ac:dyDescent="0.2">
      <c r="A572" s="19" t="s">
        <v>56</v>
      </c>
      <c r="B572" s="16" t="s">
        <v>582</v>
      </c>
      <c r="C572" s="16"/>
      <c r="D572" s="16"/>
      <c r="E572" s="20">
        <f t="shared" si="52"/>
        <v>1357</v>
      </c>
      <c r="F572" s="21">
        <f>F573+F574</f>
        <v>1357</v>
      </c>
      <c r="G572" s="20">
        <f>G573+G574</f>
        <v>0</v>
      </c>
      <c r="H572" s="20">
        <f t="shared" si="56"/>
        <v>1357</v>
      </c>
      <c r="I572" s="21">
        <f>I573+I574</f>
        <v>1357</v>
      </c>
      <c r="J572" s="20">
        <f>J573+J574</f>
        <v>0</v>
      </c>
    </row>
    <row r="573" spans="1:10" ht="180.75" customHeight="1" x14ac:dyDescent="0.2">
      <c r="A573" s="22" t="s">
        <v>25</v>
      </c>
      <c r="B573" s="16" t="s">
        <v>582</v>
      </c>
      <c r="C573" s="16" t="s">
        <v>15</v>
      </c>
      <c r="D573" s="16" t="s">
        <v>39</v>
      </c>
      <c r="E573" s="20">
        <f t="shared" si="52"/>
        <v>1312</v>
      </c>
      <c r="F573" s="20">
        <v>1312</v>
      </c>
      <c r="G573" s="20"/>
      <c r="H573" s="20">
        <f t="shared" si="56"/>
        <v>1312</v>
      </c>
      <c r="I573" s="20">
        <v>1312</v>
      </c>
      <c r="J573" s="20"/>
    </row>
    <row r="574" spans="1:10" ht="68.25" customHeight="1" x14ac:dyDescent="0.2">
      <c r="A574" s="16" t="s">
        <v>23</v>
      </c>
      <c r="B574" s="16" t="s">
        <v>582</v>
      </c>
      <c r="C574" s="16" t="s">
        <v>16</v>
      </c>
      <c r="D574" s="16" t="s">
        <v>39</v>
      </c>
      <c r="E574" s="20">
        <f t="shared" si="52"/>
        <v>45</v>
      </c>
      <c r="F574" s="20">
        <v>45</v>
      </c>
      <c r="G574" s="20"/>
      <c r="H574" s="20">
        <f t="shared" si="56"/>
        <v>45</v>
      </c>
      <c r="I574" s="20">
        <v>45</v>
      </c>
      <c r="J574" s="20"/>
    </row>
    <row r="575" spans="1:10" ht="119.25" customHeight="1" x14ac:dyDescent="0.2">
      <c r="A575" s="6" t="s">
        <v>583</v>
      </c>
      <c r="B575" s="1" t="s">
        <v>584</v>
      </c>
      <c r="C575" s="16"/>
      <c r="D575" s="16"/>
      <c r="E575" s="17">
        <f t="shared" si="52"/>
        <v>26503</v>
      </c>
      <c r="F575" s="18">
        <f>F576</f>
        <v>0</v>
      </c>
      <c r="G575" s="17">
        <f>G576</f>
        <v>26503</v>
      </c>
      <c r="H575" s="17">
        <f t="shared" si="56"/>
        <v>27548</v>
      </c>
      <c r="I575" s="18">
        <f>I576</f>
        <v>0</v>
      </c>
      <c r="J575" s="17">
        <f>J576</f>
        <v>27548</v>
      </c>
    </row>
    <row r="576" spans="1:10" ht="73.150000000000006" customHeight="1" x14ac:dyDescent="0.2">
      <c r="A576" s="19" t="s">
        <v>585</v>
      </c>
      <c r="B576" s="16" t="s">
        <v>586</v>
      </c>
      <c r="C576" s="16"/>
      <c r="D576" s="16"/>
      <c r="E576" s="20">
        <f t="shared" si="52"/>
        <v>26503</v>
      </c>
      <c r="F576" s="20">
        <f>F577+F579+F578</f>
        <v>0</v>
      </c>
      <c r="G576" s="20">
        <f>G577+G579+G578</f>
        <v>26503</v>
      </c>
      <c r="H576" s="20">
        <f t="shared" si="56"/>
        <v>27548</v>
      </c>
      <c r="I576" s="20">
        <f>I577+I579+I578</f>
        <v>0</v>
      </c>
      <c r="J576" s="20">
        <f>J577+J579+J578</f>
        <v>27548</v>
      </c>
    </row>
    <row r="577" spans="1:10" ht="180.75" customHeight="1" x14ac:dyDescent="0.2">
      <c r="A577" s="22" t="s">
        <v>25</v>
      </c>
      <c r="B577" s="16" t="s">
        <v>586</v>
      </c>
      <c r="C577" s="16" t="s">
        <v>15</v>
      </c>
      <c r="D577" s="16" t="s">
        <v>39</v>
      </c>
      <c r="E577" s="20">
        <f t="shared" si="52"/>
        <v>25358</v>
      </c>
      <c r="F577" s="20"/>
      <c r="G577" s="20">
        <v>25358</v>
      </c>
      <c r="H577" s="20">
        <f t="shared" si="56"/>
        <v>26453</v>
      </c>
      <c r="I577" s="20"/>
      <c r="J577" s="20">
        <v>26453</v>
      </c>
    </row>
    <row r="578" spans="1:10" ht="67.5" customHeight="1" x14ac:dyDescent="0.2">
      <c r="A578" s="16" t="s">
        <v>23</v>
      </c>
      <c r="B578" s="16" t="s">
        <v>586</v>
      </c>
      <c r="C578" s="16" t="s">
        <v>16</v>
      </c>
      <c r="D578" s="16" t="s">
        <v>39</v>
      </c>
      <c r="E578" s="20">
        <f t="shared" si="52"/>
        <v>1076</v>
      </c>
      <c r="F578" s="20"/>
      <c r="G578" s="20">
        <v>1076</v>
      </c>
      <c r="H578" s="20">
        <f t="shared" si="56"/>
        <v>1026</v>
      </c>
      <c r="I578" s="20"/>
      <c r="J578" s="20">
        <v>1026</v>
      </c>
    </row>
    <row r="579" spans="1:10" ht="45" customHeight="1" x14ac:dyDescent="0.2">
      <c r="A579" s="16" t="s">
        <v>22</v>
      </c>
      <c r="B579" s="16" t="s">
        <v>586</v>
      </c>
      <c r="C579" s="16" t="s">
        <v>18</v>
      </c>
      <c r="D579" s="16" t="s">
        <v>39</v>
      </c>
      <c r="E579" s="20">
        <f t="shared" si="52"/>
        <v>69</v>
      </c>
      <c r="F579" s="20"/>
      <c r="G579" s="20">
        <v>69</v>
      </c>
      <c r="H579" s="20">
        <f t="shared" si="56"/>
        <v>69</v>
      </c>
      <c r="I579" s="20"/>
      <c r="J579" s="20">
        <v>69</v>
      </c>
    </row>
    <row r="580" spans="1:10" ht="172.15" customHeight="1" x14ac:dyDescent="0.2">
      <c r="A580" s="6" t="s">
        <v>587</v>
      </c>
      <c r="B580" s="1" t="s">
        <v>588</v>
      </c>
      <c r="C580" s="16"/>
      <c r="D580" s="16"/>
      <c r="E580" s="17">
        <f t="shared" si="52"/>
        <v>5536</v>
      </c>
      <c r="F580" s="17">
        <f>F581</f>
        <v>0</v>
      </c>
      <c r="G580" s="17">
        <f>G581</f>
        <v>5536</v>
      </c>
      <c r="H580" s="17">
        <f t="shared" si="56"/>
        <v>5702</v>
      </c>
      <c r="I580" s="17">
        <f>I581</f>
        <v>0</v>
      </c>
      <c r="J580" s="17">
        <f>J581</f>
        <v>5702</v>
      </c>
    </row>
    <row r="581" spans="1:10" ht="143.44999999999999" customHeight="1" x14ac:dyDescent="0.2">
      <c r="A581" s="19" t="s">
        <v>589</v>
      </c>
      <c r="B581" s="16" t="s">
        <v>590</v>
      </c>
      <c r="C581" s="16"/>
      <c r="D581" s="16"/>
      <c r="E581" s="20">
        <f t="shared" si="52"/>
        <v>5536</v>
      </c>
      <c r="F581" s="20">
        <f>F582</f>
        <v>0</v>
      </c>
      <c r="G581" s="20">
        <f>G582</f>
        <v>5536</v>
      </c>
      <c r="H581" s="20">
        <f t="shared" si="56"/>
        <v>5702</v>
      </c>
      <c r="I581" s="20">
        <f>I582</f>
        <v>0</v>
      </c>
      <c r="J581" s="20">
        <f>J582</f>
        <v>5702</v>
      </c>
    </row>
    <row r="582" spans="1:10" ht="179.25" customHeight="1" x14ac:dyDescent="0.2">
      <c r="A582" s="22" t="s">
        <v>25</v>
      </c>
      <c r="B582" s="16" t="s">
        <v>590</v>
      </c>
      <c r="C582" s="16" t="s">
        <v>15</v>
      </c>
      <c r="D582" s="16" t="s">
        <v>39</v>
      </c>
      <c r="E582" s="20">
        <f t="shared" si="52"/>
        <v>5536</v>
      </c>
      <c r="F582" s="20"/>
      <c r="G582" s="20">
        <v>5536</v>
      </c>
      <c r="H582" s="20">
        <f t="shared" si="56"/>
        <v>5702</v>
      </c>
      <c r="I582" s="20"/>
      <c r="J582" s="20">
        <v>5702</v>
      </c>
    </row>
    <row r="583" spans="1:10" ht="119.45" customHeight="1" x14ac:dyDescent="0.2">
      <c r="A583" s="6" t="s">
        <v>840</v>
      </c>
      <c r="B583" s="1" t="s">
        <v>591</v>
      </c>
      <c r="C583" s="16"/>
      <c r="D583" s="16"/>
      <c r="E583" s="20">
        <f t="shared" si="52"/>
        <v>1419</v>
      </c>
      <c r="F583" s="17">
        <f>F584</f>
        <v>0</v>
      </c>
      <c r="G583" s="17">
        <f>G584</f>
        <v>1419</v>
      </c>
      <c r="H583" s="20">
        <f t="shared" ref="H583:H652" si="57">I583+J583</f>
        <v>1456</v>
      </c>
      <c r="I583" s="17">
        <f>I584</f>
        <v>0</v>
      </c>
      <c r="J583" s="17">
        <f>J584</f>
        <v>1456</v>
      </c>
    </row>
    <row r="584" spans="1:10" ht="87.75" customHeight="1" x14ac:dyDescent="0.2">
      <c r="A584" s="19" t="s">
        <v>592</v>
      </c>
      <c r="B584" s="16" t="s">
        <v>593</v>
      </c>
      <c r="C584" s="16"/>
      <c r="D584" s="16"/>
      <c r="E584" s="20">
        <f t="shared" si="52"/>
        <v>1419</v>
      </c>
      <c r="F584" s="21">
        <f>F585+F586</f>
        <v>0</v>
      </c>
      <c r="G584" s="20">
        <f>G585+G586</f>
        <v>1419</v>
      </c>
      <c r="H584" s="20">
        <f t="shared" si="57"/>
        <v>1456</v>
      </c>
      <c r="I584" s="21">
        <f>I585+I586</f>
        <v>0</v>
      </c>
      <c r="J584" s="20">
        <f>J585+J586</f>
        <v>1456</v>
      </c>
    </row>
    <row r="585" spans="1:10" ht="180.75" customHeight="1" x14ac:dyDescent="0.2">
      <c r="A585" s="22" t="s">
        <v>25</v>
      </c>
      <c r="B585" s="16" t="s">
        <v>593</v>
      </c>
      <c r="C585" s="16" t="s">
        <v>15</v>
      </c>
      <c r="D585" s="16" t="s">
        <v>39</v>
      </c>
      <c r="E585" s="20">
        <f t="shared" si="52"/>
        <v>1207</v>
      </c>
      <c r="F585" s="20"/>
      <c r="G585" s="20">
        <v>1207</v>
      </c>
      <c r="H585" s="20">
        <f t="shared" si="57"/>
        <v>1255</v>
      </c>
      <c r="I585" s="20"/>
      <c r="J585" s="20">
        <v>1255</v>
      </c>
    </row>
    <row r="586" spans="1:10" ht="64.150000000000006" customHeight="1" x14ac:dyDescent="0.2">
      <c r="A586" s="16" t="s">
        <v>23</v>
      </c>
      <c r="B586" s="16" t="s">
        <v>593</v>
      </c>
      <c r="C586" s="16" t="s">
        <v>16</v>
      </c>
      <c r="D586" s="16" t="s">
        <v>39</v>
      </c>
      <c r="E586" s="20">
        <f t="shared" si="52"/>
        <v>212</v>
      </c>
      <c r="F586" s="20"/>
      <c r="G586" s="20">
        <v>212</v>
      </c>
      <c r="H586" s="20">
        <f t="shared" si="57"/>
        <v>201</v>
      </c>
      <c r="I586" s="20"/>
      <c r="J586" s="20">
        <v>201</v>
      </c>
    </row>
    <row r="587" spans="1:10" ht="135.6" customHeight="1" x14ac:dyDescent="0.2">
      <c r="A587" s="6" t="s">
        <v>594</v>
      </c>
      <c r="B587" s="1" t="s">
        <v>595</v>
      </c>
      <c r="C587" s="16"/>
      <c r="D587" s="16"/>
      <c r="E587" s="17">
        <f t="shared" ref="E587:E602" si="58">F587+G587</f>
        <v>4940</v>
      </c>
      <c r="F587" s="18">
        <f>F588</f>
        <v>0</v>
      </c>
      <c r="G587" s="17">
        <f>G588</f>
        <v>4940</v>
      </c>
      <c r="H587" s="17">
        <f t="shared" si="57"/>
        <v>5073</v>
      </c>
      <c r="I587" s="18">
        <f>I588</f>
        <v>0</v>
      </c>
      <c r="J587" s="17">
        <f>J588</f>
        <v>5073</v>
      </c>
    </row>
    <row r="588" spans="1:10" ht="107.45" customHeight="1" x14ac:dyDescent="0.2">
      <c r="A588" s="22" t="s">
        <v>596</v>
      </c>
      <c r="B588" s="16" t="s">
        <v>597</v>
      </c>
      <c r="C588" s="16"/>
      <c r="D588" s="16"/>
      <c r="E588" s="20">
        <f t="shared" si="58"/>
        <v>4940</v>
      </c>
      <c r="F588" s="20">
        <f>F589+F590</f>
        <v>0</v>
      </c>
      <c r="G588" s="20">
        <f>G589+G590</f>
        <v>4940</v>
      </c>
      <c r="H588" s="20">
        <f t="shared" si="57"/>
        <v>5073</v>
      </c>
      <c r="I588" s="20">
        <f>I589+I590</f>
        <v>0</v>
      </c>
      <c r="J588" s="20">
        <f>J589+J590</f>
        <v>5073</v>
      </c>
    </row>
    <row r="589" spans="1:10" ht="173.45" customHeight="1" x14ac:dyDescent="0.2">
      <c r="A589" s="22" t="s">
        <v>25</v>
      </c>
      <c r="B589" s="16" t="s">
        <v>597</v>
      </c>
      <c r="C589" s="16" t="s">
        <v>15</v>
      </c>
      <c r="D589" s="16" t="s">
        <v>39</v>
      </c>
      <c r="E589" s="20">
        <f t="shared" si="58"/>
        <v>4440</v>
      </c>
      <c r="F589" s="20"/>
      <c r="G589" s="20">
        <v>4440</v>
      </c>
      <c r="H589" s="20">
        <f t="shared" si="57"/>
        <v>4618</v>
      </c>
      <c r="I589" s="20"/>
      <c r="J589" s="20">
        <v>4618</v>
      </c>
    </row>
    <row r="590" spans="1:10" ht="74.25" customHeight="1" x14ac:dyDescent="0.2">
      <c r="A590" s="16" t="s">
        <v>23</v>
      </c>
      <c r="B590" s="16" t="s">
        <v>597</v>
      </c>
      <c r="C590" s="16" t="s">
        <v>16</v>
      </c>
      <c r="D590" s="16" t="s">
        <v>39</v>
      </c>
      <c r="E590" s="20">
        <f t="shared" si="58"/>
        <v>500</v>
      </c>
      <c r="F590" s="20"/>
      <c r="G590" s="20">
        <v>500</v>
      </c>
      <c r="H590" s="20">
        <f t="shared" si="57"/>
        <v>455</v>
      </c>
      <c r="I590" s="20"/>
      <c r="J590" s="20">
        <v>455</v>
      </c>
    </row>
    <row r="591" spans="1:10" ht="102" customHeight="1" x14ac:dyDescent="0.2">
      <c r="A591" s="6" t="s">
        <v>598</v>
      </c>
      <c r="B591" s="1" t="s">
        <v>599</v>
      </c>
      <c r="C591" s="16"/>
      <c r="D591" s="16"/>
      <c r="E591" s="17">
        <f t="shared" si="58"/>
        <v>8868</v>
      </c>
      <c r="F591" s="18">
        <f>F592</f>
        <v>0</v>
      </c>
      <c r="G591" s="17">
        <f>G592</f>
        <v>8868</v>
      </c>
      <c r="H591" s="17">
        <f t="shared" si="57"/>
        <v>9083</v>
      </c>
      <c r="I591" s="18">
        <f>I592</f>
        <v>0</v>
      </c>
      <c r="J591" s="17">
        <f>J592</f>
        <v>9083</v>
      </c>
    </row>
    <row r="592" spans="1:10" ht="91.15" customHeight="1" x14ac:dyDescent="0.2">
      <c r="A592" s="19" t="s">
        <v>600</v>
      </c>
      <c r="B592" s="16" t="s">
        <v>601</v>
      </c>
      <c r="C592" s="16"/>
      <c r="D592" s="16"/>
      <c r="E592" s="20">
        <f t="shared" si="58"/>
        <v>8868</v>
      </c>
      <c r="F592" s="21">
        <f>F593+F594</f>
        <v>0</v>
      </c>
      <c r="G592" s="20">
        <f>G593+G594</f>
        <v>8868</v>
      </c>
      <c r="H592" s="20">
        <f t="shared" si="57"/>
        <v>9083</v>
      </c>
      <c r="I592" s="21">
        <f>I593+I594</f>
        <v>0</v>
      </c>
      <c r="J592" s="20">
        <f>J593+J594</f>
        <v>9083</v>
      </c>
    </row>
    <row r="593" spans="1:10" ht="181.5" customHeight="1" x14ac:dyDescent="0.2">
      <c r="A593" s="22" t="s">
        <v>25</v>
      </c>
      <c r="B593" s="16" t="s">
        <v>601</v>
      </c>
      <c r="C593" s="16" t="s">
        <v>15</v>
      </c>
      <c r="D593" s="16" t="s">
        <v>509</v>
      </c>
      <c r="E593" s="20">
        <f t="shared" si="58"/>
        <v>6723</v>
      </c>
      <c r="F593" s="20"/>
      <c r="G593" s="20">
        <v>6723</v>
      </c>
      <c r="H593" s="20">
        <f t="shared" si="57"/>
        <v>6928</v>
      </c>
      <c r="I593" s="20"/>
      <c r="J593" s="20">
        <v>6928</v>
      </c>
    </row>
    <row r="594" spans="1:10" ht="69" customHeight="1" x14ac:dyDescent="0.2">
      <c r="A594" s="16" t="s">
        <v>23</v>
      </c>
      <c r="B594" s="16" t="s">
        <v>601</v>
      </c>
      <c r="C594" s="16" t="s">
        <v>16</v>
      </c>
      <c r="D594" s="16" t="s">
        <v>509</v>
      </c>
      <c r="E594" s="20">
        <f t="shared" si="58"/>
        <v>2145</v>
      </c>
      <c r="F594" s="20"/>
      <c r="G594" s="20">
        <v>2145</v>
      </c>
      <c r="H594" s="20">
        <f t="shared" si="57"/>
        <v>2155</v>
      </c>
      <c r="I594" s="20"/>
      <c r="J594" s="20">
        <v>2155</v>
      </c>
    </row>
    <row r="595" spans="1:10" ht="118.15" customHeight="1" x14ac:dyDescent="0.2">
      <c r="A595" s="5" t="s">
        <v>768</v>
      </c>
      <c r="B595" s="1" t="s">
        <v>229</v>
      </c>
      <c r="C595" s="1"/>
      <c r="D595" s="1"/>
      <c r="E595" s="17">
        <f t="shared" si="58"/>
        <v>254807</v>
      </c>
      <c r="F595" s="17">
        <f>F596+F621+F611</f>
        <v>211418</v>
      </c>
      <c r="G595" s="17">
        <f>G596+G621+G611</f>
        <v>43389</v>
      </c>
      <c r="H595" s="17">
        <f t="shared" si="57"/>
        <v>271826</v>
      </c>
      <c r="I595" s="17">
        <f>I596+I621+I611</f>
        <v>212764</v>
      </c>
      <c r="J595" s="17">
        <f>J596+J621+J611</f>
        <v>59062</v>
      </c>
    </row>
    <row r="596" spans="1:10" ht="70.150000000000006" customHeight="1" x14ac:dyDescent="0.2">
      <c r="A596" s="5" t="s">
        <v>230</v>
      </c>
      <c r="B596" s="1" t="s">
        <v>231</v>
      </c>
      <c r="C596" s="1"/>
      <c r="D596" s="1"/>
      <c r="E596" s="17">
        <f t="shared" si="58"/>
        <v>191001.1</v>
      </c>
      <c r="F596" s="18">
        <f>F597+F603+F608</f>
        <v>191001.1</v>
      </c>
      <c r="G596" s="17">
        <f>G597+G603+G608</f>
        <v>0</v>
      </c>
      <c r="H596" s="17">
        <f t="shared" si="57"/>
        <v>190468.1</v>
      </c>
      <c r="I596" s="18">
        <f>I597+I603+I608</f>
        <v>190468.1</v>
      </c>
      <c r="J596" s="17">
        <f>J597+J603+J608</f>
        <v>0</v>
      </c>
    </row>
    <row r="597" spans="1:10" ht="186.6" customHeight="1" x14ac:dyDescent="0.2">
      <c r="A597" s="27" t="s">
        <v>232</v>
      </c>
      <c r="B597" s="1" t="s">
        <v>233</v>
      </c>
      <c r="C597" s="1"/>
      <c r="D597" s="1"/>
      <c r="E597" s="17">
        <f t="shared" si="58"/>
        <v>11610</v>
      </c>
      <c r="F597" s="18">
        <f>F598</f>
        <v>11610</v>
      </c>
      <c r="G597" s="17">
        <f>G598</f>
        <v>0</v>
      </c>
      <c r="H597" s="17">
        <f t="shared" si="57"/>
        <v>11640</v>
      </c>
      <c r="I597" s="18">
        <f>I598</f>
        <v>11640</v>
      </c>
      <c r="J597" s="17">
        <f>J598</f>
        <v>0</v>
      </c>
    </row>
    <row r="598" spans="1:10" ht="29.25" customHeight="1" x14ac:dyDescent="0.2">
      <c r="A598" s="28" t="s">
        <v>70</v>
      </c>
      <c r="B598" s="16" t="s">
        <v>234</v>
      </c>
      <c r="C598" s="16"/>
      <c r="D598" s="16"/>
      <c r="E598" s="20">
        <f t="shared" si="58"/>
        <v>11610</v>
      </c>
      <c r="F598" s="21">
        <f>F600+F602+F599+F601</f>
        <v>11610</v>
      </c>
      <c r="G598" s="20">
        <f>G600+G602</f>
        <v>0</v>
      </c>
      <c r="H598" s="20">
        <f t="shared" si="57"/>
        <v>11640</v>
      </c>
      <c r="I598" s="21">
        <f>I600+I602+I599+I601</f>
        <v>11640</v>
      </c>
      <c r="J598" s="20">
        <f>J600+J602</f>
        <v>0</v>
      </c>
    </row>
    <row r="599" spans="1:10" ht="180" customHeight="1" x14ac:dyDescent="0.2">
      <c r="A599" s="22" t="s">
        <v>25</v>
      </c>
      <c r="B599" s="16" t="s">
        <v>234</v>
      </c>
      <c r="C599" s="16" t="s">
        <v>15</v>
      </c>
      <c r="D599" s="16" t="s">
        <v>641</v>
      </c>
      <c r="E599" s="20">
        <f t="shared" si="58"/>
        <v>803</v>
      </c>
      <c r="F599" s="20">
        <v>803</v>
      </c>
      <c r="G599" s="20"/>
      <c r="H599" s="20">
        <f t="shared" si="57"/>
        <v>833</v>
      </c>
      <c r="I599" s="20">
        <v>833</v>
      </c>
      <c r="J599" s="20"/>
    </row>
    <row r="600" spans="1:10" ht="72.75" customHeight="1" x14ac:dyDescent="0.2">
      <c r="A600" s="16" t="s">
        <v>23</v>
      </c>
      <c r="B600" s="16" t="s">
        <v>234</v>
      </c>
      <c r="C600" s="16" t="s">
        <v>16</v>
      </c>
      <c r="D600" s="16" t="s">
        <v>641</v>
      </c>
      <c r="E600" s="20">
        <f t="shared" si="58"/>
        <v>431</v>
      </c>
      <c r="F600" s="20">
        <v>431</v>
      </c>
      <c r="G600" s="20"/>
      <c r="H600" s="20">
        <f t="shared" si="57"/>
        <v>431</v>
      </c>
      <c r="I600" s="20">
        <v>431</v>
      </c>
      <c r="J600" s="20"/>
    </row>
    <row r="601" spans="1:10" ht="56.25" customHeight="1" x14ac:dyDescent="0.2">
      <c r="A601" s="19" t="s">
        <v>30</v>
      </c>
      <c r="B601" s="16" t="s">
        <v>234</v>
      </c>
      <c r="C601" s="16" t="s">
        <v>19</v>
      </c>
      <c r="D601" s="16" t="s">
        <v>641</v>
      </c>
      <c r="E601" s="20">
        <f t="shared" si="58"/>
        <v>900</v>
      </c>
      <c r="F601" s="20">
        <v>900</v>
      </c>
      <c r="G601" s="20"/>
      <c r="H601" s="20">
        <f t="shared" si="57"/>
        <v>900</v>
      </c>
      <c r="I601" s="20">
        <v>900</v>
      </c>
      <c r="J601" s="20"/>
    </row>
    <row r="602" spans="1:10" ht="103.15" customHeight="1" x14ac:dyDescent="0.2">
      <c r="A602" s="16" t="s">
        <v>21</v>
      </c>
      <c r="B602" s="16" t="s">
        <v>234</v>
      </c>
      <c r="C602" s="16" t="s">
        <v>17</v>
      </c>
      <c r="D602" s="16" t="s">
        <v>641</v>
      </c>
      <c r="E602" s="20">
        <f t="shared" si="58"/>
        <v>9476</v>
      </c>
      <c r="F602" s="20">
        <v>9476</v>
      </c>
      <c r="G602" s="20"/>
      <c r="H602" s="20">
        <f t="shared" si="57"/>
        <v>9476</v>
      </c>
      <c r="I602" s="20">
        <v>9476</v>
      </c>
      <c r="J602" s="20"/>
    </row>
    <row r="603" spans="1:10" ht="105.75" customHeight="1" x14ac:dyDescent="0.2">
      <c r="A603" s="27" t="s">
        <v>235</v>
      </c>
      <c r="B603" s="1" t="s">
        <v>236</v>
      </c>
      <c r="C603" s="1"/>
      <c r="D603" s="1"/>
      <c r="E603" s="17">
        <f t="shared" ref="E603:E636" si="59">F603+G603</f>
        <v>766</v>
      </c>
      <c r="F603" s="18">
        <f>F604+F606</f>
        <v>766</v>
      </c>
      <c r="G603" s="17">
        <f>G604+G606</f>
        <v>0</v>
      </c>
      <c r="H603" s="17">
        <f t="shared" si="57"/>
        <v>766</v>
      </c>
      <c r="I603" s="18">
        <f>I604+I606</f>
        <v>766</v>
      </c>
      <c r="J603" s="17">
        <f>J604+J606</f>
        <v>0</v>
      </c>
    </row>
    <row r="604" spans="1:10" ht="81" customHeight="1" x14ac:dyDescent="0.2">
      <c r="A604" s="28" t="s">
        <v>619</v>
      </c>
      <c r="B604" s="16" t="s">
        <v>237</v>
      </c>
      <c r="C604" s="16"/>
      <c r="D604" s="16"/>
      <c r="E604" s="20">
        <f t="shared" si="59"/>
        <v>286</v>
      </c>
      <c r="F604" s="21">
        <f>F605</f>
        <v>286</v>
      </c>
      <c r="G604" s="20">
        <f>G605</f>
        <v>0</v>
      </c>
      <c r="H604" s="20">
        <f t="shared" si="57"/>
        <v>286</v>
      </c>
      <c r="I604" s="21">
        <f>I605</f>
        <v>286</v>
      </c>
      <c r="J604" s="20">
        <f>J605</f>
        <v>0</v>
      </c>
    </row>
    <row r="605" spans="1:10" ht="48.75" customHeight="1" x14ac:dyDescent="0.2">
      <c r="A605" s="19" t="s">
        <v>30</v>
      </c>
      <c r="B605" s="16" t="s">
        <v>237</v>
      </c>
      <c r="C605" s="16" t="s">
        <v>19</v>
      </c>
      <c r="D605" s="16" t="s">
        <v>11</v>
      </c>
      <c r="E605" s="20">
        <f t="shared" si="59"/>
        <v>286</v>
      </c>
      <c r="F605" s="20">
        <v>286</v>
      </c>
      <c r="G605" s="17"/>
      <c r="H605" s="20">
        <f>I605+J605</f>
        <v>286</v>
      </c>
      <c r="I605" s="20">
        <v>286</v>
      </c>
      <c r="J605" s="17"/>
    </row>
    <row r="606" spans="1:10" ht="114.75" customHeight="1" x14ac:dyDescent="0.2">
      <c r="A606" s="28" t="s">
        <v>238</v>
      </c>
      <c r="B606" s="16" t="s">
        <v>239</v>
      </c>
      <c r="C606" s="16"/>
      <c r="D606" s="16"/>
      <c r="E606" s="20">
        <f t="shared" si="59"/>
        <v>480</v>
      </c>
      <c r="F606" s="21">
        <f>F607</f>
        <v>480</v>
      </c>
      <c r="G606" s="20">
        <f>G607</f>
        <v>0</v>
      </c>
      <c r="H606" s="20">
        <f t="shared" si="57"/>
        <v>480</v>
      </c>
      <c r="I606" s="21">
        <f>I607</f>
        <v>480</v>
      </c>
      <c r="J606" s="20">
        <f>J607</f>
        <v>0</v>
      </c>
    </row>
    <row r="607" spans="1:10" ht="48" customHeight="1" x14ac:dyDescent="0.2">
      <c r="A607" s="19" t="s">
        <v>30</v>
      </c>
      <c r="B607" s="16" t="s">
        <v>239</v>
      </c>
      <c r="C607" s="16" t="s">
        <v>19</v>
      </c>
      <c r="D607" s="16" t="s">
        <v>641</v>
      </c>
      <c r="E607" s="20">
        <f t="shared" si="59"/>
        <v>480</v>
      </c>
      <c r="F607" s="20">
        <v>480</v>
      </c>
      <c r="G607" s="20"/>
      <c r="H607" s="20">
        <f>I607+J607</f>
        <v>480</v>
      </c>
      <c r="I607" s="20">
        <v>480</v>
      </c>
      <c r="J607" s="20"/>
    </row>
    <row r="608" spans="1:10" ht="120" customHeight="1" x14ac:dyDescent="0.2">
      <c r="A608" s="27" t="s">
        <v>632</v>
      </c>
      <c r="B608" s="1" t="s">
        <v>240</v>
      </c>
      <c r="C608" s="1"/>
      <c r="D608" s="1"/>
      <c r="E608" s="17">
        <f t="shared" si="59"/>
        <v>178625.1</v>
      </c>
      <c r="F608" s="18">
        <f>F609</f>
        <v>178625.1</v>
      </c>
      <c r="G608" s="17">
        <f>G609</f>
        <v>0</v>
      </c>
      <c r="H608" s="17">
        <f t="shared" si="57"/>
        <v>178062.1</v>
      </c>
      <c r="I608" s="18">
        <f>I609</f>
        <v>178062.1</v>
      </c>
      <c r="J608" s="17">
        <f>J609</f>
        <v>0</v>
      </c>
    </row>
    <row r="609" spans="1:10" ht="82.15" customHeight="1" x14ac:dyDescent="0.2">
      <c r="A609" s="28" t="s">
        <v>62</v>
      </c>
      <c r="B609" s="16" t="s">
        <v>241</v>
      </c>
      <c r="C609" s="16"/>
      <c r="D609" s="16"/>
      <c r="E609" s="20">
        <f t="shared" si="59"/>
        <v>178625.1</v>
      </c>
      <c r="F609" s="21">
        <f>F610</f>
        <v>178625.1</v>
      </c>
      <c r="G609" s="20">
        <f>G610</f>
        <v>0</v>
      </c>
      <c r="H609" s="20">
        <f t="shared" si="57"/>
        <v>178062.1</v>
      </c>
      <c r="I609" s="21">
        <f>I610</f>
        <v>178062.1</v>
      </c>
      <c r="J609" s="20">
        <f>J610</f>
        <v>0</v>
      </c>
    </row>
    <row r="610" spans="1:10" ht="102" customHeight="1" x14ac:dyDescent="0.2">
      <c r="A610" s="16" t="s">
        <v>21</v>
      </c>
      <c r="B610" s="16" t="s">
        <v>241</v>
      </c>
      <c r="C610" s="16" t="s">
        <v>17</v>
      </c>
      <c r="D610" s="16" t="s">
        <v>641</v>
      </c>
      <c r="E610" s="20">
        <f t="shared" si="59"/>
        <v>178625.1</v>
      </c>
      <c r="F610" s="20">
        <v>178625.1</v>
      </c>
      <c r="G610" s="20"/>
      <c r="H610" s="20">
        <f>I610+J610</f>
        <v>178062.1</v>
      </c>
      <c r="I610" s="20">
        <v>178062.1</v>
      </c>
      <c r="J610" s="20"/>
    </row>
    <row r="611" spans="1:10" ht="68.25" customHeight="1" x14ac:dyDescent="0.2">
      <c r="A611" s="1" t="s">
        <v>700</v>
      </c>
      <c r="B611" s="1" t="s">
        <v>702</v>
      </c>
      <c r="C611" s="1"/>
      <c r="D611" s="16"/>
      <c r="E611" s="17">
        <f t="shared" si="59"/>
        <v>48211</v>
      </c>
      <c r="F611" s="17">
        <f>F612</f>
        <v>4822</v>
      </c>
      <c r="G611" s="17">
        <f>G612</f>
        <v>43389</v>
      </c>
      <c r="H611" s="17">
        <f t="shared" si="57"/>
        <v>65625</v>
      </c>
      <c r="I611" s="17">
        <f>I612</f>
        <v>6563</v>
      </c>
      <c r="J611" s="17">
        <f>J612</f>
        <v>59062</v>
      </c>
    </row>
    <row r="612" spans="1:10" ht="111.75" customHeight="1" x14ac:dyDescent="0.2">
      <c r="A612" s="1" t="s">
        <v>701</v>
      </c>
      <c r="B612" s="1" t="s">
        <v>703</v>
      </c>
      <c r="C612" s="1"/>
      <c r="D612" s="16"/>
      <c r="E612" s="17">
        <f t="shared" si="59"/>
        <v>48211</v>
      </c>
      <c r="F612" s="17">
        <f>F617+F619</f>
        <v>4822</v>
      </c>
      <c r="G612" s="17">
        <f>G617+G619</f>
        <v>43389</v>
      </c>
      <c r="H612" s="17">
        <f t="shared" si="57"/>
        <v>65625</v>
      </c>
      <c r="I612" s="17">
        <f>I617+I619+I613+I615</f>
        <v>6563</v>
      </c>
      <c r="J612" s="17">
        <f>J617+J619+J613+J615</f>
        <v>59062</v>
      </c>
    </row>
    <row r="613" spans="1:10" ht="156" customHeight="1" x14ac:dyDescent="0.2">
      <c r="A613" s="16" t="s">
        <v>712</v>
      </c>
      <c r="B613" s="16" t="s">
        <v>943</v>
      </c>
      <c r="C613" s="16"/>
      <c r="D613" s="16"/>
      <c r="E613" s="20">
        <f t="shared" si="59"/>
        <v>0</v>
      </c>
      <c r="F613" s="20">
        <f>F614</f>
        <v>0</v>
      </c>
      <c r="G613" s="20">
        <f>G614</f>
        <v>0</v>
      </c>
      <c r="H613" s="20">
        <f t="shared" si="57"/>
        <v>45000</v>
      </c>
      <c r="I613" s="20">
        <f>I614</f>
        <v>0</v>
      </c>
      <c r="J613" s="20">
        <f>J614</f>
        <v>45000</v>
      </c>
    </row>
    <row r="614" spans="1:10" ht="86.25" customHeight="1" x14ac:dyDescent="0.2">
      <c r="A614" s="16" t="s">
        <v>24</v>
      </c>
      <c r="B614" s="16" t="s">
        <v>943</v>
      </c>
      <c r="C614" s="16" t="s">
        <v>20</v>
      </c>
      <c r="D614" s="16" t="s">
        <v>641</v>
      </c>
      <c r="E614" s="20">
        <f t="shared" si="59"/>
        <v>0</v>
      </c>
      <c r="F614" s="20"/>
      <c r="G614" s="20"/>
      <c r="H614" s="20">
        <f t="shared" si="57"/>
        <v>45000</v>
      </c>
      <c r="I614" s="20"/>
      <c r="J614" s="32">
        <v>45000</v>
      </c>
    </row>
    <row r="615" spans="1:10" ht="156.75" customHeight="1" x14ac:dyDescent="0.2">
      <c r="A615" s="16" t="s">
        <v>712</v>
      </c>
      <c r="B615" s="16" t="s">
        <v>944</v>
      </c>
      <c r="C615" s="16"/>
      <c r="D615" s="16"/>
      <c r="E615" s="20">
        <f t="shared" si="59"/>
        <v>0</v>
      </c>
      <c r="F615" s="20">
        <f>F616</f>
        <v>0</v>
      </c>
      <c r="G615" s="20">
        <f>G616</f>
        <v>0</v>
      </c>
      <c r="H615" s="20">
        <f t="shared" si="57"/>
        <v>5000</v>
      </c>
      <c r="I615" s="20">
        <f>I616</f>
        <v>5000</v>
      </c>
      <c r="J615" s="20">
        <f>J616</f>
        <v>0</v>
      </c>
    </row>
    <row r="616" spans="1:10" ht="82.5" customHeight="1" x14ac:dyDescent="0.2">
      <c r="A616" s="16" t="s">
        <v>24</v>
      </c>
      <c r="B616" s="16" t="s">
        <v>944</v>
      </c>
      <c r="C616" s="16" t="s">
        <v>20</v>
      </c>
      <c r="D616" s="16" t="s">
        <v>641</v>
      </c>
      <c r="E616" s="20">
        <f t="shared" si="59"/>
        <v>0</v>
      </c>
      <c r="F616" s="20"/>
      <c r="G616" s="20"/>
      <c r="H616" s="20">
        <f t="shared" si="57"/>
        <v>5000</v>
      </c>
      <c r="I616" s="20">
        <v>5000</v>
      </c>
      <c r="J616" s="32"/>
    </row>
    <row r="617" spans="1:10" ht="151.5" customHeight="1" x14ac:dyDescent="0.2">
      <c r="A617" s="16" t="s">
        <v>712</v>
      </c>
      <c r="B617" s="16" t="s">
        <v>898</v>
      </c>
      <c r="C617" s="16"/>
      <c r="D617" s="16"/>
      <c r="E617" s="20">
        <f t="shared" si="59"/>
        <v>43389</v>
      </c>
      <c r="F617" s="20">
        <f>F618</f>
        <v>0</v>
      </c>
      <c r="G617" s="20">
        <f>G618</f>
        <v>43389</v>
      </c>
      <c r="H617" s="20">
        <f t="shared" si="57"/>
        <v>14062</v>
      </c>
      <c r="I617" s="20">
        <f>I618</f>
        <v>0</v>
      </c>
      <c r="J617" s="20">
        <f>J618</f>
        <v>14062</v>
      </c>
    </row>
    <row r="618" spans="1:10" ht="62.45" customHeight="1" x14ac:dyDescent="0.2">
      <c r="A618" s="16" t="s">
        <v>23</v>
      </c>
      <c r="B618" s="16" t="s">
        <v>898</v>
      </c>
      <c r="C618" s="16" t="s">
        <v>16</v>
      </c>
      <c r="D618" s="16" t="s">
        <v>641</v>
      </c>
      <c r="E618" s="20">
        <f t="shared" si="59"/>
        <v>43389</v>
      </c>
      <c r="F618" s="20"/>
      <c r="G618" s="20">
        <v>43389</v>
      </c>
      <c r="H618" s="20">
        <f t="shared" si="57"/>
        <v>14062</v>
      </c>
      <c r="I618" s="20"/>
      <c r="J618" s="20">
        <v>14062</v>
      </c>
    </row>
    <row r="619" spans="1:10" ht="141" customHeight="1" x14ac:dyDescent="0.2">
      <c r="A619" s="16" t="s">
        <v>712</v>
      </c>
      <c r="B619" s="16" t="s">
        <v>899</v>
      </c>
      <c r="C619" s="16"/>
      <c r="D619" s="16"/>
      <c r="E619" s="20">
        <f t="shared" si="59"/>
        <v>4822</v>
      </c>
      <c r="F619" s="20">
        <f>F620</f>
        <v>4822</v>
      </c>
      <c r="G619" s="20">
        <f>G620</f>
        <v>0</v>
      </c>
      <c r="H619" s="20">
        <f t="shared" si="57"/>
        <v>1563</v>
      </c>
      <c r="I619" s="20">
        <f>I620</f>
        <v>1563</v>
      </c>
      <c r="J619" s="20">
        <f>J620</f>
        <v>0</v>
      </c>
    </row>
    <row r="620" spans="1:10" ht="65.25" customHeight="1" x14ac:dyDescent="0.2">
      <c r="A620" s="16" t="s">
        <v>23</v>
      </c>
      <c r="B620" s="16" t="s">
        <v>899</v>
      </c>
      <c r="C620" s="16" t="s">
        <v>16</v>
      </c>
      <c r="D620" s="16" t="s">
        <v>641</v>
      </c>
      <c r="E620" s="20">
        <f t="shared" si="59"/>
        <v>4822</v>
      </c>
      <c r="F620" s="20">
        <v>4822</v>
      </c>
      <c r="G620" s="20"/>
      <c r="H620" s="20">
        <f t="shared" si="57"/>
        <v>1563</v>
      </c>
      <c r="I620" s="20">
        <v>1563</v>
      </c>
      <c r="J620" s="20"/>
    </row>
    <row r="621" spans="1:10" ht="150.6" customHeight="1" x14ac:dyDescent="0.2">
      <c r="A621" s="5" t="s">
        <v>786</v>
      </c>
      <c r="B621" s="1" t="s">
        <v>242</v>
      </c>
      <c r="C621" s="1"/>
      <c r="D621" s="1"/>
      <c r="E621" s="17">
        <f t="shared" si="59"/>
        <v>15594.899999999998</v>
      </c>
      <c r="F621" s="18">
        <f>F622+F627</f>
        <v>15594.899999999998</v>
      </c>
      <c r="G621" s="17">
        <f>G622+G627</f>
        <v>0</v>
      </c>
      <c r="H621" s="17">
        <f t="shared" si="57"/>
        <v>15732.899999999998</v>
      </c>
      <c r="I621" s="18">
        <f>I622+I627</f>
        <v>15732.899999999998</v>
      </c>
      <c r="J621" s="17">
        <f>J622+J627</f>
        <v>0</v>
      </c>
    </row>
    <row r="622" spans="1:10" ht="103.15" customHeight="1" x14ac:dyDescent="0.2">
      <c r="A622" s="27" t="s">
        <v>248</v>
      </c>
      <c r="B622" s="1" t="s">
        <v>243</v>
      </c>
      <c r="C622" s="1"/>
      <c r="D622" s="1"/>
      <c r="E622" s="17">
        <f t="shared" si="59"/>
        <v>5049.3</v>
      </c>
      <c r="F622" s="18">
        <f>F623</f>
        <v>5049.3</v>
      </c>
      <c r="G622" s="17">
        <f>G623</f>
        <v>0</v>
      </c>
      <c r="H622" s="17">
        <f t="shared" si="57"/>
        <v>5187.3</v>
      </c>
      <c r="I622" s="18">
        <f>I623</f>
        <v>5187.3</v>
      </c>
      <c r="J622" s="17">
        <f>J623</f>
        <v>0</v>
      </c>
    </row>
    <row r="623" spans="1:10" ht="65.45" customHeight="1" x14ac:dyDescent="0.2">
      <c r="A623" s="28" t="s">
        <v>78</v>
      </c>
      <c r="B623" s="16" t="s">
        <v>244</v>
      </c>
      <c r="C623" s="16"/>
      <c r="D623" s="16"/>
      <c r="E623" s="20">
        <f t="shared" si="59"/>
        <v>5049.3</v>
      </c>
      <c r="F623" s="21">
        <f>F624+F625+F626</f>
        <v>5049.3</v>
      </c>
      <c r="G623" s="21">
        <f>G624+G625+G626</f>
        <v>0</v>
      </c>
      <c r="H623" s="20">
        <f t="shared" si="57"/>
        <v>5187.3</v>
      </c>
      <c r="I623" s="21">
        <f>I624+I625+I626</f>
        <v>5187.3</v>
      </c>
      <c r="J623" s="21">
        <f>J624+J625+J626</f>
        <v>0</v>
      </c>
    </row>
    <row r="624" spans="1:10" ht="179.25" customHeight="1" x14ac:dyDescent="0.2">
      <c r="A624" s="22" t="s">
        <v>25</v>
      </c>
      <c r="B624" s="16" t="s">
        <v>244</v>
      </c>
      <c r="C624" s="16" t="s">
        <v>15</v>
      </c>
      <c r="D624" s="16" t="s">
        <v>34</v>
      </c>
      <c r="E624" s="20">
        <f t="shared" si="59"/>
        <v>4670</v>
      </c>
      <c r="F624" s="20">
        <v>4670</v>
      </c>
      <c r="G624" s="20"/>
      <c r="H624" s="20">
        <f t="shared" si="57"/>
        <v>4808</v>
      </c>
      <c r="I624" s="20">
        <v>4808</v>
      </c>
      <c r="J624" s="20"/>
    </row>
    <row r="625" spans="1:10" ht="63.75" customHeight="1" x14ac:dyDescent="0.2">
      <c r="A625" s="16" t="s">
        <v>23</v>
      </c>
      <c r="B625" s="16" t="s">
        <v>244</v>
      </c>
      <c r="C625" s="16" t="s">
        <v>16</v>
      </c>
      <c r="D625" s="16" t="s">
        <v>34</v>
      </c>
      <c r="E625" s="20">
        <f t="shared" si="59"/>
        <v>378.3</v>
      </c>
      <c r="F625" s="20">
        <v>378.3</v>
      </c>
      <c r="G625" s="20"/>
      <c r="H625" s="20">
        <f t="shared" si="57"/>
        <v>378.3</v>
      </c>
      <c r="I625" s="20">
        <v>378.3</v>
      </c>
      <c r="J625" s="20"/>
    </row>
    <row r="626" spans="1:10" ht="63.75" customHeight="1" x14ac:dyDescent="0.2">
      <c r="A626" s="31" t="s">
        <v>22</v>
      </c>
      <c r="B626" s="16" t="s">
        <v>244</v>
      </c>
      <c r="C626" s="16" t="s">
        <v>18</v>
      </c>
      <c r="D626" s="16" t="s">
        <v>34</v>
      </c>
      <c r="E626" s="20">
        <f t="shared" si="59"/>
        <v>1</v>
      </c>
      <c r="F626" s="20">
        <v>1</v>
      </c>
      <c r="G626" s="20"/>
      <c r="H626" s="20">
        <f t="shared" si="57"/>
        <v>1</v>
      </c>
      <c r="I626" s="20">
        <v>1</v>
      </c>
      <c r="J626" s="20"/>
    </row>
    <row r="627" spans="1:10" ht="99.6" customHeight="1" x14ac:dyDescent="0.2">
      <c r="A627" s="27" t="s">
        <v>249</v>
      </c>
      <c r="B627" s="1" t="s">
        <v>245</v>
      </c>
      <c r="C627" s="1"/>
      <c r="D627" s="1"/>
      <c r="E627" s="17">
        <f t="shared" si="59"/>
        <v>10545.599999999999</v>
      </c>
      <c r="F627" s="18">
        <f>F628</f>
        <v>10545.599999999999</v>
      </c>
      <c r="G627" s="17">
        <f>G628</f>
        <v>0</v>
      </c>
      <c r="H627" s="17">
        <f t="shared" si="57"/>
        <v>10545.599999999999</v>
      </c>
      <c r="I627" s="18">
        <f>I628</f>
        <v>10545.599999999999</v>
      </c>
      <c r="J627" s="17">
        <f>J628</f>
        <v>0</v>
      </c>
    </row>
    <row r="628" spans="1:10" ht="85.5" customHeight="1" x14ac:dyDescent="0.2">
      <c r="A628" s="28" t="s">
        <v>62</v>
      </c>
      <c r="B628" s="16" t="s">
        <v>246</v>
      </c>
      <c r="C628" s="16"/>
      <c r="D628" s="16"/>
      <c r="E628" s="20">
        <f t="shared" si="59"/>
        <v>10545.599999999999</v>
      </c>
      <c r="F628" s="21">
        <f>F629+F630+F631</f>
        <v>10545.599999999999</v>
      </c>
      <c r="G628" s="21">
        <f>G629+G630+G631</f>
        <v>0</v>
      </c>
      <c r="H628" s="20">
        <f t="shared" si="57"/>
        <v>10545.599999999999</v>
      </c>
      <c r="I628" s="21">
        <f>I629+I630+I631</f>
        <v>10545.599999999999</v>
      </c>
      <c r="J628" s="21">
        <f>J629+J630+J631</f>
        <v>0</v>
      </c>
    </row>
    <row r="629" spans="1:10" ht="186" customHeight="1" x14ac:dyDescent="0.2">
      <c r="A629" s="22" t="s">
        <v>25</v>
      </c>
      <c r="B629" s="16" t="s">
        <v>246</v>
      </c>
      <c r="C629" s="16" t="s">
        <v>15</v>
      </c>
      <c r="D629" s="16" t="s">
        <v>34</v>
      </c>
      <c r="E629" s="20">
        <f t="shared" si="59"/>
        <v>9812.7999999999993</v>
      </c>
      <c r="F629" s="20">
        <v>9812.7999999999993</v>
      </c>
      <c r="G629" s="20"/>
      <c r="H629" s="20">
        <f t="shared" si="57"/>
        <v>9812.7999999999993</v>
      </c>
      <c r="I629" s="20">
        <v>9812.7999999999993</v>
      </c>
      <c r="J629" s="20"/>
    </row>
    <row r="630" spans="1:10" ht="66.75" customHeight="1" x14ac:dyDescent="0.2">
      <c r="A630" s="16" t="s">
        <v>23</v>
      </c>
      <c r="B630" s="16" t="s">
        <v>246</v>
      </c>
      <c r="C630" s="16" t="s">
        <v>16</v>
      </c>
      <c r="D630" s="16" t="s">
        <v>34</v>
      </c>
      <c r="E630" s="20">
        <f t="shared" si="59"/>
        <v>731.8</v>
      </c>
      <c r="F630" s="20">
        <v>731.8</v>
      </c>
      <c r="G630" s="20"/>
      <c r="H630" s="20">
        <f t="shared" si="57"/>
        <v>731.8</v>
      </c>
      <c r="I630" s="20">
        <v>731.8</v>
      </c>
      <c r="J630" s="20"/>
    </row>
    <row r="631" spans="1:10" ht="52.5" customHeight="1" x14ac:dyDescent="0.2">
      <c r="A631" s="31" t="s">
        <v>22</v>
      </c>
      <c r="B631" s="16" t="s">
        <v>246</v>
      </c>
      <c r="C631" s="16" t="s">
        <v>18</v>
      </c>
      <c r="D631" s="16" t="s">
        <v>34</v>
      </c>
      <c r="E631" s="20">
        <f t="shared" si="59"/>
        <v>1</v>
      </c>
      <c r="F631" s="20">
        <v>1</v>
      </c>
      <c r="G631" s="20"/>
      <c r="H631" s="20">
        <f t="shared" si="57"/>
        <v>1</v>
      </c>
      <c r="I631" s="20">
        <v>1</v>
      </c>
      <c r="J631" s="20"/>
    </row>
    <row r="632" spans="1:10" ht="173.45" customHeight="1" x14ac:dyDescent="0.2">
      <c r="A632" s="5" t="s">
        <v>769</v>
      </c>
      <c r="B632" s="1" t="s">
        <v>357</v>
      </c>
      <c r="C632" s="16"/>
      <c r="D632" s="16"/>
      <c r="E632" s="17">
        <f t="shared" si="59"/>
        <v>14580</v>
      </c>
      <c r="F632" s="18">
        <f>F633+F637</f>
        <v>14580</v>
      </c>
      <c r="G632" s="17">
        <f>G633+G637</f>
        <v>0</v>
      </c>
      <c r="H632" s="17">
        <f t="shared" si="57"/>
        <v>14585</v>
      </c>
      <c r="I632" s="18">
        <f>I633+I637</f>
        <v>14585</v>
      </c>
      <c r="J632" s="17">
        <f>J633+J637</f>
        <v>0</v>
      </c>
    </row>
    <row r="633" spans="1:10" ht="157.9" customHeight="1" x14ac:dyDescent="0.2">
      <c r="A633" s="5" t="s">
        <v>358</v>
      </c>
      <c r="B633" s="1" t="s">
        <v>359</v>
      </c>
      <c r="C633" s="16"/>
      <c r="D633" s="16"/>
      <c r="E633" s="17">
        <f t="shared" si="59"/>
        <v>12980</v>
      </c>
      <c r="F633" s="18">
        <f t="shared" ref="F633:J635" si="60">F634</f>
        <v>12980</v>
      </c>
      <c r="G633" s="17">
        <f t="shared" si="60"/>
        <v>0</v>
      </c>
      <c r="H633" s="17">
        <f t="shared" si="57"/>
        <v>12985</v>
      </c>
      <c r="I633" s="18">
        <f t="shared" si="60"/>
        <v>12985</v>
      </c>
      <c r="J633" s="17">
        <f t="shared" si="60"/>
        <v>0</v>
      </c>
    </row>
    <row r="634" spans="1:10" ht="106.5" customHeight="1" x14ac:dyDescent="0.2">
      <c r="A634" s="1" t="s">
        <v>666</v>
      </c>
      <c r="B634" s="1" t="s">
        <v>664</v>
      </c>
      <c r="C634" s="16"/>
      <c r="D634" s="16"/>
      <c r="E634" s="17">
        <f t="shared" si="59"/>
        <v>12980</v>
      </c>
      <c r="F634" s="18">
        <f t="shared" si="60"/>
        <v>12980</v>
      </c>
      <c r="G634" s="17">
        <f t="shared" si="60"/>
        <v>0</v>
      </c>
      <c r="H634" s="17">
        <f t="shared" si="57"/>
        <v>12985</v>
      </c>
      <c r="I634" s="18">
        <f t="shared" si="60"/>
        <v>12985</v>
      </c>
      <c r="J634" s="17">
        <f t="shared" si="60"/>
        <v>0</v>
      </c>
    </row>
    <row r="635" spans="1:10" ht="82.5" customHeight="1" x14ac:dyDescent="0.2">
      <c r="A635" s="22" t="s">
        <v>56</v>
      </c>
      <c r="B635" s="16" t="s">
        <v>665</v>
      </c>
      <c r="C635" s="16"/>
      <c r="D635" s="16"/>
      <c r="E635" s="20">
        <f t="shared" si="59"/>
        <v>12980</v>
      </c>
      <c r="F635" s="21">
        <f t="shared" si="60"/>
        <v>12980</v>
      </c>
      <c r="G635" s="20">
        <f t="shared" si="60"/>
        <v>0</v>
      </c>
      <c r="H635" s="20">
        <f t="shared" si="57"/>
        <v>12985</v>
      </c>
      <c r="I635" s="21">
        <f t="shared" si="60"/>
        <v>12985</v>
      </c>
      <c r="J635" s="20">
        <f t="shared" si="60"/>
        <v>0</v>
      </c>
    </row>
    <row r="636" spans="1:10" ht="100.5" customHeight="1" x14ac:dyDescent="0.2">
      <c r="A636" s="16" t="s">
        <v>21</v>
      </c>
      <c r="B636" s="16" t="s">
        <v>665</v>
      </c>
      <c r="C636" s="16" t="s">
        <v>17</v>
      </c>
      <c r="D636" s="16" t="s">
        <v>35</v>
      </c>
      <c r="E636" s="20">
        <f t="shared" si="59"/>
        <v>12980</v>
      </c>
      <c r="F636" s="21">
        <v>12980</v>
      </c>
      <c r="G636" s="20"/>
      <c r="H636" s="20">
        <f t="shared" si="57"/>
        <v>12985</v>
      </c>
      <c r="I636" s="21">
        <v>12985</v>
      </c>
      <c r="J636" s="20"/>
    </row>
    <row r="637" spans="1:10" ht="112.5" customHeight="1" x14ac:dyDescent="0.2">
      <c r="A637" s="5" t="s">
        <v>360</v>
      </c>
      <c r="B637" s="1" t="s">
        <v>361</v>
      </c>
      <c r="C637" s="16"/>
      <c r="D637" s="16"/>
      <c r="E637" s="17">
        <f t="shared" ref="E637:E663" si="61">F637+G637</f>
        <v>1600</v>
      </c>
      <c r="F637" s="18">
        <f t="shared" ref="F637:J639" si="62">F638</f>
        <v>1600</v>
      </c>
      <c r="G637" s="17">
        <f t="shared" si="62"/>
        <v>0</v>
      </c>
      <c r="H637" s="17">
        <f t="shared" si="57"/>
        <v>1600</v>
      </c>
      <c r="I637" s="18">
        <f t="shared" si="62"/>
        <v>1600</v>
      </c>
      <c r="J637" s="17">
        <f t="shared" si="62"/>
        <v>0</v>
      </c>
    </row>
    <row r="638" spans="1:10" ht="166.5" customHeight="1" x14ac:dyDescent="0.2">
      <c r="A638" s="5" t="s">
        <v>911</v>
      </c>
      <c r="B638" s="1" t="s">
        <v>362</v>
      </c>
      <c r="C638" s="16"/>
      <c r="D638" s="16"/>
      <c r="E638" s="17">
        <f t="shared" si="61"/>
        <v>1600</v>
      </c>
      <c r="F638" s="18">
        <f t="shared" si="62"/>
        <v>1600</v>
      </c>
      <c r="G638" s="17">
        <f t="shared" si="62"/>
        <v>0</v>
      </c>
      <c r="H638" s="17">
        <f t="shared" si="57"/>
        <v>1600</v>
      </c>
      <c r="I638" s="18">
        <f t="shared" si="62"/>
        <v>1600</v>
      </c>
      <c r="J638" s="17">
        <f t="shared" si="62"/>
        <v>0</v>
      </c>
    </row>
    <row r="639" spans="1:10" ht="135.75" customHeight="1" x14ac:dyDescent="0.2">
      <c r="A639" s="22" t="s">
        <v>900</v>
      </c>
      <c r="B639" s="16" t="s">
        <v>363</v>
      </c>
      <c r="C639" s="16"/>
      <c r="D639" s="16"/>
      <c r="E639" s="20">
        <f t="shared" si="61"/>
        <v>1600</v>
      </c>
      <c r="F639" s="21">
        <f t="shared" si="62"/>
        <v>1600</v>
      </c>
      <c r="G639" s="20">
        <f t="shared" si="62"/>
        <v>0</v>
      </c>
      <c r="H639" s="20">
        <f t="shared" si="57"/>
        <v>1600</v>
      </c>
      <c r="I639" s="21">
        <f t="shared" si="62"/>
        <v>1600</v>
      </c>
      <c r="J639" s="20">
        <f t="shared" si="62"/>
        <v>0</v>
      </c>
    </row>
    <row r="640" spans="1:10" ht="45.75" customHeight="1" x14ac:dyDescent="0.2">
      <c r="A640" s="16" t="s">
        <v>22</v>
      </c>
      <c r="B640" s="16" t="s">
        <v>363</v>
      </c>
      <c r="C640" s="16" t="s">
        <v>18</v>
      </c>
      <c r="D640" s="16" t="s">
        <v>36</v>
      </c>
      <c r="E640" s="20">
        <f t="shared" si="61"/>
        <v>1600</v>
      </c>
      <c r="F640" s="21">
        <v>1600</v>
      </c>
      <c r="G640" s="20"/>
      <c r="H640" s="20">
        <f t="shared" si="57"/>
        <v>1600</v>
      </c>
      <c r="I640" s="21">
        <v>1600</v>
      </c>
      <c r="J640" s="20"/>
    </row>
    <row r="641" spans="1:10" ht="208.9" customHeight="1" x14ac:dyDescent="0.2">
      <c r="A641" s="5" t="s">
        <v>770</v>
      </c>
      <c r="B641" s="1" t="s">
        <v>158</v>
      </c>
      <c r="C641" s="1"/>
      <c r="D641" s="1"/>
      <c r="E641" s="17">
        <f t="shared" si="61"/>
        <v>2479</v>
      </c>
      <c r="F641" s="17">
        <f>F642+F649+F653+F657</f>
        <v>1945</v>
      </c>
      <c r="G641" s="17">
        <f>G642+G649+G653+G657</f>
        <v>534</v>
      </c>
      <c r="H641" s="17">
        <f t="shared" si="57"/>
        <v>2556</v>
      </c>
      <c r="I641" s="17">
        <f>I642+I649+I653+I657</f>
        <v>2000</v>
      </c>
      <c r="J641" s="17">
        <f>J642+J649+J653+J657</f>
        <v>556</v>
      </c>
    </row>
    <row r="642" spans="1:10" ht="125.25" customHeight="1" x14ac:dyDescent="0.2">
      <c r="A642" s="1" t="s">
        <v>787</v>
      </c>
      <c r="B642" s="1" t="s">
        <v>679</v>
      </c>
      <c r="C642" s="1"/>
      <c r="D642" s="1"/>
      <c r="E642" s="17">
        <f t="shared" si="61"/>
        <v>500</v>
      </c>
      <c r="F642" s="18">
        <f>F643+F646</f>
        <v>500</v>
      </c>
      <c r="G642" s="18">
        <f>G643+G646</f>
        <v>0</v>
      </c>
      <c r="H642" s="17">
        <f t="shared" si="57"/>
        <v>500</v>
      </c>
      <c r="I642" s="18">
        <f>I643+I646</f>
        <v>500</v>
      </c>
      <c r="J642" s="18">
        <f>J643+J646</f>
        <v>0</v>
      </c>
    </row>
    <row r="643" spans="1:10" ht="73.5" customHeight="1" x14ac:dyDescent="0.2">
      <c r="A643" s="1" t="s">
        <v>680</v>
      </c>
      <c r="B643" s="1" t="s">
        <v>681</v>
      </c>
      <c r="C643" s="1"/>
      <c r="D643" s="1"/>
      <c r="E643" s="17">
        <f t="shared" si="61"/>
        <v>150</v>
      </c>
      <c r="F643" s="18">
        <f>F644</f>
        <v>150</v>
      </c>
      <c r="G643" s="18">
        <f>G644</f>
        <v>0</v>
      </c>
      <c r="H643" s="17">
        <f t="shared" si="57"/>
        <v>150</v>
      </c>
      <c r="I643" s="18">
        <f>I644</f>
        <v>150</v>
      </c>
      <c r="J643" s="18">
        <f>J644</f>
        <v>0</v>
      </c>
    </row>
    <row r="644" spans="1:10" ht="135" customHeight="1" x14ac:dyDescent="0.2">
      <c r="A644" s="22" t="s">
        <v>900</v>
      </c>
      <c r="B644" s="16" t="s">
        <v>682</v>
      </c>
      <c r="C644" s="16"/>
      <c r="D644" s="16"/>
      <c r="E644" s="20">
        <f t="shared" si="61"/>
        <v>150</v>
      </c>
      <c r="F644" s="21">
        <f>F645</f>
        <v>150</v>
      </c>
      <c r="G644" s="21">
        <f>G645</f>
        <v>0</v>
      </c>
      <c r="H644" s="20">
        <f t="shared" si="57"/>
        <v>150</v>
      </c>
      <c r="I644" s="21">
        <f>I645</f>
        <v>150</v>
      </c>
      <c r="J644" s="21">
        <f>J645</f>
        <v>0</v>
      </c>
    </row>
    <row r="645" spans="1:10" ht="51" customHeight="1" x14ac:dyDescent="0.2">
      <c r="A645" s="16" t="s">
        <v>22</v>
      </c>
      <c r="B645" s="16" t="s">
        <v>682</v>
      </c>
      <c r="C645" s="16" t="s">
        <v>18</v>
      </c>
      <c r="D645" s="16" t="s">
        <v>3</v>
      </c>
      <c r="E645" s="20">
        <f t="shared" si="61"/>
        <v>150</v>
      </c>
      <c r="F645" s="21">
        <v>150</v>
      </c>
      <c r="G645" s="20"/>
      <c r="H645" s="20">
        <f t="shared" si="57"/>
        <v>150</v>
      </c>
      <c r="I645" s="21">
        <v>150</v>
      </c>
      <c r="J645" s="20"/>
    </row>
    <row r="646" spans="1:10" ht="89.25" customHeight="1" x14ac:dyDescent="0.2">
      <c r="A646" s="1" t="s">
        <v>683</v>
      </c>
      <c r="B646" s="1" t="s">
        <v>684</v>
      </c>
      <c r="C646" s="1"/>
      <c r="D646" s="1"/>
      <c r="E646" s="17">
        <f t="shared" si="61"/>
        <v>350</v>
      </c>
      <c r="F646" s="18">
        <f>F647</f>
        <v>350</v>
      </c>
      <c r="G646" s="18">
        <f>G647</f>
        <v>0</v>
      </c>
      <c r="H646" s="17">
        <f t="shared" si="57"/>
        <v>350</v>
      </c>
      <c r="I646" s="18">
        <f>I647</f>
        <v>350</v>
      </c>
      <c r="J646" s="18">
        <f>J647</f>
        <v>0</v>
      </c>
    </row>
    <row r="647" spans="1:10" ht="133.5" customHeight="1" x14ac:dyDescent="0.2">
      <c r="A647" s="22" t="s">
        <v>900</v>
      </c>
      <c r="B647" s="16" t="s">
        <v>685</v>
      </c>
      <c r="C647" s="16"/>
      <c r="D647" s="16"/>
      <c r="E647" s="20">
        <f t="shared" si="61"/>
        <v>350</v>
      </c>
      <c r="F647" s="21">
        <f>F648</f>
        <v>350</v>
      </c>
      <c r="G647" s="21">
        <f>G648</f>
        <v>0</v>
      </c>
      <c r="H647" s="20">
        <f t="shared" si="57"/>
        <v>350</v>
      </c>
      <c r="I647" s="21">
        <f>I648</f>
        <v>350</v>
      </c>
      <c r="J647" s="21">
        <f>J648</f>
        <v>0</v>
      </c>
    </row>
    <row r="648" spans="1:10" ht="47.25" customHeight="1" x14ac:dyDescent="0.2">
      <c r="A648" s="16" t="s">
        <v>22</v>
      </c>
      <c r="B648" s="16" t="s">
        <v>685</v>
      </c>
      <c r="C648" s="16" t="s">
        <v>18</v>
      </c>
      <c r="D648" s="16" t="s">
        <v>3</v>
      </c>
      <c r="E648" s="20">
        <f t="shared" si="61"/>
        <v>350</v>
      </c>
      <c r="F648" s="21">
        <v>350</v>
      </c>
      <c r="G648" s="20"/>
      <c r="H648" s="20">
        <f t="shared" si="57"/>
        <v>350</v>
      </c>
      <c r="I648" s="21">
        <v>350</v>
      </c>
      <c r="J648" s="20"/>
    </row>
    <row r="649" spans="1:10" ht="104.45" customHeight="1" x14ac:dyDescent="0.2">
      <c r="A649" s="1" t="s">
        <v>810</v>
      </c>
      <c r="B649" s="1" t="s">
        <v>811</v>
      </c>
      <c r="C649" s="16"/>
      <c r="D649" s="1"/>
      <c r="E649" s="17">
        <f t="shared" si="61"/>
        <v>40</v>
      </c>
      <c r="F649" s="18">
        <f t="shared" ref="F649:J651" si="63">F650</f>
        <v>40</v>
      </c>
      <c r="G649" s="17">
        <f t="shared" si="63"/>
        <v>0</v>
      </c>
      <c r="H649" s="17">
        <f t="shared" si="57"/>
        <v>40</v>
      </c>
      <c r="I649" s="18">
        <f t="shared" si="63"/>
        <v>40</v>
      </c>
      <c r="J649" s="17">
        <f t="shared" si="63"/>
        <v>0</v>
      </c>
    </row>
    <row r="650" spans="1:10" ht="182.45" customHeight="1" x14ac:dyDescent="0.2">
      <c r="A650" s="1" t="s">
        <v>812</v>
      </c>
      <c r="B650" s="1" t="s">
        <v>813</v>
      </c>
      <c r="C650" s="16"/>
      <c r="D650" s="1"/>
      <c r="E650" s="17">
        <f t="shared" si="61"/>
        <v>40</v>
      </c>
      <c r="F650" s="18">
        <f t="shared" si="63"/>
        <v>40</v>
      </c>
      <c r="G650" s="18">
        <f t="shared" si="63"/>
        <v>0</v>
      </c>
      <c r="H650" s="17">
        <f t="shared" si="57"/>
        <v>40</v>
      </c>
      <c r="I650" s="18">
        <f t="shared" si="63"/>
        <v>40</v>
      </c>
      <c r="J650" s="18">
        <f t="shared" si="63"/>
        <v>0</v>
      </c>
    </row>
    <row r="651" spans="1:10" ht="35.25" customHeight="1" x14ac:dyDescent="0.2">
      <c r="A651" s="19" t="s">
        <v>70</v>
      </c>
      <c r="B651" s="16" t="s">
        <v>814</v>
      </c>
      <c r="C651" s="16"/>
      <c r="D651" s="16"/>
      <c r="E651" s="20">
        <f t="shared" si="61"/>
        <v>40</v>
      </c>
      <c r="F651" s="21">
        <f t="shared" si="63"/>
        <v>40</v>
      </c>
      <c r="G651" s="21">
        <f t="shared" si="63"/>
        <v>0</v>
      </c>
      <c r="H651" s="20">
        <f t="shared" si="57"/>
        <v>40</v>
      </c>
      <c r="I651" s="21">
        <f t="shared" si="63"/>
        <v>40</v>
      </c>
      <c r="J651" s="21">
        <f t="shared" si="63"/>
        <v>0</v>
      </c>
    </row>
    <row r="652" spans="1:10" ht="69.75" customHeight="1" x14ac:dyDescent="0.2">
      <c r="A652" s="16" t="s">
        <v>23</v>
      </c>
      <c r="B652" s="16" t="s">
        <v>814</v>
      </c>
      <c r="C652" s="16" t="s">
        <v>16</v>
      </c>
      <c r="D652" s="16" t="s">
        <v>1</v>
      </c>
      <c r="E652" s="20">
        <f t="shared" si="61"/>
        <v>40</v>
      </c>
      <c r="F652" s="21">
        <v>40</v>
      </c>
      <c r="G652" s="20"/>
      <c r="H652" s="20">
        <f t="shared" si="57"/>
        <v>40</v>
      </c>
      <c r="I652" s="21">
        <v>40</v>
      </c>
      <c r="J652" s="20"/>
    </row>
    <row r="653" spans="1:10" ht="99.6" customHeight="1" x14ac:dyDescent="0.2">
      <c r="A653" s="5" t="s">
        <v>788</v>
      </c>
      <c r="B653" s="1" t="s">
        <v>159</v>
      </c>
      <c r="C653" s="1"/>
      <c r="D653" s="1"/>
      <c r="E653" s="17">
        <f t="shared" si="61"/>
        <v>1375</v>
      </c>
      <c r="F653" s="18">
        <f t="shared" ref="F653:J653" si="64">F654</f>
        <v>1375</v>
      </c>
      <c r="G653" s="17">
        <f t="shared" si="64"/>
        <v>0</v>
      </c>
      <c r="H653" s="17">
        <f t="shared" ref="H653:H694" si="65">I653+J653</f>
        <v>1430</v>
      </c>
      <c r="I653" s="18">
        <f t="shared" si="64"/>
        <v>1430</v>
      </c>
      <c r="J653" s="17">
        <f t="shared" si="64"/>
        <v>0</v>
      </c>
    </row>
    <row r="654" spans="1:10" ht="116.25" customHeight="1" x14ac:dyDescent="0.2">
      <c r="A654" s="5" t="s">
        <v>924</v>
      </c>
      <c r="B654" s="1" t="s">
        <v>160</v>
      </c>
      <c r="C654" s="1"/>
      <c r="D654" s="1"/>
      <c r="E654" s="17">
        <f t="shared" si="61"/>
        <v>1375</v>
      </c>
      <c r="F654" s="17">
        <f>F655</f>
        <v>1375</v>
      </c>
      <c r="G654" s="17">
        <f>G655</f>
        <v>0</v>
      </c>
      <c r="H654" s="17">
        <f t="shared" si="65"/>
        <v>1430</v>
      </c>
      <c r="I654" s="17">
        <f>I655</f>
        <v>1430</v>
      </c>
      <c r="J654" s="17">
        <f>J655</f>
        <v>0</v>
      </c>
    </row>
    <row r="655" spans="1:10" ht="39.75" customHeight="1" x14ac:dyDescent="0.2">
      <c r="A655" s="28" t="s">
        <v>182</v>
      </c>
      <c r="B655" s="16" t="s">
        <v>971</v>
      </c>
      <c r="C655" s="1"/>
      <c r="D655" s="1"/>
      <c r="E655" s="20">
        <f>F655+G655</f>
        <v>1375</v>
      </c>
      <c r="F655" s="21">
        <f>F656</f>
        <v>1375</v>
      </c>
      <c r="G655" s="21">
        <f>G656</f>
        <v>0</v>
      </c>
      <c r="H655" s="20">
        <f t="shared" si="65"/>
        <v>1430</v>
      </c>
      <c r="I655" s="21">
        <f>I656</f>
        <v>1430</v>
      </c>
      <c r="J655" s="21">
        <f>J656</f>
        <v>0</v>
      </c>
    </row>
    <row r="656" spans="1:10" ht="180" customHeight="1" x14ac:dyDescent="0.2">
      <c r="A656" s="22" t="s">
        <v>25</v>
      </c>
      <c r="B656" s="16" t="s">
        <v>971</v>
      </c>
      <c r="C656" s="16" t="s">
        <v>15</v>
      </c>
      <c r="D656" s="16" t="s">
        <v>5</v>
      </c>
      <c r="E656" s="20">
        <f>F656+G656</f>
        <v>1375</v>
      </c>
      <c r="F656" s="21">
        <v>1375</v>
      </c>
      <c r="G656" s="21"/>
      <c r="H656" s="20">
        <f t="shared" si="65"/>
        <v>1430</v>
      </c>
      <c r="I656" s="21">
        <v>1430</v>
      </c>
      <c r="J656" s="21"/>
    </row>
    <row r="657" spans="1:10" ht="106.9" customHeight="1" x14ac:dyDescent="0.2">
      <c r="A657" s="5" t="s">
        <v>789</v>
      </c>
      <c r="B657" s="1" t="s">
        <v>161</v>
      </c>
      <c r="C657" s="1"/>
      <c r="D657" s="1"/>
      <c r="E657" s="17">
        <f t="shared" si="61"/>
        <v>564</v>
      </c>
      <c r="F657" s="17">
        <f>F658+F661</f>
        <v>30</v>
      </c>
      <c r="G657" s="17">
        <f>G658+G661</f>
        <v>534</v>
      </c>
      <c r="H657" s="17">
        <f t="shared" si="65"/>
        <v>586</v>
      </c>
      <c r="I657" s="17">
        <f>I658+I661</f>
        <v>30</v>
      </c>
      <c r="J657" s="17">
        <f>J658+J661</f>
        <v>556</v>
      </c>
    </row>
    <row r="658" spans="1:10" ht="176.45" customHeight="1" x14ac:dyDescent="0.2">
      <c r="A658" s="5" t="s">
        <v>162</v>
      </c>
      <c r="B658" s="1" t="s">
        <v>163</v>
      </c>
      <c r="C658" s="1"/>
      <c r="D658" s="1"/>
      <c r="E658" s="17">
        <f t="shared" si="61"/>
        <v>534</v>
      </c>
      <c r="F658" s="18">
        <f t="shared" ref="F658:J659" si="66">F659</f>
        <v>0</v>
      </c>
      <c r="G658" s="17">
        <f t="shared" si="66"/>
        <v>534</v>
      </c>
      <c r="H658" s="17">
        <f t="shared" si="65"/>
        <v>556</v>
      </c>
      <c r="I658" s="18">
        <f t="shared" si="66"/>
        <v>0</v>
      </c>
      <c r="J658" s="17">
        <f t="shared" si="66"/>
        <v>556</v>
      </c>
    </row>
    <row r="659" spans="1:10" ht="59.25" customHeight="1" x14ac:dyDescent="0.2">
      <c r="A659" s="22" t="s">
        <v>164</v>
      </c>
      <c r="B659" s="16" t="s">
        <v>165</v>
      </c>
      <c r="C659" s="16"/>
      <c r="D659" s="16"/>
      <c r="E659" s="20">
        <f t="shared" si="61"/>
        <v>534</v>
      </c>
      <c r="F659" s="21">
        <f t="shared" si="66"/>
        <v>0</v>
      </c>
      <c r="G659" s="20">
        <f t="shared" si="66"/>
        <v>534</v>
      </c>
      <c r="H659" s="20">
        <f t="shared" si="65"/>
        <v>556</v>
      </c>
      <c r="I659" s="21">
        <f t="shared" si="66"/>
        <v>0</v>
      </c>
      <c r="J659" s="20">
        <f t="shared" si="66"/>
        <v>556</v>
      </c>
    </row>
    <row r="660" spans="1:10" ht="180.75" customHeight="1" x14ac:dyDescent="0.2">
      <c r="A660" s="22" t="s">
        <v>25</v>
      </c>
      <c r="B660" s="16" t="s">
        <v>165</v>
      </c>
      <c r="C660" s="16" t="s">
        <v>15</v>
      </c>
      <c r="D660" s="16" t="s">
        <v>37</v>
      </c>
      <c r="E660" s="20">
        <f t="shared" si="61"/>
        <v>534</v>
      </c>
      <c r="F660" s="21"/>
      <c r="G660" s="20">
        <v>534</v>
      </c>
      <c r="H660" s="20">
        <f t="shared" si="65"/>
        <v>556</v>
      </c>
      <c r="I660" s="21"/>
      <c r="J660" s="20">
        <v>556</v>
      </c>
    </row>
    <row r="661" spans="1:10" ht="171.6" customHeight="1" x14ac:dyDescent="0.2">
      <c r="A661" s="1" t="s">
        <v>815</v>
      </c>
      <c r="B661" s="1" t="s">
        <v>816</v>
      </c>
      <c r="C661" s="1"/>
      <c r="D661" s="1"/>
      <c r="E661" s="17">
        <f t="shared" si="61"/>
        <v>30</v>
      </c>
      <c r="F661" s="18">
        <f>F662</f>
        <v>30</v>
      </c>
      <c r="G661" s="18">
        <f>G662</f>
        <v>0</v>
      </c>
      <c r="H661" s="17">
        <f t="shared" si="65"/>
        <v>30</v>
      </c>
      <c r="I661" s="18">
        <f>I662</f>
        <v>30</v>
      </c>
      <c r="J661" s="18">
        <f>J662</f>
        <v>0</v>
      </c>
    </row>
    <row r="662" spans="1:10" ht="30" customHeight="1" x14ac:dyDescent="0.2">
      <c r="A662" s="19" t="s">
        <v>70</v>
      </c>
      <c r="B662" s="16" t="s">
        <v>817</v>
      </c>
      <c r="C662" s="16"/>
      <c r="D662" s="16"/>
      <c r="E662" s="20">
        <f t="shared" si="61"/>
        <v>30</v>
      </c>
      <c r="F662" s="21">
        <f>F663</f>
        <v>30</v>
      </c>
      <c r="G662" s="21">
        <f>G663</f>
        <v>0</v>
      </c>
      <c r="H662" s="20">
        <f t="shared" si="65"/>
        <v>30</v>
      </c>
      <c r="I662" s="21">
        <f>I663</f>
        <v>30</v>
      </c>
      <c r="J662" s="21">
        <f>J663</f>
        <v>0</v>
      </c>
    </row>
    <row r="663" spans="1:10" ht="67.5" customHeight="1" x14ac:dyDescent="0.2">
      <c r="A663" s="16" t="s">
        <v>23</v>
      </c>
      <c r="B663" s="16" t="s">
        <v>817</v>
      </c>
      <c r="C663" s="16" t="s">
        <v>16</v>
      </c>
      <c r="D663" s="16" t="s">
        <v>1</v>
      </c>
      <c r="E663" s="20">
        <f t="shared" si="61"/>
        <v>30</v>
      </c>
      <c r="F663" s="21">
        <v>30</v>
      </c>
      <c r="G663" s="20"/>
      <c r="H663" s="20">
        <f t="shared" si="65"/>
        <v>30</v>
      </c>
      <c r="I663" s="21">
        <v>30</v>
      </c>
      <c r="J663" s="20"/>
    </row>
    <row r="664" spans="1:10" ht="123.6" customHeight="1" x14ac:dyDescent="0.2">
      <c r="A664" s="5" t="s">
        <v>771</v>
      </c>
      <c r="B664" s="1" t="s">
        <v>113</v>
      </c>
      <c r="C664" s="1"/>
      <c r="D664" s="1"/>
      <c r="E664" s="17">
        <f>F664+G664</f>
        <v>580.6</v>
      </c>
      <c r="F664" s="17">
        <f>F665+F674</f>
        <v>23</v>
      </c>
      <c r="G664" s="17">
        <f>G665+G674</f>
        <v>557.6</v>
      </c>
      <c r="H664" s="17">
        <f t="shared" si="65"/>
        <v>579</v>
      </c>
      <c r="I664" s="17">
        <f>I665+I674</f>
        <v>23</v>
      </c>
      <c r="J664" s="17">
        <f>J665+J674</f>
        <v>556</v>
      </c>
    </row>
    <row r="665" spans="1:10" ht="75.75" customHeight="1" x14ac:dyDescent="0.2">
      <c r="A665" s="5" t="s">
        <v>818</v>
      </c>
      <c r="B665" s="1" t="s">
        <v>819</v>
      </c>
      <c r="C665" s="1"/>
      <c r="D665" s="1"/>
      <c r="E665" s="17">
        <f t="shared" ref="E665:E677" si="67">F665+G665</f>
        <v>557.6</v>
      </c>
      <c r="F665" s="17">
        <f>F666+F671</f>
        <v>0</v>
      </c>
      <c r="G665" s="17">
        <f>G666+G671</f>
        <v>557.6</v>
      </c>
      <c r="H665" s="17">
        <f t="shared" si="65"/>
        <v>556</v>
      </c>
      <c r="I665" s="17">
        <f>I666+I671</f>
        <v>0</v>
      </c>
      <c r="J665" s="17">
        <f>J666+J671</f>
        <v>556</v>
      </c>
    </row>
    <row r="666" spans="1:10" ht="155.25" customHeight="1" x14ac:dyDescent="0.2">
      <c r="A666" s="5" t="s">
        <v>114</v>
      </c>
      <c r="B666" s="1" t="s">
        <v>820</v>
      </c>
      <c r="C666" s="1"/>
      <c r="D666" s="1"/>
      <c r="E666" s="17">
        <f t="shared" si="67"/>
        <v>23.6</v>
      </c>
      <c r="F666" s="18">
        <f>F669+F667</f>
        <v>0</v>
      </c>
      <c r="G666" s="18">
        <f>G669+G667</f>
        <v>23.6</v>
      </c>
      <c r="H666" s="17">
        <f t="shared" si="65"/>
        <v>0</v>
      </c>
      <c r="I666" s="18">
        <f>I669+I667</f>
        <v>0</v>
      </c>
      <c r="J666" s="18">
        <f>J669+J667</f>
        <v>0</v>
      </c>
    </row>
    <row r="667" spans="1:10" ht="135.75" customHeight="1" x14ac:dyDescent="0.2">
      <c r="A667" s="22" t="s">
        <v>965</v>
      </c>
      <c r="B667" s="16" t="s">
        <v>897</v>
      </c>
      <c r="C667" s="1"/>
      <c r="D667" s="1"/>
      <c r="E667" s="20">
        <f t="shared" si="67"/>
        <v>3</v>
      </c>
      <c r="F667" s="21">
        <f>F668</f>
        <v>0</v>
      </c>
      <c r="G667" s="21">
        <f>G668</f>
        <v>3</v>
      </c>
      <c r="H667" s="20">
        <f t="shared" si="65"/>
        <v>0</v>
      </c>
      <c r="I667" s="21">
        <f>I668</f>
        <v>0</v>
      </c>
      <c r="J667" s="21">
        <f>J668</f>
        <v>0</v>
      </c>
    </row>
    <row r="668" spans="1:10" ht="49.5" customHeight="1" x14ac:dyDescent="0.2">
      <c r="A668" s="22" t="s">
        <v>22</v>
      </c>
      <c r="B668" s="16" t="s">
        <v>897</v>
      </c>
      <c r="C668" s="16" t="s">
        <v>18</v>
      </c>
      <c r="D668" s="16" t="s">
        <v>38</v>
      </c>
      <c r="E668" s="20">
        <f t="shared" si="67"/>
        <v>3</v>
      </c>
      <c r="F668" s="21"/>
      <c r="G668" s="20">
        <v>3</v>
      </c>
      <c r="H668" s="20">
        <f t="shared" si="65"/>
        <v>0</v>
      </c>
      <c r="I668" s="21"/>
      <c r="J668" s="20"/>
    </row>
    <row r="669" spans="1:10" ht="112.9" customHeight="1" x14ac:dyDescent="0.2">
      <c r="A669" s="22" t="s">
        <v>966</v>
      </c>
      <c r="B669" s="16" t="s">
        <v>967</v>
      </c>
      <c r="C669" s="1"/>
      <c r="D669" s="1"/>
      <c r="E669" s="20">
        <f t="shared" si="67"/>
        <v>20.6</v>
      </c>
      <c r="F669" s="21">
        <f>F670</f>
        <v>0</v>
      </c>
      <c r="G669" s="20">
        <f>G670</f>
        <v>20.6</v>
      </c>
      <c r="H669" s="20">
        <f t="shared" si="65"/>
        <v>0</v>
      </c>
      <c r="I669" s="21">
        <f>I670</f>
        <v>0</v>
      </c>
      <c r="J669" s="20">
        <f>J670</f>
        <v>0</v>
      </c>
    </row>
    <row r="670" spans="1:10" ht="48.75" customHeight="1" x14ac:dyDescent="0.2">
      <c r="A670" s="22" t="s">
        <v>22</v>
      </c>
      <c r="B670" s="16" t="s">
        <v>967</v>
      </c>
      <c r="C670" s="16" t="s">
        <v>18</v>
      </c>
      <c r="D670" s="16" t="s">
        <v>38</v>
      </c>
      <c r="E670" s="20">
        <f t="shared" si="67"/>
        <v>20.6</v>
      </c>
      <c r="F670" s="21"/>
      <c r="G670" s="20">
        <v>20.6</v>
      </c>
      <c r="H670" s="20">
        <f t="shared" si="65"/>
        <v>0</v>
      </c>
      <c r="I670" s="21"/>
      <c r="J670" s="20"/>
    </row>
    <row r="671" spans="1:10" ht="121.15" customHeight="1" x14ac:dyDescent="0.2">
      <c r="A671" s="5" t="s">
        <v>624</v>
      </c>
      <c r="B671" s="1" t="s">
        <v>821</v>
      </c>
      <c r="C671" s="1"/>
      <c r="D671" s="1"/>
      <c r="E671" s="17">
        <f t="shared" si="67"/>
        <v>534</v>
      </c>
      <c r="F671" s="18">
        <f>F672</f>
        <v>0</v>
      </c>
      <c r="G671" s="17">
        <f>G672</f>
        <v>534</v>
      </c>
      <c r="H671" s="17">
        <f t="shared" si="65"/>
        <v>556</v>
      </c>
      <c r="I671" s="18">
        <f>I672</f>
        <v>0</v>
      </c>
      <c r="J671" s="17">
        <f>J672</f>
        <v>556</v>
      </c>
    </row>
    <row r="672" spans="1:10" ht="103.5" customHeight="1" x14ac:dyDescent="0.2">
      <c r="A672" s="16" t="s">
        <v>126</v>
      </c>
      <c r="B672" s="16" t="s">
        <v>822</v>
      </c>
      <c r="C672" s="16"/>
      <c r="D672" s="16"/>
      <c r="E672" s="20">
        <f t="shared" si="67"/>
        <v>534</v>
      </c>
      <c r="F672" s="21">
        <f>F673</f>
        <v>0</v>
      </c>
      <c r="G672" s="20">
        <f>G673</f>
        <v>534</v>
      </c>
      <c r="H672" s="20">
        <f t="shared" si="65"/>
        <v>556</v>
      </c>
      <c r="I672" s="21">
        <f>I673</f>
        <v>0</v>
      </c>
      <c r="J672" s="20">
        <f>J673</f>
        <v>556</v>
      </c>
    </row>
    <row r="673" spans="1:10" ht="183.75" customHeight="1" x14ac:dyDescent="0.2">
      <c r="A673" s="22" t="s">
        <v>25</v>
      </c>
      <c r="B673" s="16" t="s">
        <v>822</v>
      </c>
      <c r="C673" s="16" t="s">
        <v>15</v>
      </c>
      <c r="D673" s="16" t="s">
        <v>38</v>
      </c>
      <c r="E673" s="20">
        <f t="shared" si="67"/>
        <v>534</v>
      </c>
      <c r="F673" s="21"/>
      <c r="G673" s="20">
        <v>534</v>
      </c>
      <c r="H673" s="20">
        <f t="shared" si="65"/>
        <v>556</v>
      </c>
      <c r="I673" s="21"/>
      <c r="J673" s="20">
        <v>556</v>
      </c>
    </row>
    <row r="674" spans="1:10" ht="73.900000000000006" customHeight="1" x14ac:dyDescent="0.2">
      <c r="A674" s="1" t="s">
        <v>823</v>
      </c>
      <c r="B674" s="1" t="s">
        <v>824</v>
      </c>
      <c r="C674" s="1"/>
      <c r="D674" s="1"/>
      <c r="E674" s="17">
        <f t="shared" si="67"/>
        <v>23</v>
      </c>
      <c r="F674" s="18">
        <f t="shared" ref="F674:J676" si="68">F675</f>
        <v>23</v>
      </c>
      <c r="G674" s="18">
        <f t="shared" si="68"/>
        <v>0</v>
      </c>
      <c r="H674" s="17">
        <f t="shared" si="65"/>
        <v>23</v>
      </c>
      <c r="I674" s="18">
        <f t="shared" si="68"/>
        <v>23</v>
      </c>
      <c r="J674" s="18">
        <f t="shared" si="68"/>
        <v>0</v>
      </c>
    </row>
    <row r="675" spans="1:10" ht="203.45" customHeight="1" x14ac:dyDescent="0.2">
      <c r="A675" s="1" t="s">
        <v>825</v>
      </c>
      <c r="B675" s="1" t="s">
        <v>826</v>
      </c>
      <c r="C675" s="1"/>
      <c r="D675" s="1"/>
      <c r="E675" s="17">
        <f t="shared" si="67"/>
        <v>23</v>
      </c>
      <c r="F675" s="18">
        <f t="shared" si="68"/>
        <v>23</v>
      </c>
      <c r="G675" s="18">
        <f t="shared" si="68"/>
        <v>0</v>
      </c>
      <c r="H675" s="17">
        <f t="shared" si="65"/>
        <v>23</v>
      </c>
      <c r="I675" s="18">
        <f t="shared" si="68"/>
        <v>23</v>
      </c>
      <c r="J675" s="18">
        <f t="shared" si="68"/>
        <v>0</v>
      </c>
    </row>
    <row r="676" spans="1:10" ht="26.25" customHeight="1" x14ac:dyDescent="0.2">
      <c r="A676" s="19" t="s">
        <v>70</v>
      </c>
      <c r="B676" s="16" t="s">
        <v>827</v>
      </c>
      <c r="C676" s="16"/>
      <c r="D676" s="16"/>
      <c r="E676" s="20">
        <f t="shared" si="67"/>
        <v>23</v>
      </c>
      <c r="F676" s="21">
        <f t="shared" si="68"/>
        <v>23</v>
      </c>
      <c r="G676" s="21">
        <f t="shared" si="68"/>
        <v>0</v>
      </c>
      <c r="H676" s="20">
        <f t="shared" si="65"/>
        <v>23</v>
      </c>
      <c r="I676" s="21">
        <f t="shared" si="68"/>
        <v>23</v>
      </c>
      <c r="J676" s="21">
        <f t="shared" si="68"/>
        <v>0</v>
      </c>
    </row>
    <row r="677" spans="1:10" ht="68.25" customHeight="1" x14ac:dyDescent="0.2">
      <c r="A677" s="16" t="s">
        <v>23</v>
      </c>
      <c r="B677" s="16" t="s">
        <v>827</v>
      </c>
      <c r="C677" s="16" t="s">
        <v>16</v>
      </c>
      <c r="D677" s="16" t="s">
        <v>1</v>
      </c>
      <c r="E677" s="20">
        <f t="shared" si="67"/>
        <v>23</v>
      </c>
      <c r="F677" s="21">
        <v>23</v>
      </c>
      <c r="G677" s="20"/>
      <c r="H677" s="20">
        <f t="shared" si="65"/>
        <v>23</v>
      </c>
      <c r="I677" s="21">
        <v>23</v>
      </c>
      <c r="J677" s="20"/>
    </row>
    <row r="678" spans="1:10" ht="136.9" customHeight="1" x14ac:dyDescent="0.2">
      <c r="A678" s="1" t="s">
        <v>841</v>
      </c>
      <c r="B678" s="1" t="s">
        <v>842</v>
      </c>
      <c r="C678" s="1"/>
      <c r="D678" s="1"/>
      <c r="E678" s="17">
        <f t="shared" ref="E678:E694" si="69">F678+G678</f>
        <v>6453</v>
      </c>
      <c r="F678" s="17">
        <f>F685+F679</f>
        <v>6453</v>
      </c>
      <c r="G678" s="17">
        <f>G685+G679</f>
        <v>0</v>
      </c>
      <c r="H678" s="17">
        <f t="shared" si="65"/>
        <v>6453</v>
      </c>
      <c r="I678" s="17">
        <f>I685+I679</f>
        <v>6453</v>
      </c>
      <c r="J678" s="17">
        <f>J685+J679</f>
        <v>0</v>
      </c>
    </row>
    <row r="679" spans="1:10" ht="104.45" customHeight="1" x14ac:dyDescent="0.2">
      <c r="A679" s="1" t="s">
        <v>858</v>
      </c>
      <c r="B679" s="1" t="s">
        <v>860</v>
      </c>
      <c r="C679" s="1"/>
      <c r="D679" s="1"/>
      <c r="E679" s="17">
        <f t="shared" si="69"/>
        <v>6250</v>
      </c>
      <c r="F679" s="17">
        <f>F680</f>
        <v>6250</v>
      </c>
      <c r="G679" s="17">
        <f>G680</f>
        <v>0</v>
      </c>
      <c r="H679" s="17">
        <f t="shared" si="65"/>
        <v>6250</v>
      </c>
      <c r="I679" s="17">
        <f>I680</f>
        <v>6250</v>
      </c>
      <c r="J679" s="17">
        <f>J680</f>
        <v>0</v>
      </c>
    </row>
    <row r="680" spans="1:10" ht="216.6" customHeight="1" x14ac:dyDescent="0.2">
      <c r="A680" s="1" t="s">
        <v>859</v>
      </c>
      <c r="B680" s="1" t="s">
        <v>861</v>
      </c>
      <c r="C680" s="1"/>
      <c r="D680" s="1"/>
      <c r="E680" s="17">
        <f t="shared" si="69"/>
        <v>6250</v>
      </c>
      <c r="F680" s="17">
        <f>F681+F683</f>
        <v>6250</v>
      </c>
      <c r="G680" s="17">
        <f>G681+G683</f>
        <v>0</v>
      </c>
      <c r="H680" s="17">
        <f t="shared" si="65"/>
        <v>6250</v>
      </c>
      <c r="I680" s="17">
        <f>I681+I683</f>
        <v>6250</v>
      </c>
      <c r="J680" s="17">
        <f>J681+J683</f>
        <v>0</v>
      </c>
    </row>
    <row r="681" spans="1:10" ht="65.25" customHeight="1" x14ac:dyDescent="0.2">
      <c r="A681" s="19" t="s">
        <v>401</v>
      </c>
      <c r="B681" s="16" t="s">
        <v>862</v>
      </c>
      <c r="C681" s="16"/>
      <c r="D681" s="1"/>
      <c r="E681" s="20">
        <f t="shared" si="69"/>
        <v>50</v>
      </c>
      <c r="F681" s="20">
        <f>F682</f>
        <v>50</v>
      </c>
      <c r="G681" s="20">
        <f>G682</f>
        <v>0</v>
      </c>
      <c r="H681" s="20">
        <f t="shared" si="65"/>
        <v>50</v>
      </c>
      <c r="I681" s="20">
        <f>I682</f>
        <v>50</v>
      </c>
      <c r="J681" s="20">
        <f>J682</f>
        <v>0</v>
      </c>
    </row>
    <row r="682" spans="1:10" ht="63.75" customHeight="1" x14ac:dyDescent="0.2">
      <c r="A682" s="16" t="s">
        <v>23</v>
      </c>
      <c r="B682" s="16" t="s">
        <v>862</v>
      </c>
      <c r="C682" s="16" t="s">
        <v>16</v>
      </c>
      <c r="D682" s="16" t="s">
        <v>11</v>
      </c>
      <c r="E682" s="20">
        <f t="shared" si="69"/>
        <v>50</v>
      </c>
      <c r="F682" s="20">
        <v>50</v>
      </c>
      <c r="G682" s="20"/>
      <c r="H682" s="20">
        <f>I682+J682</f>
        <v>50</v>
      </c>
      <c r="I682" s="20">
        <v>50</v>
      </c>
      <c r="J682" s="20"/>
    </row>
    <row r="683" spans="1:10" ht="201" customHeight="1" x14ac:dyDescent="0.2">
      <c r="A683" s="19" t="s">
        <v>415</v>
      </c>
      <c r="B683" s="16" t="s">
        <v>863</v>
      </c>
      <c r="C683" s="16"/>
      <c r="D683" s="16"/>
      <c r="E683" s="20">
        <f t="shared" si="69"/>
        <v>6200</v>
      </c>
      <c r="F683" s="20">
        <f>F684</f>
        <v>6200</v>
      </c>
      <c r="G683" s="20">
        <f>G684</f>
        <v>0</v>
      </c>
      <c r="H683" s="20">
        <f t="shared" si="65"/>
        <v>6200</v>
      </c>
      <c r="I683" s="20">
        <f>I684</f>
        <v>6200</v>
      </c>
      <c r="J683" s="20">
        <f>J684</f>
        <v>0</v>
      </c>
    </row>
    <row r="684" spans="1:10" ht="53.25" customHeight="1" x14ac:dyDescent="0.2">
      <c r="A684" s="19" t="s">
        <v>30</v>
      </c>
      <c r="B684" s="16" t="s">
        <v>863</v>
      </c>
      <c r="C684" s="16" t="s">
        <v>19</v>
      </c>
      <c r="D684" s="16" t="s">
        <v>11</v>
      </c>
      <c r="E684" s="20">
        <f t="shared" si="69"/>
        <v>6200</v>
      </c>
      <c r="F684" s="20">
        <v>6200</v>
      </c>
      <c r="G684" s="20"/>
      <c r="H684" s="20">
        <f>I684+J684</f>
        <v>6200</v>
      </c>
      <c r="I684" s="20">
        <v>6200</v>
      </c>
      <c r="J684" s="20"/>
    </row>
    <row r="685" spans="1:10" ht="124.15" customHeight="1" x14ac:dyDescent="0.2">
      <c r="A685" s="1" t="s">
        <v>843</v>
      </c>
      <c r="B685" s="1" t="s">
        <v>844</v>
      </c>
      <c r="C685" s="1"/>
      <c r="D685" s="1"/>
      <c r="E685" s="17">
        <f t="shared" si="69"/>
        <v>203</v>
      </c>
      <c r="F685" s="17">
        <f>F686+F689+F692</f>
        <v>203</v>
      </c>
      <c r="G685" s="17">
        <f>G686+G689+G692</f>
        <v>0</v>
      </c>
      <c r="H685" s="17">
        <f t="shared" si="65"/>
        <v>203</v>
      </c>
      <c r="I685" s="17">
        <f>I686+I689+I692</f>
        <v>203</v>
      </c>
      <c r="J685" s="17">
        <f>J686+J689+J692</f>
        <v>0</v>
      </c>
    </row>
    <row r="686" spans="1:10" ht="156.6" customHeight="1" x14ac:dyDescent="0.2">
      <c r="A686" s="1" t="s">
        <v>845</v>
      </c>
      <c r="B686" s="1" t="s">
        <v>846</v>
      </c>
      <c r="C686" s="16"/>
      <c r="D686" s="16"/>
      <c r="E686" s="17">
        <f t="shared" si="69"/>
        <v>183</v>
      </c>
      <c r="F686" s="18">
        <f>F687</f>
        <v>183</v>
      </c>
      <c r="G686" s="18">
        <f>G687</f>
        <v>0</v>
      </c>
      <c r="H686" s="17">
        <f t="shared" si="65"/>
        <v>183</v>
      </c>
      <c r="I686" s="18">
        <f>I687</f>
        <v>183</v>
      </c>
      <c r="J686" s="18">
        <f>J687</f>
        <v>0</v>
      </c>
    </row>
    <row r="687" spans="1:10" ht="28.9" customHeight="1" x14ac:dyDescent="0.2">
      <c r="A687" s="19" t="s">
        <v>70</v>
      </c>
      <c r="B687" s="16" t="s">
        <v>847</v>
      </c>
      <c r="C687" s="16"/>
      <c r="D687" s="16"/>
      <c r="E687" s="20">
        <f t="shared" si="69"/>
        <v>183</v>
      </c>
      <c r="F687" s="21">
        <f>F688</f>
        <v>183</v>
      </c>
      <c r="G687" s="21">
        <f>G688</f>
        <v>0</v>
      </c>
      <c r="H687" s="20">
        <f t="shared" si="65"/>
        <v>183</v>
      </c>
      <c r="I687" s="21">
        <f>I688</f>
        <v>183</v>
      </c>
      <c r="J687" s="21">
        <f>J688</f>
        <v>0</v>
      </c>
    </row>
    <row r="688" spans="1:10" ht="69.75" customHeight="1" x14ac:dyDescent="0.2">
      <c r="A688" s="16" t="s">
        <v>23</v>
      </c>
      <c r="B688" s="16" t="s">
        <v>847</v>
      </c>
      <c r="C688" s="16" t="s">
        <v>16</v>
      </c>
      <c r="D688" s="16" t="s">
        <v>1</v>
      </c>
      <c r="E688" s="20">
        <f t="shared" si="69"/>
        <v>183</v>
      </c>
      <c r="F688" s="21">
        <v>183</v>
      </c>
      <c r="G688" s="20"/>
      <c r="H688" s="20">
        <f t="shared" si="65"/>
        <v>183</v>
      </c>
      <c r="I688" s="21">
        <v>183</v>
      </c>
      <c r="J688" s="20"/>
    </row>
    <row r="689" spans="1:10" ht="125.45" customHeight="1" x14ac:dyDescent="0.2">
      <c r="A689" s="1" t="s">
        <v>848</v>
      </c>
      <c r="B689" s="1" t="s">
        <v>849</v>
      </c>
      <c r="C689" s="1"/>
      <c r="D689" s="1"/>
      <c r="E689" s="17">
        <f t="shared" si="69"/>
        <v>10</v>
      </c>
      <c r="F689" s="18">
        <f>F690</f>
        <v>10</v>
      </c>
      <c r="G689" s="18">
        <f>G690</f>
        <v>0</v>
      </c>
      <c r="H689" s="17">
        <f t="shared" si="65"/>
        <v>10</v>
      </c>
      <c r="I689" s="18">
        <f>I690</f>
        <v>10</v>
      </c>
      <c r="J689" s="18">
        <f>J690</f>
        <v>0</v>
      </c>
    </row>
    <row r="690" spans="1:10" ht="28.15" customHeight="1" x14ac:dyDescent="0.2">
      <c r="A690" s="19" t="s">
        <v>70</v>
      </c>
      <c r="B690" s="16" t="s">
        <v>850</v>
      </c>
      <c r="C690" s="16"/>
      <c r="D690" s="16"/>
      <c r="E690" s="20">
        <f t="shared" si="69"/>
        <v>10</v>
      </c>
      <c r="F690" s="21">
        <f>F691</f>
        <v>10</v>
      </c>
      <c r="G690" s="21">
        <f>G691</f>
        <v>0</v>
      </c>
      <c r="H690" s="20">
        <f t="shared" si="65"/>
        <v>10</v>
      </c>
      <c r="I690" s="21">
        <f>I691</f>
        <v>10</v>
      </c>
      <c r="J690" s="21">
        <f>J691</f>
        <v>0</v>
      </c>
    </row>
    <row r="691" spans="1:10" ht="68.25" customHeight="1" x14ac:dyDescent="0.2">
      <c r="A691" s="16" t="s">
        <v>23</v>
      </c>
      <c r="B691" s="16" t="s">
        <v>850</v>
      </c>
      <c r="C691" s="16" t="s">
        <v>16</v>
      </c>
      <c r="D691" s="16" t="s">
        <v>1</v>
      </c>
      <c r="E691" s="20">
        <f t="shared" si="69"/>
        <v>10</v>
      </c>
      <c r="F691" s="21">
        <v>10</v>
      </c>
      <c r="G691" s="20"/>
      <c r="H691" s="20">
        <f t="shared" si="65"/>
        <v>10</v>
      </c>
      <c r="I691" s="21">
        <v>10</v>
      </c>
      <c r="J691" s="20"/>
    </row>
    <row r="692" spans="1:10" ht="204.75" customHeight="1" x14ac:dyDescent="0.2">
      <c r="A692" s="1" t="s">
        <v>851</v>
      </c>
      <c r="B692" s="1" t="s">
        <v>852</v>
      </c>
      <c r="C692" s="1"/>
      <c r="D692" s="1"/>
      <c r="E692" s="17">
        <f t="shared" si="69"/>
        <v>10</v>
      </c>
      <c r="F692" s="18">
        <f>F693</f>
        <v>10</v>
      </c>
      <c r="G692" s="18">
        <f>G693</f>
        <v>0</v>
      </c>
      <c r="H692" s="17">
        <f t="shared" si="65"/>
        <v>10</v>
      </c>
      <c r="I692" s="18">
        <f>I693</f>
        <v>10</v>
      </c>
      <c r="J692" s="18">
        <f>J693</f>
        <v>0</v>
      </c>
    </row>
    <row r="693" spans="1:10" ht="24" customHeight="1" x14ac:dyDescent="0.2">
      <c r="A693" s="19" t="s">
        <v>70</v>
      </c>
      <c r="B693" s="16" t="s">
        <v>853</v>
      </c>
      <c r="C693" s="16"/>
      <c r="D693" s="16"/>
      <c r="E693" s="20">
        <f t="shared" si="69"/>
        <v>10</v>
      </c>
      <c r="F693" s="21">
        <f>F694</f>
        <v>10</v>
      </c>
      <c r="G693" s="21">
        <f>G694</f>
        <v>0</v>
      </c>
      <c r="H693" s="20">
        <f t="shared" si="65"/>
        <v>10</v>
      </c>
      <c r="I693" s="21">
        <f>I694</f>
        <v>10</v>
      </c>
      <c r="J693" s="21">
        <f>J694</f>
        <v>0</v>
      </c>
    </row>
    <row r="694" spans="1:10" ht="73.5" customHeight="1" x14ac:dyDescent="0.2">
      <c r="A694" s="16" t="s">
        <v>23</v>
      </c>
      <c r="B694" s="16" t="s">
        <v>853</v>
      </c>
      <c r="C694" s="16" t="s">
        <v>16</v>
      </c>
      <c r="D694" s="16" t="s">
        <v>1</v>
      </c>
      <c r="E694" s="20">
        <f t="shared" si="69"/>
        <v>10</v>
      </c>
      <c r="F694" s="21">
        <v>10</v>
      </c>
      <c r="G694" s="20"/>
      <c r="H694" s="20">
        <f t="shared" si="65"/>
        <v>10</v>
      </c>
      <c r="I694" s="21">
        <v>10</v>
      </c>
      <c r="J694" s="20"/>
    </row>
    <row r="695" spans="1:10" ht="125.25" customHeight="1" x14ac:dyDescent="0.2">
      <c r="A695" s="5" t="s">
        <v>772</v>
      </c>
      <c r="B695" s="1" t="s">
        <v>171</v>
      </c>
      <c r="C695" s="1"/>
      <c r="D695" s="1"/>
      <c r="E695" s="17">
        <f>SUM(F695:G695)</f>
        <v>364652.9</v>
      </c>
      <c r="F695" s="18">
        <f>F696+F703+F733+F746+F742</f>
        <v>364415</v>
      </c>
      <c r="G695" s="17">
        <f>G696+G703+G733+G746+G742</f>
        <v>237.9</v>
      </c>
      <c r="H695" s="17">
        <f>SUM(I695:J695)</f>
        <v>359492.9</v>
      </c>
      <c r="I695" s="18">
        <f>I696+I703+I733+I746+I742</f>
        <v>359255</v>
      </c>
      <c r="J695" s="17">
        <f>J696+J703+J733+J746+J742</f>
        <v>237.9</v>
      </c>
    </row>
    <row r="696" spans="1:10" ht="106.15" customHeight="1" x14ac:dyDescent="0.2">
      <c r="A696" s="5" t="s">
        <v>790</v>
      </c>
      <c r="B696" s="1" t="s">
        <v>172</v>
      </c>
      <c r="C696" s="1"/>
      <c r="D696" s="1"/>
      <c r="E696" s="17">
        <f>SUM(F696:G696)</f>
        <v>16228.2</v>
      </c>
      <c r="F696" s="18">
        <f>F697+F700</f>
        <v>16228.2</v>
      </c>
      <c r="G696" s="17">
        <f>G697</f>
        <v>0</v>
      </c>
      <c r="H696" s="17">
        <f>SUM(I696:J696)</f>
        <v>16228.2</v>
      </c>
      <c r="I696" s="18">
        <f>I697+I700</f>
        <v>16228.2</v>
      </c>
      <c r="J696" s="17">
        <f>J697</f>
        <v>0</v>
      </c>
    </row>
    <row r="697" spans="1:10" ht="228.6" customHeight="1" x14ac:dyDescent="0.2">
      <c r="A697" s="1" t="s">
        <v>676</v>
      </c>
      <c r="B697" s="1" t="s">
        <v>173</v>
      </c>
      <c r="C697" s="1"/>
      <c r="D697" s="1"/>
      <c r="E697" s="17">
        <f>F697+G697</f>
        <v>15728.2</v>
      </c>
      <c r="F697" s="18">
        <f>F698</f>
        <v>15728.2</v>
      </c>
      <c r="G697" s="17">
        <f>G698</f>
        <v>0</v>
      </c>
      <c r="H697" s="17">
        <f>I697+J697</f>
        <v>15728.2</v>
      </c>
      <c r="I697" s="18">
        <f>I698</f>
        <v>15728.2</v>
      </c>
      <c r="J697" s="17">
        <f>J698</f>
        <v>0</v>
      </c>
    </row>
    <row r="698" spans="1:10" ht="31.15" customHeight="1" x14ac:dyDescent="0.2">
      <c r="A698" s="22" t="s">
        <v>70</v>
      </c>
      <c r="B698" s="16" t="s">
        <v>174</v>
      </c>
      <c r="C698" s="16"/>
      <c r="D698" s="16"/>
      <c r="E698" s="20">
        <f>F698+G698</f>
        <v>15728.2</v>
      </c>
      <c r="F698" s="21">
        <f>F699</f>
        <v>15728.2</v>
      </c>
      <c r="G698" s="21">
        <f>G699</f>
        <v>0</v>
      </c>
      <c r="H698" s="20">
        <f>I698+J698</f>
        <v>15728.2</v>
      </c>
      <c r="I698" s="21">
        <f>I699</f>
        <v>15728.2</v>
      </c>
      <c r="J698" s="21">
        <f>J699</f>
        <v>0</v>
      </c>
    </row>
    <row r="699" spans="1:10" ht="73.5" customHeight="1" x14ac:dyDescent="0.2">
      <c r="A699" s="22" t="s">
        <v>23</v>
      </c>
      <c r="B699" s="16" t="s">
        <v>174</v>
      </c>
      <c r="C699" s="16" t="s">
        <v>16</v>
      </c>
      <c r="D699" s="16" t="s">
        <v>4</v>
      </c>
      <c r="E699" s="20">
        <f>SUM(F699:G699)</f>
        <v>15728.2</v>
      </c>
      <c r="F699" s="21">
        <v>15728.2</v>
      </c>
      <c r="G699" s="20">
        <v>0</v>
      </c>
      <c r="H699" s="20">
        <f>SUM(I699:J699)</f>
        <v>15728.2</v>
      </c>
      <c r="I699" s="21">
        <v>15728.2</v>
      </c>
      <c r="J699" s="20">
        <v>0</v>
      </c>
    </row>
    <row r="700" spans="1:10" ht="177.6" customHeight="1" x14ac:dyDescent="0.2">
      <c r="A700" s="1" t="s">
        <v>612</v>
      </c>
      <c r="B700" s="1" t="s">
        <v>613</v>
      </c>
      <c r="C700" s="1"/>
      <c r="D700" s="1"/>
      <c r="E700" s="17">
        <f>F700+G700</f>
        <v>500</v>
      </c>
      <c r="F700" s="18">
        <f>F701</f>
        <v>500</v>
      </c>
      <c r="G700" s="17">
        <f>G701</f>
        <v>0</v>
      </c>
      <c r="H700" s="17">
        <f>I700+J700</f>
        <v>500</v>
      </c>
      <c r="I700" s="18">
        <f>I701</f>
        <v>500</v>
      </c>
      <c r="J700" s="17">
        <f>J701</f>
        <v>0</v>
      </c>
    </row>
    <row r="701" spans="1:10" ht="27" customHeight="1" x14ac:dyDescent="0.2">
      <c r="A701" s="22" t="s">
        <v>58</v>
      </c>
      <c r="B701" s="16" t="s">
        <v>614</v>
      </c>
      <c r="C701" s="16"/>
      <c r="D701" s="16"/>
      <c r="E701" s="20">
        <f>F701+G701</f>
        <v>500</v>
      </c>
      <c r="F701" s="21">
        <f>F702</f>
        <v>500</v>
      </c>
      <c r="G701" s="20">
        <f>G702</f>
        <v>0</v>
      </c>
      <c r="H701" s="20">
        <f>I701+J701</f>
        <v>500</v>
      </c>
      <c r="I701" s="21">
        <f>I702</f>
        <v>500</v>
      </c>
      <c r="J701" s="20">
        <f>J702</f>
        <v>0</v>
      </c>
    </row>
    <row r="702" spans="1:10" ht="75" customHeight="1" x14ac:dyDescent="0.2">
      <c r="A702" s="22" t="s">
        <v>23</v>
      </c>
      <c r="B702" s="16" t="s">
        <v>614</v>
      </c>
      <c r="C702" s="16" t="s">
        <v>16</v>
      </c>
      <c r="D702" s="16" t="s">
        <v>4</v>
      </c>
      <c r="E702" s="20">
        <f>F702+G702</f>
        <v>500</v>
      </c>
      <c r="F702" s="21">
        <v>500</v>
      </c>
      <c r="G702" s="20"/>
      <c r="H702" s="20">
        <f>I702+J702</f>
        <v>500</v>
      </c>
      <c r="I702" s="21">
        <v>500</v>
      </c>
      <c r="J702" s="20"/>
    </row>
    <row r="703" spans="1:10" ht="103.15" customHeight="1" x14ac:dyDescent="0.2">
      <c r="A703" s="52" t="s">
        <v>791</v>
      </c>
      <c r="B703" s="1" t="s">
        <v>175</v>
      </c>
      <c r="C703" s="1"/>
      <c r="D703" s="1"/>
      <c r="E703" s="17">
        <f>SUM(F703:G703)</f>
        <v>317787.2</v>
      </c>
      <c r="F703" s="18">
        <f>F704+F707+F713+F716+F721+F726+F730</f>
        <v>317549.3</v>
      </c>
      <c r="G703" s="17">
        <f>G704+G707+G713+G716+G721+G726+G730</f>
        <v>237.9</v>
      </c>
      <c r="H703" s="17">
        <f>SUM(I703:J703)</f>
        <v>312645.2</v>
      </c>
      <c r="I703" s="18">
        <f>I704+I707+I713+I716+I721+I726+I730</f>
        <v>312407.3</v>
      </c>
      <c r="J703" s="17">
        <f>J704+J707+J713+J716+J721+J726+J730</f>
        <v>237.9</v>
      </c>
    </row>
    <row r="704" spans="1:10" ht="73.150000000000006" customHeight="1" x14ac:dyDescent="0.2">
      <c r="A704" s="53" t="s">
        <v>176</v>
      </c>
      <c r="B704" s="1" t="s">
        <v>177</v>
      </c>
      <c r="C704" s="1"/>
      <c r="D704" s="1"/>
      <c r="E704" s="17">
        <f>F704+G704</f>
        <v>122131</v>
      </c>
      <c r="F704" s="18">
        <f>F705</f>
        <v>122131</v>
      </c>
      <c r="G704" s="17">
        <f>G705</f>
        <v>0</v>
      </c>
      <c r="H704" s="17">
        <f>I704+J704</f>
        <v>122131</v>
      </c>
      <c r="I704" s="18">
        <f>I705</f>
        <v>122131</v>
      </c>
      <c r="J704" s="17">
        <f>J705</f>
        <v>0</v>
      </c>
    </row>
    <row r="705" spans="1:10" ht="48" customHeight="1" x14ac:dyDescent="0.2">
      <c r="A705" s="54" t="s">
        <v>178</v>
      </c>
      <c r="B705" s="16" t="s">
        <v>179</v>
      </c>
      <c r="C705" s="16"/>
      <c r="D705" s="16"/>
      <c r="E705" s="20">
        <f>SUM(F705:G705)</f>
        <v>122131</v>
      </c>
      <c r="F705" s="21">
        <f>F706</f>
        <v>122131</v>
      </c>
      <c r="G705" s="20">
        <f>G706</f>
        <v>0</v>
      </c>
      <c r="H705" s="20">
        <f>SUM(I705:J705)</f>
        <v>122131</v>
      </c>
      <c r="I705" s="21">
        <f>I706</f>
        <v>122131</v>
      </c>
      <c r="J705" s="20">
        <f>J706</f>
        <v>0</v>
      </c>
    </row>
    <row r="706" spans="1:10" ht="63" customHeight="1" x14ac:dyDescent="0.2">
      <c r="A706" s="22" t="s">
        <v>23</v>
      </c>
      <c r="B706" s="16" t="s">
        <v>179</v>
      </c>
      <c r="C706" s="16" t="s">
        <v>16</v>
      </c>
      <c r="D706" s="16" t="s">
        <v>5</v>
      </c>
      <c r="E706" s="20">
        <f>SUM(F706:G706)</f>
        <v>122131</v>
      </c>
      <c r="F706" s="20">
        <v>122131</v>
      </c>
      <c r="G706" s="20">
        <v>0</v>
      </c>
      <c r="H706" s="20">
        <f>SUM(I706:J706)</f>
        <v>122131</v>
      </c>
      <c r="I706" s="20">
        <v>122131</v>
      </c>
      <c r="J706" s="20">
        <v>0</v>
      </c>
    </row>
    <row r="707" spans="1:10" ht="139.5" customHeight="1" x14ac:dyDescent="0.2">
      <c r="A707" s="53" t="s">
        <v>180</v>
      </c>
      <c r="B707" s="1" t="s">
        <v>181</v>
      </c>
      <c r="C707" s="1"/>
      <c r="D707" s="1"/>
      <c r="E707" s="17">
        <f>F707+G707</f>
        <v>161118</v>
      </c>
      <c r="F707" s="18">
        <f>F708</f>
        <v>161118</v>
      </c>
      <c r="G707" s="17">
        <f>G708</f>
        <v>0</v>
      </c>
      <c r="H707" s="17">
        <f>I707+J707</f>
        <v>156098</v>
      </c>
      <c r="I707" s="18">
        <f>I708</f>
        <v>156098</v>
      </c>
      <c r="J707" s="17">
        <f>J708</f>
        <v>0</v>
      </c>
    </row>
    <row r="708" spans="1:10" ht="44.25" customHeight="1" x14ac:dyDescent="0.2">
      <c r="A708" s="22" t="s">
        <v>182</v>
      </c>
      <c r="B708" s="16" t="s">
        <v>183</v>
      </c>
      <c r="C708" s="16"/>
      <c r="D708" s="16"/>
      <c r="E708" s="20">
        <f>SUM(F708:G708)</f>
        <v>161118</v>
      </c>
      <c r="F708" s="21">
        <f>F709+F710+F711+F712</f>
        <v>161118</v>
      </c>
      <c r="G708" s="20">
        <f>G709+G710+G711+G712</f>
        <v>0</v>
      </c>
      <c r="H708" s="20">
        <f>SUM(I708:J708)</f>
        <v>156098</v>
      </c>
      <c r="I708" s="21">
        <f>I709+I710+I711+I712</f>
        <v>156098</v>
      </c>
      <c r="J708" s="20">
        <f>J709+J710+J711+J712</f>
        <v>0</v>
      </c>
    </row>
    <row r="709" spans="1:10" ht="177.6" customHeight="1" x14ac:dyDescent="0.2">
      <c r="A709" s="22" t="s">
        <v>25</v>
      </c>
      <c r="B709" s="16" t="s">
        <v>183</v>
      </c>
      <c r="C709" s="16" t="s">
        <v>15</v>
      </c>
      <c r="D709" s="16" t="s">
        <v>5</v>
      </c>
      <c r="E709" s="20">
        <f>SUM(F709:G709)</f>
        <v>23351</v>
      </c>
      <c r="F709" s="20">
        <v>23351</v>
      </c>
      <c r="G709" s="20"/>
      <c r="H709" s="20">
        <f>SUM(I709:J709)</f>
        <v>23296</v>
      </c>
      <c r="I709" s="20">
        <v>23296</v>
      </c>
      <c r="J709" s="20"/>
    </row>
    <row r="710" spans="1:10" ht="69" customHeight="1" x14ac:dyDescent="0.2">
      <c r="A710" s="22" t="s">
        <v>23</v>
      </c>
      <c r="B710" s="16" t="s">
        <v>183</v>
      </c>
      <c r="C710" s="16" t="s">
        <v>16</v>
      </c>
      <c r="D710" s="16" t="s">
        <v>5</v>
      </c>
      <c r="E710" s="20">
        <f>F710+G710</f>
        <v>9919</v>
      </c>
      <c r="F710" s="21">
        <f>2000+7919</f>
        <v>9919</v>
      </c>
      <c r="G710" s="20">
        <v>0</v>
      </c>
      <c r="H710" s="20">
        <f>I710+J710</f>
        <v>8505</v>
      </c>
      <c r="I710" s="21">
        <f>2000+6505</f>
        <v>8505</v>
      </c>
      <c r="J710" s="20">
        <v>0</v>
      </c>
    </row>
    <row r="711" spans="1:10" ht="100.5" customHeight="1" x14ac:dyDescent="0.2">
      <c r="A711" s="16" t="s">
        <v>21</v>
      </c>
      <c r="B711" s="16" t="s">
        <v>183</v>
      </c>
      <c r="C711" s="16" t="s">
        <v>17</v>
      </c>
      <c r="D711" s="16" t="s">
        <v>5</v>
      </c>
      <c r="E711" s="20">
        <f>F711+G711</f>
        <v>127753</v>
      </c>
      <c r="F711" s="21">
        <f>115014+12739</f>
        <v>127753</v>
      </c>
      <c r="G711" s="20">
        <v>0</v>
      </c>
      <c r="H711" s="20">
        <f>I711+J711</f>
        <v>124202</v>
      </c>
      <c r="I711" s="21">
        <f>112473+11729</f>
        <v>124202</v>
      </c>
      <c r="J711" s="20">
        <v>0</v>
      </c>
    </row>
    <row r="712" spans="1:10" ht="40.5" customHeight="1" x14ac:dyDescent="0.2">
      <c r="A712" s="22" t="s">
        <v>22</v>
      </c>
      <c r="B712" s="16" t="s">
        <v>183</v>
      </c>
      <c r="C712" s="16" t="s">
        <v>18</v>
      </c>
      <c r="D712" s="16" t="s">
        <v>5</v>
      </c>
      <c r="E712" s="20">
        <f>SUM(F712:G712)</f>
        <v>95</v>
      </c>
      <c r="F712" s="21">
        <v>95</v>
      </c>
      <c r="G712" s="20"/>
      <c r="H712" s="20">
        <f>SUM(I712:J712)</f>
        <v>95</v>
      </c>
      <c r="I712" s="21">
        <v>95</v>
      </c>
      <c r="J712" s="20"/>
    </row>
    <row r="713" spans="1:10" ht="148.5" customHeight="1" x14ac:dyDescent="0.2">
      <c r="A713" s="53" t="s">
        <v>184</v>
      </c>
      <c r="B713" s="1" t="s">
        <v>185</v>
      </c>
      <c r="C713" s="1"/>
      <c r="D713" s="1"/>
      <c r="E713" s="17">
        <f>F713+G713</f>
        <v>6904.5</v>
      </c>
      <c r="F713" s="18">
        <f>F714</f>
        <v>6904.5</v>
      </c>
      <c r="G713" s="17">
        <f>G714</f>
        <v>0</v>
      </c>
      <c r="H713" s="17">
        <f>I713+J713</f>
        <v>6904.5</v>
      </c>
      <c r="I713" s="18">
        <f>I714</f>
        <v>6904.5</v>
      </c>
      <c r="J713" s="17">
        <f>J714</f>
        <v>0</v>
      </c>
    </row>
    <row r="714" spans="1:10" ht="41.25" customHeight="1" x14ac:dyDescent="0.2">
      <c r="A714" s="22" t="s">
        <v>178</v>
      </c>
      <c r="B714" s="16" t="s">
        <v>186</v>
      </c>
      <c r="C714" s="16"/>
      <c r="D714" s="16"/>
      <c r="E714" s="20">
        <f>SUM(F714:G714)</f>
        <v>6904.5</v>
      </c>
      <c r="F714" s="21">
        <f>F715</f>
        <v>6904.5</v>
      </c>
      <c r="G714" s="20">
        <f>G715</f>
        <v>0</v>
      </c>
      <c r="H714" s="20">
        <f>SUM(I714:J714)</f>
        <v>6904.5</v>
      </c>
      <c r="I714" s="21">
        <f>I715</f>
        <v>6904.5</v>
      </c>
      <c r="J714" s="20">
        <f>J715</f>
        <v>0</v>
      </c>
    </row>
    <row r="715" spans="1:10" ht="67.5" customHeight="1" x14ac:dyDescent="0.2">
      <c r="A715" s="22" t="s">
        <v>23</v>
      </c>
      <c r="B715" s="16" t="s">
        <v>186</v>
      </c>
      <c r="C715" s="16" t="s">
        <v>16</v>
      </c>
      <c r="D715" s="16" t="s">
        <v>5</v>
      </c>
      <c r="E715" s="20">
        <f>SUM(F715:G715)</f>
        <v>6904.5</v>
      </c>
      <c r="F715" s="21">
        <v>6904.5</v>
      </c>
      <c r="G715" s="20">
        <v>0</v>
      </c>
      <c r="H715" s="20">
        <f>SUM(I715:J715)</f>
        <v>6904.5</v>
      </c>
      <c r="I715" s="21">
        <v>6904.5</v>
      </c>
      <c r="J715" s="20">
        <v>0</v>
      </c>
    </row>
    <row r="716" spans="1:10" ht="88.15" customHeight="1" x14ac:dyDescent="0.2">
      <c r="A716" s="55" t="s">
        <v>724</v>
      </c>
      <c r="B716" s="1" t="s">
        <v>187</v>
      </c>
      <c r="C716" s="1"/>
      <c r="D716" s="1"/>
      <c r="E716" s="17">
        <f>F716+G716</f>
        <v>9863</v>
      </c>
      <c r="F716" s="17">
        <f>F719+F717</f>
        <v>9863</v>
      </c>
      <c r="G716" s="17">
        <f>G719</f>
        <v>0</v>
      </c>
      <c r="H716" s="17">
        <f>I716+J716</f>
        <v>9863</v>
      </c>
      <c r="I716" s="17">
        <f>I719+I717</f>
        <v>9863</v>
      </c>
      <c r="J716" s="17">
        <f>J719</f>
        <v>0</v>
      </c>
    </row>
    <row r="717" spans="1:10" ht="49.15" customHeight="1" x14ac:dyDescent="0.2">
      <c r="A717" s="16" t="s">
        <v>356</v>
      </c>
      <c r="B717" s="56" t="s">
        <v>725</v>
      </c>
      <c r="C717" s="1"/>
      <c r="D717" s="1"/>
      <c r="E717" s="20">
        <f>F717+G717</f>
        <v>1000</v>
      </c>
      <c r="F717" s="21">
        <f>F718</f>
        <v>1000</v>
      </c>
      <c r="G717" s="21">
        <f>G718</f>
        <v>0</v>
      </c>
      <c r="H717" s="20">
        <f>I717+J717</f>
        <v>1000</v>
      </c>
      <c r="I717" s="21">
        <f>I718</f>
        <v>1000</v>
      </c>
      <c r="J717" s="21">
        <f>J718</f>
        <v>0</v>
      </c>
    </row>
    <row r="718" spans="1:10" ht="72.75" customHeight="1" x14ac:dyDescent="0.2">
      <c r="A718" s="16" t="s">
        <v>23</v>
      </c>
      <c r="B718" s="56" t="s">
        <v>725</v>
      </c>
      <c r="C718" s="16" t="s">
        <v>16</v>
      </c>
      <c r="D718" s="16" t="s">
        <v>5</v>
      </c>
      <c r="E718" s="20">
        <f>F718+G718</f>
        <v>1000</v>
      </c>
      <c r="F718" s="21">
        <v>1000</v>
      </c>
      <c r="G718" s="20">
        <v>0</v>
      </c>
      <c r="H718" s="20">
        <f>I718+J718</f>
        <v>1000</v>
      </c>
      <c r="I718" s="21">
        <v>1000</v>
      </c>
      <c r="J718" s="20">
        <v>0</v>
      </c>
    </row>
    <row r="719" spans="1:10" ht="51" customHeight="1" x14ac:dyDescent="0.2">
      <c r="A719" s="22" t="s">
        <v>188</v>
      </c>
      <c r="B719" s="16" t="s">
        <v>189</v>
      </c>
      <c r="C719" s="16"/>
      <c r="D719" s="16"/>
      <c r="E719" s="20">
        <f>SUM(F719:G719)</f>
        <v>8863</v>
      </c>
      <c r="F719" s="21">
        <f>F720</f>
        <v>8863</v>
      </c>
      <c r="G719" s="20">
        <f>G720</f>
        <v>0</v>
      </c>
      <c r="H719" s="20">
        <f>SUM(I719:J719)</f>
        <v>8863</v>
      </c>
      <c r="I719" s="21">
        <f>I720</f>
        <v>8863</v>
      </c>
      <c r="J719" s="20">
        <f>J720</f>
        <v>0</v>
      </c>
    </row>
    <row r="720" spans="1:10" ht="63" customHeight="1" x14ac:dyDescent="0.2">
      <c r="A720" s="22" t="s">
        <v>23</v>
      </c>
      <c r="B720" s="16" t="s">
        <v>189</v>
      </c>
      <c r="C720" s="16" t="s">
        <v>16</v>
      </c>
      <c r="D720" s="16" t="s">
        <v>5</v>
      </c>
      <c r="E720" s="20">
        <f>SUM(F720:G720)</f>
        <v>8863</v>
      </c>
      <c r="F720" s="21">
        <v>8863</v>
      </c>
      <c r="G720" s="20">
        <v>0</v>
      </c>
      <c r="H720" s="20">
        <f>SUM(I720:J720)</f>
        <v>8863</v>
      </c>
      <c r="I720" s="21">
        <v>8863</v>
      </c>
      <c r="J720" s="20">
        <v>0</v>
      </c>
    </row>
    <row r="721" spans="1:10" ht="88.15" customHeight="1" x14ac:dyDescent="0.2">
      <c r="A721" s="55" t="s">
        <v>190</v>
      </c>
      <c r="B721" s="1" t="s">
        <v>191</v>
      </c>
      <c r="C721" s="1"/>
      <c r="D721" s="1"/>
      <c r="E721" s="17">
        <f>F721+G721</f>
        <v>1069</v>
      </c>
      <c r="F721" s="18">
        <f>F722+F724</f>
        <v>831.1</v>
      </c>
      <c r="G721" s="17">
        <f>G722+G724</f>
        <v>237.9</v>
      </c>
      <c r="H721" s="17">
        <f>I721+J721</f>
        <v>1069</v>
      </c>
      <c r="I721" s="18">
        <f>I722+I724</f>
        <v>831.1</v>
      </c>
      <c r="J721" s="17">
        <f>J722+J724</f>
        <v>237.9</v>
      </c>
    </row>
    <row r="722" spans="1:10" ht="49.9" customHeight="1" x14ac:dyDescent="0.2">
      <c r="A722" s="22" t="s">
        <v>188</v>
      </c>
      <c r="B722" s="16" t="s">
        <v>192</v>
      </c>
      <c r="C722" s="16"/>
      <c r="D722" s="16"/>
      <c r="E722" s="20">
        <f>SUM(F722:G722)</f>
        <v>831.1</v>
      </c>
      <c r="F722" s="21">
        <f>F723</f>
        <v>831.1</v>
      </c>
      <c r="G722" s="20">
        <f>G723</f>
        <v>0</v>
      </c>
      <c r="H722" s="20">
        <f>SUM(I722:J722)</f>
        <v>831.1</v>
      </c>
      <c r="I722" s="21">
        <f>I723</f>
        <v>831.1</v>
      </c>
      <c r="J722" s="20">
        <f>J723</f>
        <v>0</v>
      </c>
    </row>
    <row r="723" spans="1:10" ht="66.75" customHeight="1" x14ac:dyDescent="0.2">
      <c r="A723" s="22" t="s">
        <v>23</v>
      </c>
      <c r="B723" s="16" t="s">
        <v>192</v>
      </c>
      <c r="C723" s="16" t="s">
        <v>16</v>
      </c>
      <c r="D723" s="16" t="s">
        <v>5</v>
      </c>
      <c r="E723" s="20">
        <f>SUM(F723:G723)</f>
        <v>831.1</v>
      </c>
      <c r="F723" s="21">
        <v>831.1</v>
      </c>
      <c r="G723" s="20">
        <v>0</v>
      </c>
      <c r="H723" s="20">
        <f>SUM(I723:J723)</f>
        <v>831.1</v>
      </c>
      <c r="I723" s="21">
        <v>831.1</v>
      </c>
      <c r="J723" s="20">
        <v>0</v>
      </c>
    </row>
    <row r="724" spans="1:10" ht="168" customHeight="1" x14ac:dyDescent="0.2">
      <c r="A724" s="56" t="s">
        <v>923</v>
      </c>
      <c r="B724" s="16" t="s">
        <v>193</v>
      </c>
      <c r="C724" s="16"/>
      <c r="D724" s="16"/>
      <c r="E724" s="20">
        <f>SUM(F724:G724)</f>
        <v>237.9</v>
      </c>
      <c r="F724" s="21">
        <f>F725</f>
        <v>0</v>
      </c>
      <c r="G724" s="20">
        <f>G725</f>
        <v>237.9</v>
      </c>
      <c r="H724" s="20">
        <f>SUM(I724:J724)</f>
        <v>237.9</v>
      </c>
      <c r="I724" s="21">
        <f>I725</f>
        <v>0</v>
      </c>
      <c r="J724" s="20">
        <f>J725</f>
        <v>237.9</v>
      </c>
    </row>
    <row r="725" spans="1:10" ht="69.75" customHeight="1" x14ac:dyDescent="0.2">
      <c r="A725" s="16" t="s">
        <v>23</v>
      </c>
      <c r="B725" s="16" t="s">
        <v>193</v>
      </c>
      <c r="C725" s="16" t="s">
        <v>16</v>
      </c>
      <c r="D725" s="16" t="s">
        <v>5</v>
      </c>
      <c r="E725" s="20">
        <f>SUM(F725:G725)</f>
        <v>237.9</v>
      </c>
      <c r="F725" s="21">
        <v>0</v>
      </c>
      <c r="G725" s="20">
        <v>237.9</v>
      </c>
      <c r="H725" s="20">
        <f>SUM(I725:J725)</f>
        <v>237.9</v>
      </c>
      <c r="I725" s="21">
        <v>0</v>
      </c>
      <c r="J725" s="20">
        <v>237.9</v>
      </c>
    </row>
    <row r="726" spans="1:10" ht="107.25" customHeight="1" x14ac:dyDescent="0.2">
      <c r="A726" s="53" t="s">
        <v>194</v>
      </c>
      <c r="B726" s="1" t="s">
        <v>195</v>
      </c>
      <c r="C726" s="1"/>
      <c r="D726" s="1"/>
      <c r="E726" s="17">
        <f>F726+G726</f>
        <v>8797.7000000000007</v>
      </c>
      <c r="F726" s="17">
        <f>F727</f>
        <v>8797.7000000000007</v>
      </c>
      <c r="G726" s="17">
        <f>G727</f>
        <v>0</v>
      </c>
      <c r="H726" s="17">
        <f>I726+J726</f>
        <v>8675.7000000000007</v>
      </c>
      <c r="I726" s="17">
        <f>I727</f>
        <v>8675.7000000000007</v>
      </c>
      <c r="J726" s="17">
        <f>J727</f>
        <v>0</v>
      </c>
    </row>
    <row r="727" spans="1:10" ht="66" customHeight="1" x14ac:dyDescent="0.2">
      <c r="A727" s="57" t="s">
        <v>188</v>
      </c>
      <c r="B727" s="16" t="s">
        <v>940</v>
      </c>
      <c r="C727" s="16"/>
      <c r="D727" s="16"/>
      <c r="E727" s="20">
        <f>F727+G727</f>
        <v>8797.7000000000007</v>
      </c>
      <c r="F727" s="21">
        <f>F728+F729</f>
        <v>8797.7000000000007</v>
      </c>
      <c r="G727" s="21">
        <f>G728+G729</f>
        <v>0</v>
      </c>
      <c r="H727" s="20">
        <f>I727+J727</f>
        <v>8675.7000000000007</v>
      </c>
      <c r="I727" s="21">
        <f>I728+I729</f>
        <v>8675.7000000000007</v>
      </c>
      <c r="J727" s="21">
        <f>J728+J729</f>
        <v>0</v>
      </c>
    </row>
    <row r="728" spans="1:10" ht="71.25" customHeight="1" x14ac:dyDescent="0.2">
      <c r="A728" s="16" t="s">
        <v>23</v>
      </c>
      <c r="B728" s="16" t="s">
        <v>940</v>
      </c>
      <c r="C728" s="16" t="s">
        <v>16</v>
      </c>
      <c r="D728" s="16" t="s">
        <v>5</v>
      </c>
      <c r="E728" s="20">
        <f>F728+G728</f>
        <v>7252.7</v>
      </c>
      <c r="F728" s="21">
        <f>7252.7</f>
        <v>7252.7</v>
      </c>
      <c r="G728" s="20">
        <v>0</v>
      </c>
      <c r="H728" s="20">
        <f>I728+J728</f>
        <v>7252.7</v>
      </c>
      <c r="I728" s="21">
        <f>7252.7</f>
        <v>7252.7</v>
      </c>
      <c r="J728" s="20">
        <v>0</v>
      </c>
    </row>
    <row r="729" spans="1:10" ht="95.25" customHeight="1" x14ac:dyDescent="0.2">
      <c r="A729" s="16" t="s">
        <v>21</v>
      </c>
      <c r="B729" s="16" t="s">
        <v>940</v>
      </c>
      <c r="C729" s="16" t="s">
        <v>17</v>
      </c>
      <c r="D729" s="16" t="s">
        <v>5</v>
      </c>
      <c r="E729" s="20">
        <f>F729+G729</f>
        <v>1545</v>
      </c>
      <c r="F729" s="21">
        <v>1545</v>
      </c>
      <c r="G729" s="20">
        <v>0</v>
      </c>
      <c r="H729" s="20">
        <f>I729+J729</f>
        <v>1423</v>
      </c>
      <c r="I729" s="21">
        <v>1423</v>
      </c>
      <c r="J729" s="20">
        <v>0</v>
      </c>
    </row>
    <row r="730" spans="1:10" ht="107.25" customHeight="1" x14ac:dyDescent="0.2">
      <c r="A730" s="53" t="s">
        <v>196</v>
      </c>
      <c r="B730" s="1" t="s">
        <v>197</v>
      </c>
      <c r="C730" s="1"/>
      <c r="D730" s="1"/>
      <c r="E730" s="17">
        <f t="shared" ref="E730:E732" si="70">F730+G730</f>
        <v>7904</v>
      </c>
      <c r="F730" s="18">
        <f>F731</f>
        <v>7904</v>
      </c>
      <c r="G730" s="17">
        <f>G731</f>
        <v>0</v>
      </c>
      <c r="H730" s="17">
        <f t="shared" ref="H730:H732" si="71">I730+J730</f>
        <v>7904</v>
      </c>
      <c r="I730" s="18">
        <f>I731</f>
        <v>7904</v>
      </c>
      <c r="J730" s="17">
        <f>J731</f>
        <v>0</v>
      </c>
    </row>
    <row r="731" spans="1:10" ht="90.75" customHeight="1" x14ac:dyDescent="0.2">
      <c r="A731" s="58" t="s">
        <v>198</v>
      </c>
      <c r="B731" s="16" t="s">
        <v>199</v>
      </c>
      <c r="C731" s="16"/>
      <c r="D731" s="16"/>
      <c r="E731" s="20">
        <f t="shared" si="70"/>
        <v>7904</v>
      </c>
      <c r="F731" s="21">
        <f>F732</f>
        <v>7904</v>
      </c>
      <c r="G731" s="20">
        <f>G732</f>
        <v>0</v>
      </c>
      <c r="H731" s="20">
        <f t="shared" si="71"/>
        <v>7904</v>
      </c>
      <c r="I731" s="21">
        <f>I732</f>
        <v>7904</v>
      </c>
      <c r="J731" s="20">
        <f>J732</f>
        <v>0</v>
      </c>
    </row>
    <row r="732" spans="1:10" ht="101.25" customHeight="1" x14ac:dyDescent="0.2">
      <c r="A732" s="16" t="s">
        <v>21</v>
      </c>
      <c r="B732" s="16" t="s">
        <v>199</v>
      </c>
      <c r="C732" s="16" t="s">
        <v>17</v>
      </c>
      <c r="D732" s="16" t="s">
        <v>3</v>
      </c>
      <c r="E732" s="20">
        <f t="shared" si="70"/>
        <v>7904</v>
      </c>
      <c r="F732" s="21">
        <v>7904</v>
      </c>
      <c r="G732" s="20"/>
      <c r="H732" s="20">
        <f t="shared" si="71"/>
        <v>7904</v>
      </c>
      <c r="I732" s="21">
        <v>7904</v>
      </c>
      <c r="J732" s="20"/>
    </row>
    <row r="733" spans="1:10" ht="100.5" customHeight="1" x14ac:dyDescent="0.2">
      <c r="A733" s="1" t="s">
        <v>200</v>
      </c>
      <c r="B733" s="1" t="s">
        <v>201</v>
      </c>
      <c r="C733" s="1"/>
      <c r="D733" s="1"/>
      <c r="E733" s="17">
        <f>SUM(F733:G733)</f>
        <v>4606</v>
      </c>
      <c r="F733" s="18">
        <f>F734</f>
        <v>4606</v>
      </c>
      <c r="G733" s="17">
        <f>G734</f>
        <v>0</v>
      </c>
      <c r="H733" s="17">
        <f>SUM(I733:J733)</f>
        <v>4606</v>
      </c>
      <c r="I733" s="18">
        <f>I734</f>
        <v>4606</v>
      </c>
      <c r="J733" s="17">
        <f>J734</f>
        <v>0</v>
      </c>
    </row>
    <row r="734" spans="1:10" ht="66" customHeight="1" x14ac:dyDescent="0.2">
      <c r="A734" s="1" t="s">
        <v>202</v>
      </c>
      <c r="B734" s="1" t="s">
        <v>203</v>
      </c>
      <c r="C734" s="1"/>
      <c r="D734" s="1"/>
      <c r="E734" s="17">
        <f>F734+G734</f>
        <v>4606</v>
      </c>
      <c r="F734" s="18">
        <f>F735</f>
        <v>4606</v>
      </c>
      <c r="G734" s="17">
        <f>G735</f>
        <v>0</v>
      </c>
      <c r="H734" s="17">
        <f>I734+J734</f>
        <v>4606</v>
      </c>
      <c r="I734" s="18">
        <f>I735</f>
        <v>4606</v>
      </c>
      <c r="J734" s="17">
        <f>J735</f>
        <v>0</v>
      </c>
    </row>
    <row r="735" spans="1:10" ht="87" customHeight="1" x14ac:dyDescent="0.2">
      <c r="A735" s="19" t="s">
        <v>62</v>
      </c>
      <c r="B735" s="16" t="s">
        <v>204</v>
      </c>
      <c r="C735" s="16"/>
      <c r="D735" s="16"/>
      <c r="E735" s="20">
        <f t="shared" ref="E735:J735" si="72">E736+E737+E738+E741+E739+E740</f>
        <v>4606</v>
      </c>
      <c r="F735" s="21">
        <f t="shared" si="72"/>
        <v>4606</v>
      </c>
      <c r="G735" s="20">
        <f t="shared" si="72"/>
        <v>0</v>
      </c>
      <c r="H735" s="20">
        <f t="shared" si="72"/>
        <v>4606</v>
      </c>
      <c r="I735" s="21">
        <f t="shared" si="72"/>
        <v>4606</v>
      </c>
      <c r="J735" s="20">
        <f t="shared" si="72"/>
        <v>0</v>
      </c>
    </row>
    <row r="736" spans="1:10" ht="79.5" customHeight="1" x14ac:dyDescent="0.2">
      <c r="A736" s="16" t="s">
        <v>23</v>
      </c>
      <c r="B736" s="16" t="s">
        <v>204</v>
      </c>
      <c r="C736" s="16" t="s">
        <v>16</v>
      </c>
      <c r="D736" s="16" t="s">
        <v>31</v>
      </c>
      <c r="E736" s="20">
        <f t="shared" ref="E736:E741" si="73">F736+G736</f>
        <v>8</v>
      </c>
      <c r="F736" s="20">
        <v>8</v>
      </c>
      <c r="G736" s="20"/>
      <c r="H736" s="20">
        <f t="shared" ref="H736:H741" si="74">I736+J736</f>
        <v>8</v>
      </c>
      <c r="I736" s="20">
        <v>8</v>
      </c>
      <c r="J736" s="20"/>
    </row>
    <row r="737" spans="1:10" ht="96.75" customHeight="1" x14ac:dyDescent="0.2">
      <c r="A737" s="16" t="s">
        <v>21</v>
      </c>
      <c r="B737" s="16" t="s">
        <v>204</v>
      </c>
      <c r="C737" s="16" t="s">
        <v>17</v>
      </c>
      <c r="D737" s="16" t="s">
        <v>28</v>
      </c>
      <c r="E737" s="20">
        <f t="shared" si="73"/>
        <v>1737</v>
      </c>
      <c r="F737" s="20">
        <v>1737</v>
      </c>
      <c r="G737" s="20"/>
      <c r="H737" s="20">
        <f t="shared" si="74"/>
        <v>1737</v>
      </c>
      <c r="I737" s="20">
        <v>1737</v>
      </c>
      <c r="J737" s="20"/>
    </row>
    <row r="738" spans="1:10" ht="91.5" customHeight="1" x14ac:dyDescent="0.2">
      <c r="A738" s="16" t="s">
        <v>21</v>
      </c>
      <c r="B738" s="16" t="s">
        <v>204</v>
      </c>
      <c r="C738" s="16" t="s">
        <v>17</v>
      </c>
      <c r="D738" s="16" t="s">
        <v>27</v>
      </c>
      <c r="E738" s="20">
        <f t="shared" si="73"/>
        <v>2757</v>
      </c>
      <c r="F738" s="20">
        <v>2757</v>
      </c>
      <c r="G738" s="20"/>
      <c r="H738" s="20">
        <f t="shared" si="74"/>
        <v>2757</v>
      </c>
      <c r="I738" s="20">
        <v>2757</v>
      </c>
      <c r="J738" s="20"/>
    </row>
    <row r="739" spans="1:10" ht="99.75" customHeight="1" x14ac:dyDescent="0.2">
      <c r="A739" s="16" t="s">
        <v>21</v>
      </c>
      <c r="B739" s="16" t="s">
        <v>204</v>
      </c>
      <c r="C739" s="16" t="s">
        <v>17</v>
      </c>
      <c r="D739" s="16" t="s">
        <v>647</v>
      </c>
      <c r="E739" s="20">
        <f t="shared" si="73"/>
        <v>70</v>
      </c>
      <c r="F739" s="20">
        <v>70</v>
      </c>
      <c r="G739" s="20"/>
      <c r="H739" s="20">
        <f t="shared" si="74"/>
        <v>70</v>
      </c>
      <c r="I739" s="20">
        <v>70</v>
      </c>
      <c r="J739" s="20"/>
    </row>
    <row r="740" spans="1:10" ht="99" customHeight="1" x14ac:dyDescent="0.2">
      <c r="A740" s="16" t="s">
        <v>21</v>
      </c>
      <c r="B740" s="16" t="s">
        <v>204</v>
      </c>
      <c r="C740" s="16" t="s">
        <v>17</v>
      </c>
      <c r="D740" s="16" t="s">
        <v>335</v>
      </c>
      <c r="E740" s="20">
        <f t="shared" si="73"/>
        <v>19</v>
      </c>
      <c r="F740" s="20">
        <v>19</v>
      </c>
      <c r="G740" s="20"/>
      <c r="H740" s="20">
        <f t="shared" si="74"/>
        <v>19</v>
      </c>
      <c r="I740" s="20">
        <v>19</v>
      </c>
      <c r="J740" s="20"/>
    </row>
    <row r="741" spans="1:10" ht="95.25" customHeight="1" x14ac:dyDescent="0.2">
      <c r="A741" s="16" t="s">
        <v>21</v>
      </c>
      <c r="B741" s="16" t="s">
        <v>204</v>
      </c>
      <c r="C741" s="16" t="s">
        <v>17</v>
      </c>
      <c r="D741" s="16" t="s">
        <v>31</v>
      </c>
      <c r="E741" s="20">
        <f t="shared" si="73"/>
        <v>15</v>
      </c>
      <c r="F741" s="20">
        <v>15</v>
      </c>
      <c r="G741" s="20"/>
      <c r="H741" s="20">
        <f t="shared" si="74"/>
        <v>15</v>
      </c>
      <c r="I741" s="20">
        <v>15</v>
      </c>
      <c r="J741" s="20"/>
    </row>
    <row r="742" spans="1:10" s="29" customFormat="1" ht="74.25" customHeight="1" x14ac:dyDescent="0.2">
      <c r="A742" s="1" t="s">
        <v>627</v>
      </c>
      <c r="B742" s="1" t="s">
        <v>628</v>
      </c>
      <c r="C742" s="1"/>
      <c r="D742" s="1"/>
      <c r="E742" s="17">
        <f>SUM(F742:G742)</f>
        <v>485</v>
      </c>
      <c r="F742" s="18">
        <f t="shared" ref="F742:G744" si="75">F743</f>
        <v>485</v>
      </c>
      <c r="G742" s="18">
        <f t="shared" si="75"/>
        <v>0</v>
      </c>
      <c r="H742" s="17">
        <f>SUM(I742:J742)</f>
        <v>485</v>
      </c>
      <c r="I742" s="18">
        <f t="shared" ref="I742:J744" si="76">I743</f>
        <v>485</v>
      </c>
      <c r="J742" s="18">
        <f t="shared" si="76"/>
        <v>0</v>
      </c>
    </row>
    <row r="743" spans="1:10" ht="133.9" customHeight="1" x14ac:dyDescent="0.2">
      <c r="A743" s="1" t="s">
        <v>968</v>
      </c>
      <c r="B743" s="1" t="s">
        <v>969</v>
      </c>
      <c r="C743" s="16"/>
      <c r="D743" s="1"/>
      <c r="E743" s="17">
        <f t="shared" ref="E743:E745" si="77">F743+G743</f>
        <v>485</v>
      </c>
      <c r="F743" s="21">
        <f t="shared" si="75"/>
        <v>485</v>
      </c>
      <c r="G743" s="21">
        <f t="shared" si="75"/>
        <v>0</v>
      </c>
      <c r="H743" s="17">
        <f t="shared" ref="H743:H745" si="78">I743+J743</f>
        <v>485</v>
      </c>
      <c r="I743" s="21">
        <f t="shared" si="76"/>
        <v>485</v>
      </c>
      <c r="J743" s="21">
        <f t="shared" si="76"/>
        <v>0</v>
      </c>
    </row>
    <row r="744" spans="1:10" ht="43.5" customHeight="1" x14ac:dyDescent="0.2">
      <c r="A744" s="16" t="s">
        <v>188</v>
      </c>
      <c r="B744" s="16" t="s">
        <v>969</v>
      </c>
      <c r="C744" s="16"/>
      <c r="D744" s="16"/>
      <c r="E744" s="20">
        <f t="shared" si="77"/>
        <v>485</v>
      </c>
      <c r="F744" s="21">
        <f t="shared" si="75"/>
        <v>485</v>
      </c>
      <c r="G744" s="21">
        <f t="shared" si="75"/>
        <v>0</v>
      </c>
      <c r="H744" s="20">
        <f t="shared" si="78"/>
        <v>485</v>
      </c>
      <c r="I744" s="21">
        <f t="shared" si="76"/>
        <v>485</v>
      </c>
      <c r="J744" s="21">
        <f t="shared" si="76"/>
        <v>0</v>
      </c>
    </row>
    <row r="745" spans="1:10" ht="64.5" customHeight="1" x14ac:dyDescent="0.2">
      <c r="A745" s="16" t="s">
        <v>23</v>
      </c>
      <c r="B745" s="16" t="s">
        <v>970</v>
      </c>
      <c r="C745" s="16" t="s">
        <v>16</v>
      </c>
      <c r="D745" s="16" t="s">
        <v>629</v>
      </c>
      <c r="E745" s="20">
        <f t="shared" si="77"/>
        <v>485</v>
      </c>
      <c r="F745" s="21">
        <v>485</v>
      </c>
      <c r="G745" s="20"/>
      <c r="H745" s="20">
        <f t="shared" si="78"/>
        <v>485</v>
      </c>
      <c r="I745" s="21">
        <v>485</v>
      </c>
      <c r="J745" s="20"/>
    </row>
    <row r="746" spans="1:10" ht="157.15" customHeight="1" x14ac:dyDescent="0.2">
      <c r="A746" s="5" t="s">
        <v>792</v>
      </c>
      <c r="B746" s="1" t="s">
        <v>205</v>
      </c>
      <c r="C746" s="1"/>
      <c r="D746" s="1"/>
      <c r="E746" s="17">
        <f>SUM(F746:G746)</f>
        <v>25546.5</v>
      </c>
      <c r="F746" s="18">
        <f>F747</f>
        <v>25546.5</v>
      </c>
      <c r="G746" s="17">
        <f>G747</f>
        <v>0</v>
      </c>
      <c r="H746" s="17">
        <f>SUM(I746:J746)</f>
        <v>25528.5</v>
      </c>
      <c r="I746" s="18">
        <f>I747</f>
        <v>25528.5</v>
      </c>
      <c r="J746" s="17">
        <f>J747</f>
        <v>0</v>
      </c>
    </row>
    <row r="747" spans="1:10" ht="67.900000000000006" customHeight="1" x14ac:dyDescent="0.2">
      <c r="A747" s="1" t="s">
        <v>206</v>
      </c>
      <c r="B747" s="1" t="s">
        <v>207</v>
      </c>
      <c r="C747" s="1"/>
      <c r="D747" s="1"/>
      <c r="E747" s="17">
        <f>F747+G747</f>
        <v>25546.5</v>
      </c>
      <c r="F747" s="18">
        <f>F748</f>
        <v>25546.5</v>
      </c>
      <c r="G747" s="17">
        <f>G748</f>
        <v>0</v>
      </c>
      <c r="H747" s="17">
        <f>I747+J747</f>
        <v>25528.5</v>
      </c>
      <c r="I747" s="18">
        <f>I748</f>
        <v>25528.5</v>
      </c>
      <c r="J747" s="17">
        <f>J748</f>
        <v>0</v>
      </c>
    </row>
    <row r="748" spans="1:10" ht="84.75" customHeight="1" x14ac:dyDescent="0.2">
      <c r="A748" s="22" t="s">
        <v>62</v>
      </c>
      <c r="B748" s="16" t="s">
        <v>208</v>
      </c>
      <c r="C748" s="16"/>
      <c r="D748" s="16"/>
      <c r="E748" s="20">
        <f t="shared" ref="E748:E752" si="79">SUM(F748:G748)</f>
        <v>25546.5</v>
      </c>
      <c r="F748" s="21">
        <f>F749+F750</f>
        <v>25546.5</v>
      </c>
      <c r="G748" s="21">
        <f>G749+G750</f>
        <v>0</v>
      </c>
      <c r="H748" s="20">
        <f t="shared" ref="H748:H752" si="80">SUM(I748:J748)</f>
        <v>25528.5</v>
      </c>
      <c r="I748" s="21">
        <f>I749+I750</f>
        <v>25528.5</v>
      </c>
      <c r="J748" s="21">
        <f>J749+J750</f>
        <v>0</v>
      </c>
    </row>
    <row r="749" spans="1:10" ht="186.75" customHeight="1" x14ac:dyDescent="0.2">
      <c r="A749" s="22" t="s">
        <v>25</v>
      </c>
      <c r="B749" s="16" t="s">
        <v>208</v>
      </c>
      <c r="C749" s="16" t="s">
        <v>15</v>
      </c>
      <c r="D749" s="16" t="s">
        <v>10</v>
      </c>
      <c r="E749" s="20">
        <f t="shared" si="79"/>
        <v>23774</v>
      </c>
      <c r="F749" s="21">
        <v>23774</v>
      </c>
      <c r="G749" s="20">
        <v>0</v>
      </c>
      <c r="H749" s="20">
        <f t="shared" si="80"/>
        <v>23774</v>
      </c>
      <c r="I749" s="21">
        <v>23774</v>
      </c>
      <c r="J749" s="20">
        <v>0</v>
      </c>
    </row>
    <row r="750" spans="1:10" ht="71.25" customHeight="1" x14ac:dyDescent="0.2">
      <c r="A750" s="22" t="s">
        <v>23</v>
      </c>
      <c r="B750" s="16" t="s">
        <v>208</v>
      </c>
      <c r="C750" s="16" t="s">
        <v>16</v>
      </c>
      <c r="D750" s="16" t="s">
        <v>10</v>
      </c>
      <c r="E750" s="20">
        <f t="shared" si="79"/>
        <v>1772.5</v>
      </c>
      <c r="F750" s="21">
        <v>1772.5</v>
      </c>
      <c r="G750" s="20">
        <v>0</v>
      </c>
      <c r="H750" s="20">
        <f t="shared" si="80"/>
        <v>1754.5</v>
      </c>
      <c r="I750" s="21">
        <v>1754.5</v>
      </c>
      <c r="J750" s="20">
        <v>0</v>
      </c>
    </row>
    <row r="751" spans="1:10" ht="155.25" customHeight="1" x14ac:dyDescent="0.2">
      <c r="A751" s="5" t="s">
        <v>773</v>
      </c>
      <c r="B751" s="1" t="s">
        <v>209</v>
      </c>
      <c r="C751" s="1"/>
      <c r="D751" s="1"/>
      <c r="E751" s="17">
        <f t="shared" si="79"/>
        <v>629496</v>
      </c>
      <c r="F751" s="18">
        <f>F752+F759+F773+F784</f>
        <v>419618</v>
      </c>
      <c r="G751" s="17">
        <f>G752+G759+G773+G784</f>
        <v>209878</v>
      </c>
      <c r="H751" s="17">
        <f t="shared" si="80"/>
        <v>445836.79999999999</v>
      </c>
      <c r="I751" s="18">
        <f>I752+I759+I773+I784</f>
        <v>383739.8</v>
      </c>
      <c r="J751" s="17">
        <f>J752+J759+J773+J784</f>
        <v>62097</v>
      </c>
    </row>
    <row r="752" spans="1:10" ht="68.45" customHeight="1" x14ac:dyDescent="0.2">
      <c r="A752" s="5" t="s">
        <v>793</v>
      </c>
      <c r="B752" s="1" t="s">
        <v>210</v>
      </c>
      <c r="C752" s="1"/>
      <c r="D752" s="1"/>
      <c r="E752" s="17">
        <f t="shared" si="79"/>
        <v>144024</v>
      </c>
      <c r="F752" s="18">
        <f>F753+F756</f>
        <v>144024</v>
      </c>
      <c r="G752" s="18">
        <f>G753+G756</f>
        <v>0</v>
      </c>
      <c r="H752" s="17">
        <f t="shared" si="80"/>
        <v>134171</v>
      </c>
      <c r="I752" s="18">
        <f>I753+I756</f>
        <v>134171</v>
      </c>
      <c r="J752" s="18">
        <f>J753+J756</f>
        <v>0</v>
      </c>
    </row>
    <row r="753" spans="1:10" ht="98.45" customHeight="1" x14ac:dyDescent="0.2">
      <c r="A753" s="1" t="s">
        <v>976</v>
      </c>
      <c r="B753" s="1" t="s">
        <v>211</v>
      </c>
      <c r="C753" s="1"/>
      <c r="D753" s="1"/>
      <c r="E753" s="17">
        <f>F753+G753</f>
        <v>124282</v>
      </c>
      <c r="F753" s="18">
        <f>F754</f>
        <v>124282</v>
      </c>
      <c r="G753" s="17">
        <f>G754</f>
        <v>0</v>
      </c>
      <c r="H753" s="17">
        <f>I753+J753</f>
        <v>114429</v>
      </c>
      <c r="I753" s="18">
        <f>I754</f>
        <v>114429</v>
      </c>
      <c r="J753" s="17">
        <f>J754</f>
        <v>0</v>
      </c>
    </row>
    <row r="754" spans="1:10" ht="43.9" customHeight="1" x14ac:dyDescent="0.2">
      <c r="A754" s="22" t="s">
        <v>212</v>
      </c>
      <c r="B754" s="16" t="s">
        <v>213</v>
      </c>
      <c r="C754" s="16"/>
      <c r="D754" s="16"/>
      <c r="E754" s="20">
        <f>SUM(F754:G754)</f>
        <v>124282</v>
      </c>
      <c r="F754" s="20">
        <f>F755</f>
        <v>124282</v>
      </c>
      <c r="G754" s="20">
        <f>G755</f>
        <v>0</v>
      </c>
      <c r="H754" s="20">
        <f>SUM(I754:J754)</f>
        <v>114429</v>
      </c>
      <c r="I754" s="20">
        <f>I755</f>
        <v>114429</v>
      </c>
      <c r="J754" s="20">
        <f>J755</f>
        <v>0</v>
      </c>
    </row>
    <row r="755" spans="1:10" ht="96" customHeight="1" x14ac:dyDescent="0.2">
      <c r="A755" s="16" t="s">
        <v>21</v>
      </c>
      <c r="B755" s="16" t="s">
        <v>213</v>
      </c>
      <c r="C755" s="16" t="s">
        <v>17</v>
      </c>
      <c r="D755" s="16" t="s">
        <v>2</v>
      </c>
      <c r="E755" s="20">
        <f t="shared" ref="E755:E758" si="81">F755+G755</f>
        <v>124282</v>
      </c>
      <c r="F755" s="20">
        <v>124282</v>
      </c>
      <c r="G755" s="20">
        <v>0</v>
      </c>
      <c r="H755" s="20">
        <f t="shared" ref="H755:H758" si="82">I755+J755</f>
        <v>114429</v>
      </c>
      <c r="I755" s="20">
        <v>114429</v>
      </c>
      <c r="J755" s="20">
        <v>0</v>
      </c>
    </row>
    <row r="756" spans="1:10" ht="154.5" customHeight="1" x14ac:dyDescent="0.2">
      <c r="A756" s="1" t="s">
        <v>675</v>
      </c>
      <c r="B756" s="1" t="s">
        <v>214</v>
      </c>
      <c r="C756" s="1"/>
      <c r="D756" s="1"/>
      <c r="E756" s="17">
        <f t="shared" si="81"/>
        <v>19742</v>
      </c>
      <c r="F756" s="18">
        <f>F757</f>
        <v>19742</v>
      </c>
      <c r="G756" s="17">
        <f>G757</f>
        <v>0</v>
      </c>
      <c r="H756" s="17">
        <f t="shared" si="82"/>
        <v>19742</v>
      </c>
      <c r="I756" s="18">
        <f>I757</f>
        <v>19742</v>
      </c>
      <c r="J756" s="17">
        <f>J757</f>
        <v>0</v>
      </c>
    </row>
    <row r="757" spans="1:10" ht="50.25" customHeight="1" x14ac:dyDescent="0.2">
      <c r="A757" s="28" t="s">
        <v>212</v>
      </c>
      <c r="B757" s="16" t="s">
        <v>215</v>
      </c>
      <c r="C757" s="16"/>
      <c r="D757" s="16"/>
      <c r="E757" s="20">
        <f t="shared" si="81"/>
        <v>19742</v>
      </c>
      <c r="F757" s="20">
        <f>F758</f>
        <v>19742</v>
      </c>
      <c r="G757" s="20">
        <f>G758</f>
        <v>0</v>
      </c>
      <c r="H757" s="20">
        <f t="shared" si="82"/>
        <v>19742</v>
      </c>
      <c r="I757" s="20">
        <f>I758</f>
        <v>19742</v>
      </c>
      <c r="J757" s="20">
        <f>J758</f>
        <v>0</v>
      </c>
    </row>
    <row r="758" spans="1:10" ht="73.5" customHeight="1" x14ac:dyDescent="0.2">
      <c r="A758" s="22" t="s">
        <v>23</v>
      </c>
      <c r="B758" s="16" t="s">
        <v>215</v>
      </c>
      <c r="C758" s="16" t="s">
        <v>16</v>
      </c>
      <c r="D758" s="16" t="s">
        <v>2</v>
      </c>
      <c r="E758" s="20">
        <f t="shared" si="81"/>
        <v>19742</v>
      </c>
      <c r="F758" s="20">
        <f>19178+564</f>
        <v>19742</v>
      </c>
      <c r="G758" s="20">
        <v>0</v>
      </c>
      <c r="H758" s="20">
        <f t="shared" si="82"/>
        <v>19742</v>
      </c>
      <c r="I758" s="20">
        <f>19178+564</f>
        <v>19742</v>
      </c>
      <c r="J758" s="20">
        <v>0</v>
      </c>
    </row>
    <row r="759" spans="1:10" ht="120" customHeight="1" x14ac:dyDescent="0.2">
      <c r="A759" s="5" t="s">
        <v>794</v>
      </c>
      <c r="B759" s="1" t="s">
        <v>216</v>
      </c>
      <c r="C759" s="1"/>
      <c r="D759" s="1"/>
      <c r="E759" s="17">
        <f>SUM(F759:G759)</f>
        <v>229984</v>
      </c>
      <c r="F759" s="17">
        <f>F767+F760+F770</f>
        <v>196034</v>
      </c>
      <c r="G759" s="17">
        <f>G767+G760+G770</f>
        <v>33950</v>
      </c>
      <c r="H759" s="17">
        <f>SUM(I759:J759)</f>
        <v>210447</v>
      </c>
      <c r="I759" s="17">
        <f>I767+I760+I770</f>
        <v>176497</v>
      </c>
      <c r="J759" s="17">
        <f>J767+J760+J770</f>
        <v>33950</v>
      </c>
    </row>
    <row r="760" spans="1:10" ht="193.9" customHeight="1" x14ac:dyDescent="0.2">
      <c r="A760" s="5" t="s">
        <v>721</v>
      </c>
      <c r="B760" s="1" t="s">
        <v>714</v>
      </c>
      <c r="C760" s="16"/>
      <c r="D760" s="1"/>
      <c r="E760" s="17">
        <f t="shared" ref="E760:E772" si="83">F760+G760</f>
        <v>127514</v>
      </c>
      <c r="F760" s="17">
        <f>+F761+F763+F765</f>
        <v>93564</v>
      </c>
      <c r="G760" s="17">
        <f>+G761+G763+G765</f>
        <v>33950</v>
      </c>
      <c r="H760" s="17">
        <f t="shared" ref="H760" si="84">I760+J760</f>
        <v>107977</v>
      </c>
      <c r="I760" s="17">
        <f>+I761+I763+I765</f>
        <v>74027</v>
      </c>
      <c r="J760" s="17">
        <f>+J761+J763+J765</f>
        <v>33950</v>
      </c>
    </row>
    <row r="761" spans="1:10" ht="138" customHeight="1" x14ac:dyDescent="0.2">
      <c r="A761" s="22" t="s">
        <v>900</v>
      </c>
      <c r="B761" s="16" t="s">
        <v>715</v>
      </c>
      <c r="C761" s="16"/>
      <c r="D761" s="16"/>
      <c r="E761" s="20">
        <f>F761+G761</f>
        <v>92564</v>
      </c>
      <c r="F761" s="21">
        <f>F762</f>
        <v>92564</v>
      </c>
      <c r="G761" s="21">
        <f>G762</f>
        <v>0</v>
      </c>
      <c r="H761" s="20">
        <f>I761+J761</f>
        <v>73027</v>
      </c>
      <c r="I761" s="21">
        <f>I762</f>
        <v>73027</v>
      </c>
      <c r="J761" s="21">
        <f>J762</f>
        <v>0</v>
      </c>
    </row>
    <row r="762" spans="1:10" ht="48" customHeight="1" x14ac:dyDescent="0.2">
      <c r="A762" s="16" t="s">
        <v>22</v>
      </c>
      <c r="B762" s="16" t="s">
        <v>715</v>
      </c>
      <c r="C762" s="16" t="s">
        <v>18</v>
      </c>
      <c r="D762" s="16" t="s">
        <v>7</v>
      </c>
      <c r="E762" s="20">
        <f>F762+G762</f>
        <v>92564</v>
      </c>
      <c r="F762" s="20">
        <v>92564</v>
      </c>
      <c r="G762" s="20"/>
      <c r="H762" s="20">
        <f>I762+J762</f>
        <v>73027</v>
      </c>
      <c r="I762" s="20">
        <v>73027</v>
      </c>
      <c r="J762" s="20"/>
    </row>
    <row r="763" spans="1:10" ht="135" customHeight="1" x14ac:dyDescent="0.2">
      <c r="A763" s="22" t="s">
        <v>727</v>
      </c>
      <c r="B763" s="16" t="s">
        <v>726</v>
      </c>
      <c r="C763" s="16"/>
      <c r="D763" s="16"/>
      <c r="E763" s="20">
        <f>F763+G763</f>
        <v>1000</v>
      </c>
      <c r="F763" s="21">
        <f>F764</f>
        <v>1000</v>
      </c>
      <c r="G763" s="21">
        <f>G764</f>
        <v>0</v>
      </c>
      <c r="H763" s="20">
        <f>I763+J763</f>
        <v>1000</v>
      </c>
      <c r="I763" s="21">
        <f>I764</f>
        <v>1000</v>
      </c>
      <c r="J763" s="21">
        <f>J764</f>
        <v>0</v>
      </c>
    </row>
    <row r="764" spans="1:10" ht="102.75" customHeight="1" x14ac:dyDescent="0.2">
      <c r="A764" s="16" t="s">
        <v>21</v>
      </c>
      <c r="B764" s="16" t="s">
        <v>726</v>
      </c>
      <c r="C764" s="16" t="s">
        <v>17</v>
      </c>
      <c r="D764" s="16" t="s">
        <v>7</v>
      </c>
      <c r="E764" s="20">
        <f>F764+G764</f>
        <v>1000</v>
      </c>
      <c r="F764" s="21">
        <v>1000</v>
      </c>
      <c r="G764" s="20"/>
      <c r="H764" s="20">
        <f>I764+J764</f>
        <v>1000</v>
      </c>
      <c r="I764" s="21">
        <v>1000</v>
      </c>
      <c r="J764" s="20"/>
    </row>
    <row r="765" spans="1:10" ht="213" customHeight="1" x14ac:dyDescent="0.2">
      <c r="A765" s="19" t="s">
        <v>496</v>
      </c>
      <c r="B765" s="16" t="s">
        <v>716</v>
      </c>
      <c r="C765" s="16"/>
      <c r="D765" s="1"/>
      <c r="E765" s="20">
        <f t="shared" si="83"/>
        <v>33950</v>
      </c>
      <c r="F765" s="21">
        <f>F766</f>
        <v>0</v>
      </c>
      <c r="G765" s="21">
        <f>G766</f>
        <v>33950</v>
      </c>
      <c r="H765" s="20">
        <f t="shared" ref="H765:H772" si="85">I765+J765</f>
        <v>33950</v>
      </c>
      <c r="I765" s="21">
        <f>I766</f>
        <v>0</v>
      </c>
      <c r="J765" s="21">
        <f>J766</f>
        <v>33950</v>
      </c>
    </row>
    <row r="766" spans="1:10" ht="44.25" customHeight="1" x14ac:dyDescent="0.2">
      <c r="A766" s="16" t="s">
        <v>22</v>
      </c>
      <c r="B766" s="16" t="s">
        <v>716</v>
      </c>
      <c r="C766" s="16" t="s">
        <v>18</v>
      </c>
      <c r="D766" s="16" t="s">
        <v>7</v>
      </c>
      <c r="E766" s="20">
        <f t="shared" si="83"/>
        <v>33950</v>
      </c>
      <c r="F766" s="20"/>
      <c r="G766" s="20">
        <v>33950</v>
      </c>
      <c r="H766" s="20">
        <f>I766+J766</f>
        <v>33950</v>
      </c>
      <c r="I766" s="20"/>
      <c r="J766" s="20">
        <v>33950</v>
      </c>
    </row>
    <row r="767" spans="1:10" ht="133.15" customHeight="1" x14ac:dyDescent="0.2">
      <c r="A767" s="5" t="s">
        <v>217</v>
      </c>
      <c r="B767" s="1" t="s">
        <v>218</v>
      </c>
      <c r="C767" s="1"/>
      <c r="D767" s="1"/>
      <c r="E767" s="17">
        <f t="shared" si="83"/>
        <v>102450</v>
      </c>
      <c r="F767" s="18">
        <f>F768</f>
        <v>102450</v>
      </c>
      <c r="G767" s="17">
        <f>G768</f>
        <v>0</v>
      </c>
      <c r="H767" s="17">
        <f t="shared" si="85"/>
        <v>102450</v>
      </c>
      <c r="I767" s="18">
        <f>I768</f>
        <v>102450</v>
      </c>
      <c r="J767" s="17">
        <f>J768</f>
        <v>0</v>
      </c>
    </row>
    <row r="768" spans="1:10" ht="82.5" customHeight="1" x14ac:dyDescent="0.2">
      <c r="A768" s="22" t="s">
        <v>62</v>
      </c>
      <c r="B768" s="16" t="s">
        <v>219</v>
      </c>
      <c r="C768" s="16"/>
      <c r="D768" s="16"/>
      <c r="E768" s="20">
        <f t="shared" si="83"/>
        <v>102450</v>
      </c>
      <c r="F768" s="20">
        <f>F769</f>
        <v>102450</v>
      </c>
      <c r="G768" s="20">
        <f>G769</f>
        <v>0</v>
      </c>
      <c r="H768" s="20">
        <f t="shared" si="85"/>
        <v>102450</v>
      </c>
      <c r="I768" s="20">
        <f>I769</f>
        <v>102450</v>
      </c>
      <c r="J768" s="20">
        <f>J769</f>
        <v>0</v>
      </c>
    </row>
    <row r="769" spans="1:10" ht="95.25" customHeight="1" x14ac:dyDescent="0.2">
      <c r="A769" s="22" t="s">
        <v>21</v>
      </c>
      <c r="B769" s="16" t="s">
        <v>219</v>
      </c>
      <c r="C769" s="16" t="s">
        <v>17</v>
      </c>
      <c r="D769" s="16" t="s">
        <v>7</v>
      </c>
      <c r="E769" s="20">
        <f t="shared" si="83"/>
        <v>102450</v>
      </c>
      <c r="F769" s="20">
        <v>102450</v>
      </c>
      <c r="G769" s="20"/>
      <c r="H769" s="20">
        <f t="shared" si="85"/>
        <v>102450</v>
      </c>
      <c r="I769" s="20">
        <v>102450</v>
      </c>
      <c r="J769" s="20"/>
    </row>
    <row r="770" spans="1:10" ht="243.6" customHeight="1" x14ac:dyDescent="0.2">
      <c r="A770" s="5" t="s">
        <v>902</v>
      </c>
      <c r="B770" s="1" t="s">
        <v>903</v>
      </c>
      <c r="C770" s="1"/>
      <c r="D770" s="1"/>
      <c r="E770" s="17">
        <f t="shared" si="83"/>
        <v>20</v>
      </c>
      <c r="F770" s="18">
        <f>F771</f>
        <v>20</v>
      </c>
      <c r="G770" s="18">
        <f>G771</f>
        <v>0</v>
      </c>
      <c r="H770" s="17">
        <f t="shared" si="85"/>
        <v>20</v>
      </c>
      <c r="I770" s="18">
        <f>I771</f>
        <v>20</v>
      </c>
      <c r="J770" s="18">
        <f>J771</f>
        <v>0</v>
      </c>
    </row>
    <row r="771" spans="1:10" ht="29.45" customHeight="1" x14ac:dyDescent="0.2">
      <c r="A771" s="22" t="s">
        <v>70</v>
      </c>
      <c r="B771" s="16" t="s">
        <v>904</v>
      </c>
      <c r="C771" s="16"/>
      <c r="D771" s="16"/>
      <c r="E771" s="20">
        <f t="shared" si="83"/>
        <v>20</v>
      </c>
      <c r="F771" s="21">
        <f>F772</f>
        <v>20</v>
      </c>
      <c r="G771" s="21">
        <f>G772</f>
        <v>0</v>
      </c>
      <c r="H771" s="20">
        <f t="shared" si="85"/>
        <v>20</v>
      </c>
      <c r="I771" s="21">
        <f>I772</f>
        <v>20</v>
      </c>
      <c r="J771" s="21">
        <f>J772</f>
        <v>0</v>
      </c>
    </row>
    <row r="772" spans="1:10" ht="79.150000000000006" customHeight="1" x14ac:dyDescent="0.2">
      <c r="A772" s="16" t="s">
        <v>23</v>
      </c>
      <c r="B772" s="16" t="s">
        <v>904</v>
      </c>
      <c r="C772" s="16" t="s">
        <v>16</v>
      </c>
      <c r="D772" s="16" t="s">
        <v>7</v>
      </c>
      <c r="E772" s="20">
        <f t="shared" si="83"/>
        <v>20</v>
      </c>
      <c r="F772" s="21">
        <v>20</v>
      </c>
      <c r="G772" s="20"/>
      <c r="H772" s="20">
        <f t="shared" si="85"/>
        <v>20</v>
      </c>
      <c r="I772" s="21">
        <v>20</v>
      </c>
      <c r="J772" s="20"/>
    </row>
    <row r="773" spans="1:10" ht="106.15" customHeight="1" x14ac:dyDescent="0.2">
      <c r="A773" s="5" t="s">
        <v>220</v>
      </c>
      <c r="B773" s="1" t="s">
        <v>221</v>
      </c>
      <c r="C773" s="1"/>
      <c r="D773" s="1"/>
      <c r="E773" s="17">
        <f>SUM(F773:G773)</f>
        <v>211928</v>
      </c>
      <c r="F773" s="17">
        <f>F774+F779</f>
        <v>36000</v>
      </c>
      <c r="G773" s="17">
        <f>G774+G779</f>
        <v>175928</v>
      </c>
      <c r="H773" s="17">
        <f>SUM(I773:J773)</f>
        <v>60564.800000000003</v>
      </c>
      <c r="I773" s="17">
        <f>I774+I779</f>
        <v>32417.8</v>
      </c>
      <c r="J773" s="17">
        <f>J774+J779</f>
        <v>28147</v>
      </c>
    </row>
    <row r="774" spans="1:10" ht="96" customHeight="1" x14ac:dyDescent="0.2">
      <c r="A774" s="5" t="s">
        <v>222</v>
      </c>
      <c r="B774" s="1" t="s">
        <v>250</v>
      </c>
      <c r="C774" s="1"/>
      <c r="D774" s="1"/>
      <c r="E774" s="17">
        <f t="shared" ref="E774:J774" si="86">E775+E777</f>
        <v>36000</v>
      </c>
      <c r="F774" s="17">
        <f t="shared" si="86"/>
        <v>36000</v>
      </c>
      <c r="G774" s="17">
        <f t="shared" si="86"/>
        <v>0</v>
      </c>
      <c r="H774" s="17">
        <f t="shared" si="86"/>
        <v>32417.8</v>
      </c>
      <c r="I774" s="17">
        <f t="shared" si="86"/>
        <v>32417.8</v>
      </c>
      <c r="J774" s="17">
        <f t="shared" si="86"/>
        <v>0</v>
      </c>
    </row>
    <row r="775" spans="1:10" ht="53.25" customHeight="1" x14ac:dyDescent="0.2">
      <c r="A775" s="22" t="s">
        <v>677</v>
      </c>
      <c r="B775" s="16" t="s">
        <v>678</v>
      </c>
      <c r="C775" s="16"/>
      <c r="D775" s="16"/>
      <c r="E775" s="20">
        <f>F775+G775</f>
        <v>10000</v>
      </c>
      <c r="F775" s="20">
        <f>F776</f>
        <v>10000</v>
      </c>
      <c r="G775" s="20">
        <f>G776</f>
        <v>0</v>
      </c>
      <c r="H775" s="20">
        <f>I775+J775</f>
        <v>10000</v>
      </c>
      <c r="I775" s="20">
        <f>I776</f>
        <v>10000</v>
      </c>
      <c r="J775" s="20">
        <f>J776</f>
        <v>0</v>
      </c>
    </row>
    <row r="776" spans="1:10" ht="69" customHeight="1" x14ac:dyDescent="0.2">
      <c r="A776" s="22" t="s">
        <v>23</v>
      </c>
      <c r="B776" s="16" t="s">
        <v>678</v>
      </c>
      <c r="C776" s="16" t="s">
        <v>16</v>
      </c>
      <c r="D776" s="16" t="s">
        <v>2</v>
      </c>
      <c r="E776" s="20">
        <f>F776+G776</f>
        <v>10000</v>
      </c>
      <c r="F776" s="20">
        <v>10000</v>
      </c>
      <c r="G776" s="20"/>
      <c r="H776" s="20">
        <f>I776+J776</f>
        <v>10000</v>
      </c>
      <c r="I776" s="20">
        <v>10000</v>
      </c>
      <c r="J776" s="20"/>
    </row>
    <row r="777" spans="1:10" ht="50.25" customHeight="1" x14ac:dyDescent="0.2">
      <c r="A777" s="22" t="s">
        <v>224</v>
      </c>
      <c r="B777" s="16" t="s">
        <v>223</v>
      </c>
      <c r="C777" s="16"/>
      <c r="D777" s="16"/>
      <c r="E777" s="20">
        <f>F777+G777</f>
        <v>26000</v>
      </c>
      <c r="F777" s="20">
        <f>F778</f>
        <v>26000</v>
      </c>
      <c r="G777" s="20">
        <f>G778</f>
        <v>0</v>
      </c>
      <c r="H777" s="20">
        <f>I777+J777</f>
        <v>22417.8</v>
      </c>
      <c r="I777" s="20">
        <f>I778</f>
        <v>22417.8</v>
      </c>
      <c r="J777" s="20">
        <f>J778</f>
        <v>0</v>
      </c>
    </row>
    <row r="778" spans="1:10" ht="70.5" customHeight="1" x14ac:dyDescent="0.2">
      <c r="A778" s="22" t="s">
        <v>23</v>
      </c>
      <c r="B778" s="16" t="s">
        <v>223</v>
      </c>
      <c r="C778" s="16" t="s">
        <v>16</v>
      </c>
      <c r="D778" s="16" t="s">
        <v>2</v>
      </c>
      <c r="E778" s="20">
        <f>F778+G778</f>
        <v>26000</v>
      </c>
      <c r="F778" s="20">
        <f>36000-10000</f>
        <v>26000</v>
      </c>
      <c r="G778" s="20"/>
      <c r="H778" s="20">
        <f>I778+J778</f>
        <v>22417.8</v>
      </c>
      <c r="I778" s="20">
        <f>32417.8-10000</f>
        <v>22417.8</v>
      </c>
      <c r="J778" s="20"/>
    </row>
    <row r="779" spans="1:10" ht="70.5" customHeight="1" x14ac:dyDescent="0.2">
      <c r="A779" s="6" t="s">
        <v>888</v>
      </c>
      <c r="B779" s="1" t="s">
        <v>889</v>
      </c>
      <c r="C779" s="1"/>
      <c r="D779" s="16"/>
      <c r="E779" s="17">
        <f>F779+G779</f>
        <v>175928</v>
      </c>
      <c r="F779" s="17">
        <f>F782</f>
        <v>0</v>
      </c>
      <c r="G779" s="17">
        <f>G782+G780</f>
        <v>175928</v>
      </c>
      <c r="H779" s="17">
        <f>I779+J779</f>
        <v>28147</v>
      </c>
      <c r="I779" s="17">
        <f>I782</f>
        <v>0</v>
      </c>
      <c r="J779" s="17">
        <f>J782+J780</f>
        <v>28147</v>
      </c>
    </row>
    <row r="780" spans="1:10" ht="80.25" customHeight="1" x14ac:dyDescent="0.2">
      <c r="A780" s="16" t="s">
        <v>908</v>
      </c>
      <c r="B780" s="16" t="s">
        <v>909</v>
      </c>
      <c r="C780" s="16"/>
      <c r="D780" s="16"/>
      <c r="E780" s="17"/>
      <c r="F780" s="20">
        <f>F781</f>
        <v>0</v>
      </c>
      <c r="G780" s="20">
        <f>G781</f>
        <v>36329</v>
      </c>
      <c r="H780" s="17"/>
      <c r="I780" s="20">
        <f>I781</f>
        <v>0</v>
      </c>
      <c r="J780" s="20">
        <f>J781</f>
        <v>28147</v>
      </c>
    </row>
    <row r="781" spans="1:10" ht="70.5" customHeight="1" x14ac:dyDescent="0.2">
      <c r="A781" s="28" t="s">
        <v>23</v>
      </c>
      <c r="B781" s="16" t="s">
        <v>909</v>
      </c>
      <c r="C781" s="16" t="s">
        <v>16</v>
      </c>
      <c r="D781" s="16" t="s">
        <v>2</v>
      </c>
      <c r="E781" s="20">
        <f>F781+G781</f>
        <v>36329</v>
      </c>
      <c r="F781" s="17"/>
      <c r="G781" s="20">
        <v>36329</v>
      </c>
      <c r="H781" s="20">
        <f>I781+J781</f>
        <v>28147</v>
      </c>
      <c r="I781" s="17"/>
      <c r="J781" s="20">
        <v>28147</v>
      </c>
    </row>
    <row r="782" spans="1:10" ht="135.75" customHeight="1" x14ac:dyDescent="0.2">
      <c r="A782" s="16" t="s">
        <v>918</v>
      </c>
      <c r="B782" s="16" t="s">
        <v>890</v>
      </c>
      <c r="C782" s="16"/>
      <c r="D782" s="16"/>
      <c r="E782" s="20">
        <f>F782+G782</f>
        <v>139599</v>
      </c>
      <c r="F782" s="20">
        <f>F783</f>
        <v>0</v>
      </c>
      <c r="G782" s="20">
        <f>G783</f>
        <v>139599</v>
      </c>
      <c r="H782" s="20">
        <f>I782+J782</f>
        <v>0</v>
      </c>
      <c r="I782" s="20">
        <f>I783</f>
        <v>0</v>
      </c>
      <c r="J782" s="20">
        <f>J783</f>
        <v>0</v>
      </c>
    </row>
    <row r="783" spans="1:10" ht="70.5" customHeight="1" x14ac:dyDescent="0.2">
      <c r="A783" s="28" t="s">
        <v>23</v>
      </c>
      <c r="B783" s="16" t="s">
        <v>890</v>
      </c>
      <c r="C783" s="16" t="s">
        <v>16</v>
      </c>
      <c r="D783" s="16" t="s">
        <v>2</v>
      </c>
      <c r="E783" s="20">
        <f>F783+G783</f>
        <v>139599</v>
      </c>
      <c r="F783" s="20"/>
      <c r="G783" s="20">
        <v>139599</v>
      </c>
      <c r="H783" s="20">
        <f>I783+J783</f>
        <v>0</v>
      </c>
      <c r="I783" s="20"/>
      <c r="J783" s="20"/>
    </row>
    <row r="784" spans="1:10" ht="193.9" customHeight="1" x14ac:dyDescent="0.2">
      <c r="A784" s="5" t="s">
        <v>795</v>
      </c>
      <c r="B784" s="1" t="s">
        <v>225</v>
      </c>
      <c r="C784" s="1"/>
      <c r="D784" s="1"/>
      <c r="E784" s="17">
        <f>SUM(F784:G784)</f>
        <v>43560</v>
      </c>
      <c r="F784" s="18">
        <f>F786</f>
        <v>43560</v>
      </c>
      <c r="G784" s="17">
        <f>G786</f>
        <v>0</v>
      </c>
      <c r="H784" s="17">
        <f>SUM(I784:J784)</f>
        <v>40654</v>
      </c>
      <c r="I784" s="18">
        <f>I786</f>
        <v>40654</v>
      </c>
      <c r="J784" s="17">
        <f>J786</f>
        <v>0</v>
      </c>
    </row>
    <row r="785" spans="1:10" ht="69.599999999999994" customHeight="1" x14ac:dyDescent="0.2">
      <c r="A785" s="6" t="s">
        <v>226</v>
      </c>
      <c r="B785" s="1" t="s">
        <v>227</v>
      </c>
      <c r="C785" s="1"/>
      <c r="D785" s="1"/>
      <c r="E785" s="17">
        <f>SUM(F785:G785)</f>
        <v>43560</v>
      </c>
      <c r="F785" s="18">
        <f>F786</f>
        <v>43560</v>
      </c>
      <c r="G785" s="17">
        <f>G786</f>
        <v>0</v>
      </c>
      <c r="H785" s="17">
        <f>SUM(I785:J785)</f>
        <v>40654</v>
      </c>
      <c r="I785" s="18">
        <f>I786</f>
        <v>40654</v>
      </c>
      <c r="J785" s="17">
        <f>J786</f>
        <v>0</v>
      </c>
    </row>
    <row r="786" spans="1:10" ht="81" customHeight="1" x14ac:dyDescent="0.2">
      <c r="A786" s="22" t="s">
        <v>62</v>
      </c>
      <c r="B786" s="16" t="s">
        <v>228</v>
      </c>
      <c r="C786" s="16"/>
      <c r="D786" s="16"/>
      <c r="E786" s="20">
        <f>SUM(F786:G786)</f>
        <v>43560</v>
      </c>
      <c r="F786" s="21">
        <f>F787+F788+F789</f>
        <v>43560</v>
      </c>
      <c r="G786" s="20">
        <f>G787+G788+G789</f>
        <v>0</v>
      </c>
      <c r="H786" s="20">
        <f>SUM(I786:J786)</f>
        <v>40654</v>
      </c>
      <c r="I786" s="21">
        <f>I787+I788+I789</f>
        <v>40654</v>
      </c>
      <c r="J786" s="20">
        <f>J787+J788+J789</f>
        <v>0</v>
      </c>
    </row>
    <row r="787" spans="1:10" ht="180" customHeight="1" x14ac:dyDescent="0.2">
      <c r="A787" s="22" t="s">
        <v>25</v>
      </c>
      <c r="B787" s="16" t="s">
        <v>228</v>
      </c>
      <c r="C787" s="16" t="s">
        <v>15</v>
      </c>
      <c r="D787" s="16" t="s">
        <v>3</v>
      </c>
      <c r="E787" s="20">
        <f t="shared" ref="E787:E789" si="87">F787+G787</f>
        <v>38335</v>
      </c>
      <c r="F787" s="20">
        <v>38335</v>
      </c>
      <c r="G787" s="20"/>
      <c r="H787" s="20">
        <f t="shared" ref="H787:H789" si="88">I787+J787</f>
        <v>38335</v>
      </c>
      <c r="I787" s="20">
        <v>38335</v>
      </c>
      <c r="J787" s="32"/>
    </row>
    <row r="788" spans="1:10" ht="65.25" customHeight="1" x14ac:dyDescent="0.2">
      <c r="A788" s="22" t="s">
        <v>23</v>
      </c>
      <c r="B788" s="16" t="s">
        <v>228</v>
      </c>
      <c r="C788" s="16" t="s">
        <v>16</v>
      </c>
      <c r="D788" s="16" t="s">
        <v>3</v>
      </c>
      <c r="E788" s="20">
        <f t="shared" si="87"/>
        <v>2165</v>
      </c>
      <c r="F788" s="20">
        <v>2165</v>
      </c>
      <c r="G788" s="20"/>
      <c r="H788" s="20">
        <f t="shared" si="88"/>
        <v>2131</v>
      </c>
      <c r="I788" s="20">
        <v>2131</v>
      </c>
      <c r="J788" s="32"/>
    </row>
    <row r="789" spans="1:10" ht="50.25" customHeight="1" x14ac:dyDescent="0.2">
      <c r="A789" s="22" t="s">
        <v>22</v>
      </c>
      <c r="B789" s="16" t="s">
        <v>228</v>
      </c>
      <c r="C789" s="16" t="s">
        <v>18</v>
      </c>
      <c r="D789" s="16" t="s">
        <v>3</v>
      </c>
      <c r="E789" s="20">
        <f t="shared" si="87"/>
        <v>3060</v>
      </c>
      <c r="F789" s="20">
        <v>3060</v>
      </c>
      <c r="G789" s="20"/>
      <c r="H789" s="20">
        <f t="shared" si="88"/>
        <v>188</v>
      </c>
      <c r="I789" s="20">
        <v>188</v>
      </c>
      <c r="J789" s="32"/>
    </row>
    <row r="790" spans="1:10" ht="157.9" customHeight="1" x14ac:dyDescent="0.2">
      <c r="A790" s="5" t="s">
        <v>774</v>
      </c>
      <c r="B790" s="1" t="s">
        <v>364</v>
      </c>
      <c r="C790" s="16"/>
      <c r="D790" s="16"/>
      <c r="E790" s="17">
        <f t="shared" ref="E790:E842" si="89">F790+G790</f>
        <v>106118</v>
      </c>
      <c r="F790" s="18">
        <f>F791+F813+F823</f>
        <v>104118</v>
      </c>
      <c r="G790" s="17">
        <f>G791+G813+G823</f>
        <v>2000</v>
      </c>
      <c r="H790" s="17">
        <f t="shared" ref="H790:H793" si="90">I790+J790</f>
        <v>100786</v>
      </c>
      <c r="I790" s="18">
        <f>I791+I813+I823</f>
        <v>94786</v>
      </c>
      <c r="J790" s="17">
        <f>J791+J813+J823</f>
        <v>6000</v>
      </c>
    </row>
    <row r="791" spans="1:10" ht="86.25" customHeight="1" x14ac:dyDescent="0.2">
      <c r="A791" s="5" t="s">
        <v>365</v>
      </c>
      <c r="B791" s="1" t="s">
        <v>366</v>
      </c>
      <c r="C791" s="16"/>
      <c r="D791" s="16"/>
      <c r="E791" s="17">
        <f t="shared" si="89"/>
        <v>59230</v>
      </c>
      <c r="F791" s="17">
        <f>F792+F796+F799+F802+F805+F810</f>
        <v>59230</v>
      </c>
      <c r="G791" s="17">
        <f>G792+G796+G799+G802+G805+G810</f>
        <v>0</v>
      </c>
      <c r="H791" s="17">
        <f t="shared" si="90"/>
        <v>49773</v>
      </c>
      <c r="I791" s="17">
        <f>I792+I796+I799+I802+I805+I810</f>
        <v>49773</v>
      </c>
      <c r="J791" s="17">
        <f>J792+J796+J799+J802+J805+J810</f>
        <v>0</v>
      </c>
    </row>
    <row r="792" spans="1:10" ht="321.60000000000002" customHeight="1" x14ac:dyDescent="0.2">
      <c r="A792" s="5" t="s">
        <v>722</v>
      </c>
      <c r="B792" s="1" t="s">
        <v>367</v>
      </c>
      <c r="C792" s="16"/>
      <c r="D792" s="16"/>
      <c r="E792" s="17">
        <f t="shared" si="89"/>
        <v>4695</v>
      </c>
      <c r="F792" s="18">
        <f>F793</f>
        <v>4695</v>
      </c>
      <c r="G792" s="17">
        <f>G793</f>
        <v>0</v>
      </c>
      <c r="H792" s="17">
        <f t="shared" si="90"/>
        <v>4695</v>
      </c>
      <c r="I792" s="18">
        <f>I793</f>
        <v>4695</v>
      </c>
      <c r="J792" s="17">
        <f>J793</f>
        <v>0</v>
      </c>
    </row>
    <row r="793" spans="1:10" ht="45.75" customHeight="1" x14ac:dyDescent="0.2">
      <c r="A793" s="16" t="s">
        <v>356</v>
      </c>
      <c r="B793" s="16" t="s">
        <v>368</v>
      </c>
      <c r="C793" s="16"/>
      <c r="D793" s="16"/>
      <c r="E793" s="20">
        <f t="shared" si="89"/>
        <v>4695</v>
      </c>
      <c r="F793" s="21">
        <f>F794+F795</f>
        <v>4695</v>
      </c>
      <c r="G793" s="21">
        <f>G794+G795</f>
        <v>0</v>
      </c>
      <c r="H793" s="20">
        <f t="shared" si="90"/>
        <v>4695</v>
      </c>
      <c r="I793" s="21">
        <f>I794+I795</f>
        <v>4695</v>
      </c>
      <c r="J793" s="21">
        <f>J794+J795</f>
        <v>0</v>
      </c>
    </row>
    <row r="794" spans="1:10" ht="61.5" customHeight="1" x14ac:dyDescent="0.2">
      <c r="A794" s="16" t="s">
        <v>23</v>
      </c>
      <c r="B794" s="16" t="s">
        <v>368</v>
      </c>
      <c r="C794" s="16" t="s">
        <v>16</v>
      </c>
      <c r="D794" s="16" t="s">
        <v>3</v>
      </c>
      <c r="E794" s="20">
        <f>F794+G794</f>
        <v>10</v>
      </c>
      <c r="F794" s="21">
        <v>10</v>
      </c>
      <c r="G794" s="20"/>
      <c r="H794" s="20">
        <f>I794+J794</f>
        <v>10</v>
      </c>
      <c r="I794" s="21">
        <v>10</v>
      </c>
      <c r="J794" s="20"/>
    </row>
    <row r="795" spans="1:10" ht="69" customHeight="1" x14ac:dyDescent="0.2">
      <c r="A795" s="16" t="s">
        <v>23</v>
      </c>
      <c r="B795" s="16" t="s">
        <v>368</v>
      </c>
      <c r="C795" s="16" t="s">
        <v>16</v>
      </c>
      <c r="D795" s="16" t="s">
        <v>5</v>
      </c>
      <c r="E795" s="20">
        <f>F795+G795</f>
        <v>4685</v>
      </c>
      <c r="F795" s="21">
        <v>4685</v>
      </c>
      <c r="G795" s="20">
        <v>0</v>
      </c>
      <c r="H795" s="20">
        <f>I795+J795</f>
        <v>4685</v>
      </c>
      <c r="I795" s="21">
        <v>4685</v>
      </c>
      <c r="J795" s="20">
        <v>0</v>
      </c>
    </row>
    <row r="796" spans="1:10" ht="304.89999999999998" customHeight="1" x14ac:dyDescent="0.2">
      <c r="A796" s="5" t="s">
        <v>369</v>
      </c>
      <c r="B796" s="1" t="s">
        <v>370</v>
      </c>
      <c r="C796" s="16"/>
      <c r="D796" s="16"/>
      <c r="E796" s="17">
        <f t="shared" si="89"/>
        <v>830</v>
      </c>
      <c r="F796" s="18">
        <f>F797</f>
        <v>830</v>
      </c>
      <c r="G796" s="17">
        <f>G797</f>
        <v>0</v>
      </c>
      <c r="H796" s="17">
        <f t="shared" ref="H796:H804" si="91">I796+J796</f>
        <v>371</v>
      </c>
      <c r="I796" s="18">
        <f>I797</f>
        <v>371</v>
      </c>
      <c r="J796" s="17">
        <f>J797</f>
        <v>0</v>
      </c>
    </row>
    <row r="797" spans="1:10" ht="48.6" customHeight="1" x14ac:dyDescent="0.2">
      <c r="A797" s="16" t="s">
        <v>356</v>
      </c>
      <c r="B797" s="16" t="s">
        <v>371</v>
      </c>
      <c r="C797" s="16"/>
      <c r="D797" s="16"/>
      <c r="E797" s="20">
        <f t="shared" si="89"/>
        <v>830</v>
      </c>
      <c r="F797" s="21">
        <f>F798</f>
        <v>830</v>
      </c>
      <c r="G797" s="20">
        <f>G798</f>
        <v>0</v>
      </c>
      <c r="H797" s="20">
        <f t="shared" si="91"/>
        <v>371</v>
      </c>
      <c r="I797" s="21">
        <f>I798</f>
        <v>371</v>
      </c>
      <c r="J797" s="20">
        <f>J798</f>
        <v>0</v>
      </c>
    </row>
    <row r="798" spans="1:10" ht="58.5" customHeight="1" x14ac:dyDescent="0.2">
      <c r="A798" s="16" t="s">
        <v>23</v>
      </c>
      <c r="B798" s="16" t="s">
        <v>371</v>
      </c>
      <c r="C798" s="16" t="s">
        <v>16</v>
      </c>
      <c r="D798" s="16" t="s">
        <v>3</v>
      </c>
      <c r="E798" s="20">
        <f t="shared" si="89"/>
        <v>830</v>
      </c>
      <c r="F798" s="21">
        <v>830</v>
      </c>
      <c r="G798" s="20"/>
      <c r="H798" s="20">
        <f t="shared" si="91"/>
        <v>371</v>
      </c>
      <c r="I798" s="21">
        <v>371</v>
      </c>
      <c r="J798" s="20"/>
    </row>
    <row r="799" spans="1:10" ht="171.75" customHeight="1" x14ac:dyDescent="0.2">
      <c r="A799" s="5" t="s">
        <v>372</v>
      </c>
      <c r="B799" s="1" t="s">
        <v>373</v>
      </c>
      <c r="C799" s="16"/>
      <c r="D799" s="16"/>
      <c r="E799" s="17">
        <f t="shared" si="89"/>
        <v>43645</v>
      </c>
      <c r="F799" s="18">
        <f>F800</f>
        <v>43645</v>
      </c>
      <c r="G799" s="17">
        <f>G800</f>
        <v>0</v>
      </c>
      <c r="H799" s="17">
        <f t="shared" si="91"/>
        <v>43467</v>
      </c>
      <c r="I799" s="18">
        <f>I800</f>
        <v>43467</v>
      </c>
      <c r="J799" s="17">
        <f>J800</f>
        <v>0</v>
      </c>
    </row>
    <row r="800" spans="1:10" ht="82.5" customHeight="1" x14ac:dyDescent="0.2">
      <c r="A800" s="22" t="s">
        <v>56</v>
      </c>
      <c r="B800" s="16" t="s">
        <v>374</v>
      </c>
      <c r="C800" s="16"/>
      <c r="D800" s="16"/>
      <c r="E800" s="20">
        <f t="shared" si="89"/>
        <v>43645</v>
      </c>
      <c r="F800" s="21">
        <f>F801</f>
        <v>43645</v>
      </c>
      <c r="G800" s="20">
        <f>G801</f>
        <v>0</v>
      </c>
      <c r="H800" s="20">
        <f t="shared" si="91"/>
        <v>43467</v>
      </c>
      <c r="I800" s="21">
        <f>I801</f>
        <v>43467</v>
      </c>
      <c r="J800" s="20">
        <f>J801</f>
        <v>0</v>
      </c>
    </row>
    <row r="801" spans="1:10" ht="96.75" customHeight="1" x14ac:dyDescent="0.2">
      <c r="A801" s="16" t="s">
        <v>21</v>
      </c>
      <c r="B801" s="16" t="s">
        <v>374</v>
      </c>
      <c r="C801" s="16" t="s">
        <v>17</v>
      </c>
      <c r="D801" s="16" t="s">
        <v>3</v>
      </c>
      <c r="E801" s="20">
        <f t="shared" si="89"/>
        <v>43645</v>
      </c>
      <c r="F801" s="21">
        <v>43645</v>
      </c>
      <c r="G801" s="20"/>
      <c r="H801" s="20">
        <f t="shared" si="91"/>
        <v>43467</v>
      </c>
      <c r="I801" s="21">
        <v>43467</v>
      </c>
      <c r="J801" s="20"/>
    </row>
    <row r="802" spans="1:10" ht="275.45" customHeight="1" x14ac:dyDescent="0.2">
      <c r="A802" s="5" t="s">
        <v>375</v>
      </c>
      <c r="B802" s="1" t="s">
        <v>376</v>
      </c>
      <c r="C802" s="16"/>
      <c r="D802" s="16"/>
      <c r="E802" s="17">
        <f t="shared" si="89"/>
        <v>350</v>
      </c>
      <c r="F802" s="18">
        <f>F803</f>
        <v>350</v>
      </c>
      <c r="G802" s="17">
        <f>G803</f>
        <v>0</v>
      </c>
      <c r="H802" s="17">
        <f t="shared" si="91"/>
        <v>200</v>
      </c>
      <c r="I802" s="18">
        <f>I803</f>
        <v>200</v>
      </c>
      <c r="J802" s="17">
        <f>J803</f>
        <v>0</v>
      </c>
    </row>
    <row r="803" spans="1:10" ht="45" customHeight="1" x14ac:dyDescent="0.2">
      <c r="A803" s="16" t="s">
        <v>356</v>
      </c>
      <c r="B803" s="16" t="s">
        <v>377</v>
      </c>
      <c r="C803" s="16"/>
      <c r="D803" s="16"/>
      <c r="E803" s="20">
        <f t="shared" si="89"/>
        <v>350</v>
      </c>
      <c r="F803" s="21">
        <f>F804</f>
        <v>350</v>
      </c>
      <c r="G803" s="20">
        <f>G804</f>
        <v>0</v>
      </c>
      <c r="H803" s="20">
        <f t="shared" si="91"/>
        <v>200</v>
      </c>
      <c r="I803" s="21">
        <f>I804</f>
        <v>200</v>
      </c>
      <c r="J803" s="20">
        <f>J804</f>
        <v>0</v>
      </c>
    </row>
    <row r="804" spans="1:10" ht="69.75" customHeight="1" x14ac:dyDescent="0.2">
      <c r="A804" s="16" t="s">
        <v>23</v>
      </c>
      <c r="B804" s="16" t="s">
        <v>377</v>
      </c>
      <c r="C804" s="16" t="s">
        <v>16</v>
      </c>
      <c r="D804" s="16" t="s">
        <v>3</v>
      </c>
      <c r="E804" s="20">
        <f t="shared" si="89"/>
        <v>350</v>
      </c>
      <c r="F804" s="21">
        <v>350</v>
      </c>
      <c r="G804" s="20"/>
      <c r="H804" s="20">
        <f t="shared" si="91"/>
        <v>200</v>
      </c>
      <c r="I804" s="21">
        <v>200</v>
      </c>
      <c r="J804" s="20"/>
    </row>
    <row r="805" spans="1:10" s="29" customFormat="1" ht="88.5" customHeight="1" x14ac:dyDescent="0.2">
      <c r="A805" s="6" t="s">
        <v>622</v>
      </c>
      <c r="B805" s="1" t="s">
        <v>623</v>
      </c>
      <c r="C805" s="1"/>
      <c r="D805" s="1"/>
      <c r="E805" s="17">
        <f>F805+G805</f>
        <v>1640</v>
      </c>
      <c r="F805" s="17">
        <f>F806</f>
        <v>1640</v>
      </c>
      <c r="G805" s="17">
        <f>G806</f>
        <v>0</v>
      </c>
      <c r="H805" s="17">
        <f>I805+J805</f>
        <v>1040</v>
      </c>
      <c r="I805" s="17">
        <f>I806</f>
        <v>1040</v>
      </c>
      <c r="J805" s="17">
        <f>J806</f>
        <v>0</v>
      </c>
    </row>
    <row r="806" spans="1:10" s="29" customFormat="1" ht="54" customHeight="1" x14ac:dyDescent="0.2">
      <c r="A806" s="28" t="s">
        <v>642</v>
      </c>
      <c r="B806" s="16" t="s">
        <v>643</v>
      </c>
      <c r="C806" s="1"/>
      <c r="D806" s="1"/>
      <c r="E806" s="20">
        <f>F806+G806</f>
        <v>1640</v>
      </c>
      <c r="F806" s="20">
        <f>F807+F808+F809</f>
        <v>1640</v>
      </c>
      <c r="G806" s="20">
        <f>G807+G808+G809</f>
        <v>0</v>
      </c>
      <c r="H806" s="20">
        <f>I806+J806</f>
        <v>1040</v>
      </c>
      <c r="I806" s="20">
        <f>I807+I808+I809</f>
        <v>1040</v>
      </c>
      <c r="J806" s="20">
        <f>J807+J808+J809</f>
        <v>0</v>
      </c>
    </row>
    <row r="807" spans="1:10" s="29" customFormat="1" ht="75" customHeight="1" x14ac:dyDescent="0.2">
      <c r="A807" s="16" t="s">
        <v>23</v>
      </c>
      <c r="B807" s="16" t="s">
        <v>643</v>
      </c>
      <c r="C807" s="16" t="s">
        <v>16</v>
      </c>
      <c r="D807" s="16" t="s">
        <v>3</v>
      </c>
      <c r="E807" s="20">
        <f>F807+G807</f>
        <v>600</v>
      </c>
      <c r="F807" s="21">
        <v>600</v>
      </c>
      <c r="G807" s="20"/>
      <c r="H807" s="20">
        <f>I807+J807</f>
        <v>0</v>
      </c>
      <c r="I807" s="21">
        <v>0</v>
      </c>
      <c r="J807" s="20"/>
    </row>
    <row r="808" spans="1:10" s="29" customFormat="1" ht="45.75" customHeight="1" x14ac:dyDescent="0.2">
      <c r="A808" s="16" t="s">
        <v>22</v>
      </c>
      <c r="B808" s="16" t="s">
        <v>643</v>
      </c>
      <c r="C808" s="16" t="s">
        <v>18</v>
      </c>
      <c r="D808" s="16" t="s">
        <v>3</v>
      </c>
      <c r="E808" s="20">
        <f t="shared" ref="E808" si="92">F808+G808</f>
        <v>40</v>
      </c>
      <c r="F808" s="21">
        <v>40</v>
      </c>
      <c r="G808" s="20"/>
      <c r="H808" s="20">
        <f t="shared" ref="H808" si="93">I808+J808</f>
        <v>40</v>
      </c>
      <c r="I808" s="21">
        <v>40</v>
      </c>
      <c r="J808" s="20"/>
    </row>
    <row r="809" spans="1:10" s="29" customFormat="1" ht="75" customHeight="1" x14ac:dyDescent="0.2">
      <c r="A809" s="16" t="s">
        <v>23</v>
      </c>
      <c r="B809" s="16" t="s">
        <v>643</v>
      </c>
      <c r="C809" s="16" t="s">
        <v>16</v>
      </c>
      <c r="D809" s="16" t="s">
        <v>4</v>
      </c>
      <c r="E809" s="20">
        <f>F809+G809</f>
        <v>1000</v>
      </c>
      <c r="F809" s="21">
        <v>1000</v>
      </c>
      <c r="G809" s="21">
        <v>0</v>
      </c>
      <c r="H809" s="20">
        <f>I809+J809</f>
        <v>1000</v>
      </c>
      <c r="I809" s="21">
        <v>1000</v>
      </c>
      <c r="J809" s="21">
        <v>0</v>
      </c>
    </row>
    <row r="810" spans="1:10" s="29" customFormat="1" ht="100.15" customHeight="1" x14ac:dyDescent="0.2">
      <c r="A810" s="53" t="s">
        <v>828</v>
      </c>
      <c r="B810" s="1" t="s">
        <v>829</v>
      </c>
      <c r="C810" s="1"/>
      <c r="D810" s="1"/>
      <c r="E810" s="17">
        <f t="shared" si="89"/>
        <v>8070</v>
      </c>
      <c r="F810" s="18">
        <f>F811</f>
        <v>8070</v>
      </c>
      <c r="G810" s="18">
        <f>G811</f>
        <v>0</v>
      </c>
      <c r="H810" s="17">
        <f t="shared" ref="H810:H811" si="94">I810+J810</f>
        <v>0</v>
      </c>
      <c r="I810" s="18">
        <f>I811</f>
        <v>0</v>
      </c>
      <c r="J810" s="18">
        <f>J811</f>
        <v>0</v>
      </c>
    </row>
    <row r="811" spans="1:10" ht="52.5" customHeight="1" x14ac:dyDescent="0.2">
      <c r="A811" s="28" t="s">
        <v>642</v>
      </c>
      <c r="B811" s="16" t="s">
        <v>830</v>
      </c>
      <c r="C811" s="16"/>
      <c r="D811" s="16"/>
      <c r="E811" s="20">
        <f t="shared" si="89"/>
        <v>8070</v>
      </c>
      <c r="F811" s="21">
        <f>F812</f>
        <v>8070</v>
      </c>
      <c r="G811" s="21">
        <f>G812</f>
        <v>0</v>
      </c>
      <c r="H811" s="20">
        <f t="shared" si="94"/>
        <v>0</v>
      </c>
      <c r="I811" s="21">
        <f>I812</f>
        <v>0</v>
      </c>
      <c r="J811" s="21">
        <f>J812</f>
        <v>0</v>
      </c>
    </row>
    <row r="812" spans="1:10" ht="73.5" customHeight="1" x14ac:dyDescent="0.2">
      <c r="A812" s="16" t="s">
        <v>23</v>
      </c>
      <c r="B812" s="16" t="s">
        <v>830</v>
      </c>
      <c r="C812" s="16" t="s">
        <v>16</v>
      </c>
      <c r="D812" s="16" t="s">
        <v>3</v>
      </c>
      <c r="E812" s="20">
        <f>F812+G812</f>
        <v>8070</v>
      </c>
      <c r="F812" s="21">
        <v>8070</v>
      </c>
      <c r="G812" s="20"/>
      <c r="H812" s="20">
        <f>I812+J812</f>
        <v>0</v>
      </c>
      <c r="I812" s="21"/>
      <c r="J812" s="20"/>
    </row>
    <row r="813" spans="1:10" ht="76.900000000000006" customHeight="1" x14ac:dyDescent="0.2">
      <c r="A813" s="5" t="s">
        <v>378</v>
      </c>
      <c r="B813" s="1" t="s">
        <v>379</v>
      </c>
      <c r="C813" s="16"/>
      <c r="D813" s="16"/>
      <c r="E813" s="17">
        <f t="shared" si="89"/>
        <v>5710</v>
      </c>
      <c r="F813" s="17">
        <f>F814+F818</f>
        <v>3710</v>
      </c>
      <c r="G813" s="17">
        <f>G814+G818</f>
        <v>2000</v>
      </c>
      <c r="H813" s="17">
        <f t="shared" ref="H813:H817" si="95">I813+J813</f>
        <v>9853</v>
      </c>
      <c r="I813" s="17">
        <f>I814+I818</f>
        <v>3853</v>
      </c>
      <c r="J813" s="17">
        <f>J814+J818</f>
        <v>6000</v>
      </c>
    </row>
    <row r="814" spans="1:10" ht="211.15" customHeight="1" x14ac:dyDescent="0.2">
      <c r="A814" s="5" t="s">
        <v>380</v>
      </c>
      <c r="B814" s="1" t="s">
        <v>381</v>
      </c>
      <c r="C814" s="16"/>
      <c r="D814" s="16"/>
      <c r="E814" s="17">
        <f t="shared" si="89"/>
        <v>2000</v>
      </c>
      <c r="F814" s="18">
        <f>F815</f>
        <v>2000</v>
      </c>
      <c r="G814" s="18">
        <f>G815</f>
        <v>0</v>
      </c>
      <c r="H814" s="17">
        <f t="shared" si="95"/>
        <v>1063</v>
      </c>
      <c r="I814" s="18">
        <f>I815</f>
        <v>1063</v>
      </c>
      <c r="J814" s="18">
        <f>J815</f>
        <v>0</v>
      </c>
    </row>
    <row r="815" spans="1:10" ht="49.15" customHeight="1" x14ac:dyDescent="0.2">
      <c r="A815" s="16" t="s">
        <v>356</v>
      </c>
      <c r="B815" s="16" t="s">
        <v>382</v>
      </c>
      <c r="C815" s="16"/>
      <c r="D815" s="16"/>
      <c r="E815" s="20">
        <f t="shared" si="89"/>
        <v>2000</v>
      </c>
      <c r="F815" s="21">
        <f>F816+F817</f>
        <v>2000</v>
      </c>
      <c r="G815" s="20">
        <f>G816+G817</f>
        <v>0</v>
      </c>
      <c r="H815" s="20">
        <f t="shared" si="95"/>
        <v>1063</v>
      </c>
      <c r="I815" s="21">
        <f>I816+I817</f>
        <v>1063</v>
      </c>
      <c r="J815" s="20">
        <f>J816+J817</f>
        <v>0</v>
      </c>
    </row>
    <row r="816" spans="1:10" ht="68.25" customHeight="1" x14ac:dyDescent="0.2">
      <c r="A816" s="16" t="s">
        <v>23</v>
      </c>
      <c r="B816" s="16" t="s">
        <v>382</v>
      </c>
      <c r="C816" s="16" t="s">
        <v>16</v>
      </c>
      <c r="D816" s="16" t="s">
        <v>3</v>
      </c>
      <c r="E816" s="20">
        <f t="shared" si="89"/>
        <v>1000</v>
      </c>
      <c r="F816" s="21">
        <v>1000</v>
      </c>
      <c r="G816" s="20"/>
      <c r="H816" s="20">
        <f t="shared" si="95"/>
        <v>563</v>
      </c>
      <c r="I816" s="21">
        <v>563</v>
      </c>
      <c r="J816" s="20"/>
    </row>
    <row r="817" spans="1:10" ht="45.75" customHeight="1" x14ac:dyDescent="0.2">
      <c r="A817" s="16" t="s">
        <v>22</v>
      </c>
      <c r="B817" s="16" t="s">
        <v>382</v>
      </c>
      <c r="C817" s="16" t="s">
        <v>18</v>
      </c>
      <c r="D817" s="16" t="s">
        <v>3</v>
      </c>
      <c r="E817" s="20">
        <f t="shared" si="89"/>
        <v>1000</v>
      </c>
      <c r="F817" s="21">
        <v>1000</v>
      </c>
      <c r="G817" s="20"/>
      <c r="H817" s="20">
        <f t="shared" si="95"/>
        <v>500</v>
      </c>
      <c r="I817" s="21">
        <v>500</v>
      </c>
      <c r="J817" s="20"/>
    </row>
    <row r="818" spans="1:10" s="29" customFormat="1" ht="126" customHeight="1" x14ac:dyDescent="0.2">
      <c r="A818" s="5" t="s">
        <v>854</v>
      </c>
      <c r="B818" s="1" t="s">
        <v>855</v>
      </c>
      <c r="C818" s="1"/>
      <c r="D818" s="1"/>
      <c r="E818" s="17">
        <f t="shared" si="89"/>
        <v>3710</v>
      </c>
      <c r="F818" s="18">
        <f>F821+F819</f>
        <v>1710</v>
      </c>
      <c r="G818" s="18">
        <f>G821+G819</f>
        <v>2000</v>
      </c>
      <c r="H818" s="17">
        <f t="shared" ref="H818:H833" si="96">I818+J818</f>
        <v>8790</v>
      </c>
      <c r="I818" s="18">
        <f>I821+I819</f>
        <v>2790</v>
      </c>
      <c r="J818" s="18">
        <f>J821+J819</f>
        <v>6000</v>
      </c>
    </row>
    <row r="819" spans="1:10" s="29" customFormat="1" ht="48.75" customHeight="1" x14ac:dyDescent="0.2">
      <c r="A819" s="16" t="s">
        <v>356</v>
      </c>
      <c r="B819" s="16" t="s">
        <v>955</v>
      </c>
      <c r="C819" s="1"/>
      <c r="D819" s="16"/>
      <c r="E819" s="20">
        <f t="shared" si="89"/>
        <v>880</v>
      </c>
      <c r="F819" s="21">
        <f>F820</f>
        <v>880</v>
      </c>
      <c r="G819" s="21">
        <f>G820</f>
        <v>0</v>
      </c>
      <c r="H819" s="20">
        <f t="shared" si="96"/>
        <v>300</v>
      </c>
      <c r="I819" s="21">
        <f>I820</f>
        <v>300</v>
      </c>
      <c r="J819" s="21">
        <f>J820</f>
        <v>0</v>
      </c>
    </row>
    <row r="820" spans="1:10" s="29" customFormat="1" ht="66.75" customHeight="1" x14ac:dyDescent="0.2">
      <c r="A820" s="16" t="s">
        <v>23</v>
      </c>
      <c r="B820" s="16" t="s">
        <v>955</v>
      </c>
      <c r="C820" s="16" t="s">
        <v>16</v>
      </c>
      <c r="D820" s="16" t="s">
        <v>3</v>
      </c>
      <c r="E820" s="20">
        <f t="shared" si="89"/>
        <v>880</v>
      </c>
      <c r="F820" s="21">
        <v>880</v>
      </c>
      <c r="G820" s="21"/>
      <c r="H820" s="20">
        <f t="shared" si="96"/>
        <v>300</v>
      </c>
      <c r="I820" s="21">
        <v>300</v>
      </c>
      <c r="J820" s="21"/>
    </row>
    <row r="821" spans="1:10" ht="45.75" customHeight="1" x14ac:dyDescent="0.2">
      <c r="A821" s="16" t="s">
        <v>856</v>
      </c>
      <c r="B821" s="16" t="s">
        <v>857</v>
      </c>
      <c r="C821" s="16"/>
      <c r="D821" s="16"/>
      <c r="E821" s="20">
        <f t="shared" si="89"/>
        <v>2830</v>
      </c>
      <c r="F821" s="21">
        <f>F822</f>
        <v>830</v>
      </c>
      <c r="G821" s="21">
        <f>G822</f>
        <v>2000</v>
      </c>
      <c r="H821" s="20">
        <f t="shared" si="96"/>
        <v>8490</v>
      </c>
      <c r="I821" s="21">
        <f>I822</f>
        <v>2490</v>
      </c>
      <c r="J821" s="21">
        <f>J822</f>
        <v>6000</v>
      </c>
    </row>
    <row r="822" spans="1:10" ht="72.75" customHeight="1" x14ac:dyDescent="0.2">
      <c r="A822" s="16" t="s">
        <v>23</v>
      </c>
      <c r="B822" s="16" t="s">
        <v>857</v>
      </c>
      <c r="C822" s="16" t="s">
        <v>16</v>
      </c>
      <c r="D822" s="16" t="s">
        <v>3</v>
      </c>
      <c r="E822" s="20">
        <f t="shared" si="89"/>
        <v>2830</v>
      </c>
      <c r="F822" s="21">
        <v>830</v>
      </c>
      <c r="G822" s="20">
        <v>2000</v>
      </c>
      <c r="H822" s="20">
        <f t="shared" si="96"/>
        <v>8490</v>
      </c>
      <c r="I822" s="21">
        <v>2490</v>
      </c>
      <c r="J822" s="20">
        <v>6000</v>
      </c>
    </row>
    <row r="823" spans="1:10" ht="56.45" customHeight="1" x14ac:dyDescent="0.2">
      <c r="A823" s="5" t="s">
        <v>383</v>
      </c>
      <c r="B823" s="1" t="s">
        <v>384</v>
      </c>
      <c r="C823" s="16"/>
      <c r="D823" s="16"/>
      <c r="E823" s="17">
        <f t="shared" si="89"/>
        <v>41178</v>
      </c>
      <c r="F823" s="18">
        <f>F824+F827+F830</f>
        <v>41178</v>
      </c>
      <c r="G823" s="17">
        <f>G824+G827+G830</f>
        <v>0</v>
      </c>
      <c r="H823" s="17">
        <f t="shared" si="96"/>
        <v>41160</v>
      </c>
      <c r="I823" s="18">
        <f>I824+I827+I830</f>
        <v>41160</v>
      </c>
      <c r="J823" s="17">
        <f>J824+J827+J830</f>
        <v>0</v>
      </c>
    </row>
    <row r="824" spans="1:10" ht="86.45" customHeight="1" x14ac:dyDescent="0.2">
      <c r="A824" s="5" t="s">
        <v>385</v>
      </c>
      <c r="B824" s="1" t="s">
        <v>386</v>
      </c>
      <c r="C824" s="16"/>
      <c r="D824" s="16"/>
      <c r="E824" s="17">
        <f t="shared" si="89"/>
        <v>1524</v>
      </c>
      <c r="F824" s="18">
        <f>F825</f>
        <v>1524</v>
      </c>
      <c r="G824" s="17">
        <f>G825</f>
        <v>0</v>
      </c>
      <c r="H824" s="17">
        <f t="shared" si="96"/>
        <v>1523</v>
      </c>
      <c r="I824" s="18">
        <f>I825</f>
        <v>1523</v>
      </c>
      <c r="J824" s="17">
        <f>J825</f>
        <v>0</v>
      </c>
    </row>
    <row r="825" spans="1:10" ht="86.25" customHeight="1" x14ac:dyDescent="0.2">
      <c r="A825" s="22" t="s">
        <v>62</v>
      </c>
      <c r="B825" s="16" t="s">
        <v>387</v>
      </c>
      <c r="C825" s="16"/>
      <c r="D825" s="16"/>
      <c r="E825" s="20">
        <f t="shared" si="89"/>
        <v>1524</v>
      </c>
      <c r="F825" s="21">
        <f>F826</f>
        <v>1524</v>
      </c>
      <c r="G825" s="20">
        <f>G826</f>
        <v>0</v>
      </c>
      <c r="H825" s="20">
        <f t="shared" si="96"/>
        <v>1523</v>
      </c>
      <c r="I825" s="21">
        <f>I826</f>
        <v>1523</v>
      </c>
      <c r="J825" s="20">
        <f>J826</f>
        <v>0</v>
      </c>
    </row>
    <row r="826" spans="1:10" ht="100.9" customHeight="1" x14ac:dyDescent="0.2">
      <c r="A826" s="16" t="s">
        <v>21</v>
      </c>
      <c r="B826" s="16" t="s">
        <v>387</v>
      </c>
      <c r="C826" s="16" t="s">
        <v>17</v>
      </c>
      <c r="D826" s="16" t="s">
        <v>9</v>
      </c>
      <c r="E826" s="20">
        <f t="shared" si="89"/>
        <v>1524</v>
      </c>
      <c r="F826" s="21">
        <v>1524</v>
      </c>
      <c r="G826" s="20"/>
      <c r="H826" s="20">
        <f t="shared" si="96"/>
        <v>1523</v>
      </c>
      <c r="I826" s="21">
        <v>1523</v>
      </c>
      <c r="J826" s="20"/>
    </row>
    <row r="827" spans="1:10" ht="120" customHeight="1" x14ac:dyDescent="0.2">
      <c r="A827" s="5" t="s">
        <v>388</v>
      </c>
      <c r="B827" s="1" t="s">
        <v>389</v>
      </c>
      <c r="C827" s="16"/>
      <c r="D827" s="16"/>
      <c r="E827" s="17">
        <f t="shared" si="89"/>
        <v>31264</v>
      </c>
      <c r="F827" s="18">
        <f>F828</f>
        <v>31264</v>
      </c>
      <c r="G827" s="17">
        <f>G828</f>
        <v>0</v>
      </c>
      <c r="H827" s="17">
        <f t="shared" si="96"/>
        <v>31240</v>
      </c>
      <c r="I827" s="18">
        <f>I828</f>
        <v>31240</v>
      </c>
      <c r="J827" s="17">
        <f>J828</f>
        <v>0</v>
      </c>
    </row>
    <row r="828" spans="1:10" ht="82.5" customHeight="1" x14ac:dyDescent="0.2">
      <c r="A828" s="22" t="s">
        <v>56</v>
      </c>
      <c r="B828" s="16" t="s">
        <v>390</v>
      </c>
      <c r="C828" s="16"/>
      <c r="D828" s="16"/>
      <c r="E828" s="20">
        <f t="shared" si="89"/>
        <v>31264</v>
      </c>
      <c r="F828" s="21">
        <f>F829</f>
        <v>31264</v>
      </c>
      <c r="G828" s="20">
        <f>G829</f>
        <v>0</v>
      </c>
      <c r="H828" s="20">
        <f t="shared" si="96"/>
        <v>31240</v>
      </c>
      <c r="I828" s="21">
        <f>I829</f>
        <v>31240</v>
      </c>
      <c r="J828" s="20">
        <f>J829</f>
        <v>0</v>
      </c>
    </row>
    <row r="829" spans="1:10" ht="103.5" customHeight="1" x14ac:dyDescent="0.2">
      <c r="A829" s="16" t="s">
        <v>21</v>
      </c>
      <c r="B829" s="16" t="s">
        <v>390</v>
      </c>
      <c r="C829" s="16" t="s">
        <v>17</v>
      </c>
      <c r="D829" s="16" t="s">
        <v>9</v>
      </c>
      <c r="E829" s="20">
        <f t="shared" si="89"/>
        <v>31264</v>
      </c>
      <c r="F829" s="21">
        <v>31264</v>
      </c>
      <c r="G829" s="20"/>
      <c r="H829" s="20">
        <f t="shared" si="96"/>
        <v>31240</v>
      </c>
      <c r="I829" s="21">
        <v>31240</v>
      </c>
      <c r="J829" s="20"/>
    </row>
    <row r="830" spans="1:10" ht="56.45" customHeight="1" x14ac:dyDescent="0.2">
      <c r="A830" s="5" t="s">
        <v>391</v>
      </c>
      <c r="B830" s="1" t="s">
        <v>392</v>
      </c>
      <c r="C830" s="1"/>
      <c r="D830" s="1"/>
      <c r="E830" s="17">
        <f t="shared" si="89"/>
        <v>8390</v>
      </c>
      <c r="F830" s="18">
        <f>F831</f>
        <v>8390</v>
      </c>
      <c r="G830" s="17">
        <f>G831</f>
        <v>0</v>
      </c>
      <c r="H830" s="17">
        <f t="shared" si="96"/>
        <v>8397</v>
      </c>
      <c r="I830" s="18">
        <f>I831</f>
        <v>8397</v>
      </c>
      <c r="J830" s="17">
        <f>J831</f>
        <v>0</v>
      </c>
    </row>
    <row r="831" spans="1:10" ht="85.5" customHeight="1" x14ac:dyDescent="0.2">
      <c r="A831" s="22" t="s">
        <v>56</v>
      </c>
      <c r="B831" s="16" t="s">
        <v>393</v>
      </c>
      <c r="C831" s="1"/>
      <c r="D831" s="1"/>
      <c r="E831" s="20">
        <f t="shared" si="89"/>
        <v>8390</v>
      </c>
      <c r="F831" s="21">
        <f>F832</f>
        <v>8390</v>
      </c>
      <c r="G831" s="20">
        <f>G832</f>
        <v>0</v>
      </c>
      <c r="H831" s="20">
        <f t="shared" si="96"/>
        <v>8397</v>
      </c>
      <c r="I831" s="21">
        <f>I832</f>
        <v>8397</v>
      </c>
      <c r="J831" s="20">
        <f>J832</f>
        <v>0</v>
      </c>
    </row>
    <row r="832" spans="1:10" ht="98.45" customHeight="1" x14ac:dyDescent="0.2">
      <c r="A832" s="16" t="s">
        <v>21</v>
      </c>
      <c r="B832" s="16" t="s">
        <v>393</v>
      </c>
      <c r="C832" s="16" t="s">
        <v>17</v>
      </c>
      <c r="D832" s="16" t="s">
        <v>9</v>
      </c>
      <c r="E832" s="20">
        <f t="shared" si="89"/>
        <v>8390</v>
      </c>
      <c r="F832" s="21">
        <v>8390</v>
      </c>
      <c r="G832" s="20"/>
      <c r="H832" s="20">
        <f t="shared" si="96"/>
        <v>8397</v>
      </c>
      <c r="I832" s="21">
        <v>8397</v>
      </c>
      <c r="J832" s="20"/>
    </row>
    <row r="833" spans="1:10" ht="153" customHeight="1" x14ac:dyDescent="0.2">
      <c r="A833" s="1" t="s">
        <v>775</v>
      </c>
      <c r="B833" s="1" t="s">
        <v>616</v>
      </c>
      <c r="C833" s="1"/>
      <c r="D833" s="1"/>
      <c r="E833" s="17">
        <f t="shared" si="89"/>
        <v>440</v>
      </c>
      <c r="F833" s="18">
        <f>F834</f>
        <v>440</v>
      </c>
      <c r="G833" s="17">
        <f>G834</f>
        <v>0</v>
      </c>
      <c r="H833" s="17">
        <f t="shared" si="96"/>
        <v>345</v>
      </c>
      <c r="I833" s="18">
        <f>I834</f>
        <v>345</v>
      </c>
      <c r="J833" s="17">
        <f>J834</f>
        <v>0</v>
      </c>
    </row>
    <row r="834" spans="1:10" ht="172.15" customHeight="1" x14ac:dyDescent="0.2">
      <c r="A834" s="1" t="s">
        <v>615</v>
      </c>
      <c r="B834" s="1" t="s">
        <v>617</v>
      </c>
      <c r="C834" s="1"/>
      <c r="D834" s="1"/>
      <c r="E834" s="17">
        <f>F834+G834</f>
        <v>440</v>
      </c>
      <c r="F834" s="18">
        <f>F837+F840+F835</f>
        <v>440</v>
      </c>
      <c r="G834" s="17">
        <f>G837+G840+G835</f>
        <v>0</v>
      </c>
      <c r="H834" s="17">
        <f>I834+J834</f>
        <v>345</v>
      </c>
      <c r="I834" s="18">
        <f>I837+I840+I835</f>
        <v>345</v>
      </c>
      <c r="J834" s="17">
        <f>J837+J840+J835</f>
        <v>0</v>
      </c>
    </row>
    <row r="835" spans="1:10" ht="61.5" customHeight="1" x14ac:dyDescent="0.2">
      <c r="A835" s="16" t="s">
        <v>78</v>
      </c>
      <c r="B835" s="16" t="s">
        <v>646</v>
      </c>
      <c r="C835" s="1"/>
      <c r="D835" s="1"/>
      <c r="E835" s="20">
        <f t="shared" si="89"/>
        <v>305</v>
      </c>
      <c r="F835" s="21">
        <f>F836</f>
        <v>305</v>
      </c>
      <c r="G835" s="21">
        <f>G836</f>
        <v>0</v>
      </c>
      <c r="H835" s="20">
        <f t="shared" ref="H835:H842" si="97">I835+J835</f>
        <v>210</v>
      </c>
      <c r="I835" s="21">
        <f>I836</f>
        <v>210</v>
      </c>
      <c r="J835" s="21">
        <f>J836</f>
        <v>0</v>
      </c>
    </row>
    <row r="836" spans="1:10" ht="71.25" customHeight="1" x14ac:dyDescent="0.2">
      <c r="A836" s="16" t="s">
        <v>23</v>
      </c>
      <c r="B836" s="16" t="s">
        <v>646</v>
      </c>
      <c r="C836" s="16" t="s">
        <v>16</v>
      </c>
      <c r="D836" s="16" t="s">
        <v>6</v>
      </c>
      <c r="E836" s="20">
        <f t="shared" si="89"/>
        <v>305</v>
      </c>
      <c r="F836" s="21">
        <v>305</v>
      </c>
      <c r="G836" s="20"/>
      <c r="H836" s="20">
        <f t="shared" si="97"/>
        <v>210</v>
      </c>
      <c r="I836" s="21">
        <v>210</v>
      </c>
      <c r="J836" s="20"/>
    </row>
    <row r="837" spans="1:10" ht="88.5" customHeight="1" x14ac:dyDescent="0.2">
      <c r="A837" s="22" t="s">
        <v>49</v>
      </c>
      <c r="B837" s="16" t="s">
        <v>618</v>
      </c>
      <c r="C837" s="16"/>
      <c r="D837" s="16"/>
      <c r="E837" s="20">
        <f t="shared" si="89"/>
        <v>67</v>
      </c>
      <c r="F837" s="21">
        <f>F838+F839</f>
        <v>67</v>
      </c>
      <c r="G837" s="20">
        <f>G838+G839</f>
        <v>0</v>
      </c>
      <c r="H837" s="20">
        <f t="shared" si="97"/>
        <v>67</v>
      </c>
      <c r="I837" s="21">
        <f>I838+I839</f>
        <v>67</v>
      </c>
      <c r="J837" s="20">
        <f>J838+J839</f>
        <v>0</v>
      </c>
    </row>
    <row r="838" spans="1:10" ht="187.5" customHeight="1" x14ac:dyDescent="0.2">
      <c r="A838" s="22" t="s">
        <v>25</v>
      </c>
      <c r="B838" s="16" t="s">
        <v>618</v>
      </c>
      <c r="C838" s="16" t="s">
        <v>15</v>
      </c>
      <c r="D838" s="16" t="s">
        <v>41</v>
      </c>
      <c r="E838" s="20">
        <f t="shared" si="89"/>
        <v>30</v>
      </c>
      <c r="F838" s="21">
        <v>30</v>
      </c>
      <c r="G838" s="20"/>
      <c r="H838" s="20">
        <f t="shared" si="97"/>
        <v>30</v>
      </c>
      <c r="I838" s="21">
        <v>30</v>
      </c>
      <c r="J838" s="20"/>
    </row>
    <row r="839" spans="1:10" ht="73.5" customHeight="1" x14ac:dyDescent="0.2">
      <c r="A839" s="16" t="s">
        <v>23</v>
      </c>
      <c r="B839" s="16" t="s">
        <v>618</v>
      </c>
      <c r="C839" s="16" t="s">
        <v>16</v>
      </c>
      <c r="D839" s="16" t="s">
        <v>41</v>
      </c>
      <c r="E839" s="20">
        <f t="shared" si="89"/>
        <v>37</v>
      </c>
      <c r="F839" s="21">
        <v>37</v>
      </c>
      <c r="G839" s="20"/>
      <c r="H839" s="20">
        <f t="shared" si="97"/>
        <v>37</v>
      </c>
      <c r="I839" s="21">
        <v>37</v>
      </c>
      <c r="J839" s="20"/>
    </row>
    <row r="840" spans="1:10" ht="80.45" customHeight="1" x14ac:dyDescent="0.2">
      <c r="A840" s="22" t="s">
        <v>630</v>
      </c>
      <c r="B840" s="16" t="s">
        <v>645</v>
      </c>
      <c r="C840" s="1"/>
      <c r="D840" s="1"/>
      <c r="E840" s="20">
        <f t="shared" si="89"/>
        <v>68</v>
      </c>
      <c r="F840" s="21">
        <f>F841+F842</f>
        <v>68</v>
      </c>
      <c r="G840" s="20">
        <f>G841+G842</f>
        <v>0</v>
      </c>
      <c r="H840" s="20">
        <f t="shared" si="97"/>
        <v>68</v>
      </c>
      <c r="I840" s="21">
        <f>I841+I842</f>
        <v>68</v>
      </c>
      <c r="J840" s="20">
        <f>J841+J842</f>
        <v>0</v>
      </c>
    </row>
    <row r="841" spans="1:10" ht="194.25" customHeight="1" x14ac:dyDescent="0.2">
      <c r="A841" s="22" t="s">
        <v>25</v>
      </c>
      <c r="B841" s="16" t="s">
        <v>645</v>
      </c>
      <c r="C841" s="16" t="s">
        <v>15</v>
      </c>
      <c r="D841" s="16" t="s">
        <v>43</v>
      </c>
      <c r="E841" s="20">
        <f t="shared" si="89"/>
        <v>33</v>
      </c>
      <c r="F841" s="20">
        <v>33</v>
      </c>
      <c r="G841" s="20"/>
      <c r="H841" s="20">
        <f t="shared" si="97"/>
        <v>33</v>
      </c>
      <c r="I841" s="20">
        <v>33</v>
      </c>
      <c r="J841" s="20"/>
    </row>
    <row r="842" spans="1:10" ht="65.45" customHeight="1" x14ac:dyDescent="0.2">
      <c r="A842" s="16" t="s">
        <v>23</v>
      </c>
      <c r="B842" s="16" t="s">
        <v>645</v>
      </c>
      <c r="C842" s="16" t="s">
        <v>16</v>
      </c>
      <c r="D842" s="16" t="s">
        <v>43</v>
      </c>
      <c r="E842" s="20">
        <f t="shared" si="89"/>
        <v>35</v>
      </c>
      <c r="F842" s="20">
        <v>35</v>
      </c>
      <c r="G842" s="20"/>
      <c r="H842" s="20">
        <f t="shared" si="97"/>
        <v>35</v>
      </c>
      <c r="I842" s="20">
        <v>35</v>
      </c>
      <c r="J842" s="20"/>
    </row>
    <row r="843" spans="1:10" ht="156.6" customHeight="1" x14ac:dyDescent="0.2">
      <c r="A843" s="5" t="s">
        <v>776</v>
      </c>
      <c r="B843" s="1" t="s">
        <v>166</v>
      </c>
      <c r="C843" s="1"/>
      <c r="D843" s="1"/>
      <c r="E843" s="17">
        <f>SUM(F843:G843)</f>
        <v>7845</v>
      </c>
      <c r="F843" s="18">
        <f>F844</f>
        <v>107</v>
      </c>
      <c r="G843" s="17">
        <f>G844</f>
        <v>7738</v>
      </c>
      <c r="H843" s="17">
        <f>SUM(I843:J843)</f>
        <v>7939</v>
      </c>
      <c r="I843" s="18">
        <f>I844</f>
        <v>86</v>
      </c>
      <c r="J843" s="17">
        <f>J844</f>
        <v>7853</v>
      </c>
    </row>
    <row r="844" spans="1:10" ht="209.45" customHeight="1" x14ac:dyDescent="0.2">
      <c r="A844" s="5" t="s">
        <v>922</v>
      </c>
      <c r="B844" s="1" t="s">
        <v>167</v>
      </c>
      <c r="C844" s="1"/>
      <c r="D844" s="1"/>
      <c r="E844" s="17">
        <f>SUM(F844:G844)</f>
        <v>7845</v>
      </c>
      <c r="F844" s="18">
        <f>F845</f>
        <v>107</v>
      </c>
      <c r="G844" s="17">
        <f>G845</f>
        <v>7738</v>
      </c>
      <c r="H844" s="17">
        <f>SUM(I844:J844)</f>
        <v>7939</v>
      </c>
      <c r="I844" s="18">
        <f>I845</f>
        <v>86</v>
      </c>
      <c r="J844" s="17">
        <f>J845</f>
        <v>7853</v>
      </c>
    </row>
    <row r="845" spans="1:10" ht="141" customHeight="1" x14ac:dyDescent="0.2">
      <c r="A845" s="5" t="s">
        <v>168</v>
      </c>
      <c r="B845" s="1" t="s">
        <v>169</v>
      </c>
      <c r="C845" s="1"/>
      <c r="D845" s="1"/>
      <c r="E845" s="17">
        <f>SUM(F845:G845)</f>
        <v>7845</v>
      </c>
      <c r="F845" s="18">
        <f>F848+F846</f>
        <v>107</v>
      </c>
      <c r="G845" s="17">
        <f>G848+G846</f>
        <v>7738</v>
      </c>
      <c r="H845" s="17">
        <f>SUM(I845:J845)</f>
        <v>7939</v>
      </c>
      <c r="I845" s="18">
        <f>I848+I846</f>
        <v>86</v>
      </c>
      <c r="J845" s="17">
        <f>J848+J846</f>
        <v>7853</v>
      </c>
    </row>
    <row r="846" spans="1:10" ht="72" customHeight="1" x14ac:dyDescent="0.2">
      <c r="A846" s="16" t="s">
        <v>78</v>
      </c>
      <c r="B846" s="16" t="s">
        <v>635</v>
      </c>
      <c r="C846" s="1"/>
      <c r="D846" s="1"/>
      <c r="E846" s="20">
        <f>F846+G846</f>
        <v>107</v>
      </c>
      <c r="F846" s="21">
        <f>F847</f>
        <v>107</v>
      </c>
      <c r="G846" s="21">
        <f>G847</f>
        <v>0</v>
      </c>
      <c r="H846" s="20">
        <f>I846+J846</f>
        <v>86</v>
      </c>
      <c r="I846" s="21">
        <f>I847</f>
        <v>86</v>
      </c>
      <c r="J846" s="21">
        <f>J847</f>
        <v>0</v>
      </c>
    </row>
    <row r="847" spans="1:10" ht="67.5" customHeight="1" x14ac:dyDescent="0.2">
      <c r="A847" s="16" t="s">
        <v>23</v>
      </c>
      <c r="B847" s="16" t="s">
        <v>635</v>
      </c>
      <c r="C847" s="16" t="s">
        <v>16</v>
      </c>
      <c r="D847" s="16" t="s">
        <v>906</v>
      </c>
      <c r="E847" s="20">
        <f>F847+G847</f>
        <v>107</v>
      </c>
      <c r="F847" s="21">
        <v>107</v>
      </c>
      <c r="G847" s="20"/>
      <c r="H847" s="20">
        <f>I847+J847</f>
        <v>86</v>
      </c>
      <c r="I847" s="21">
        <v>86</v>
      </c>
      <c r="J847" s="20"/>
    </row>
    <row r="848" spans="1:10" ht="258" customHeight="1" x14ac:dyDescent="0.2">
      <c r="A848" s="22" t="s">
        <v>979</v>
      </c>
      <c r="B848" s="16" t="s">
        <v>170</v>
      </c>
      <c r="C848" s="1"/>
      <c r="D848" s="16"/>
      <c r="E848" s="20">
        <f>SUM(F848:G848)</f>
        <v>7738</v>
      </c>
      <c r="F848" s="21">
        <f>F849+F850</f>
        <v>0</v>
      </c>
      <c r="G848" s="20">
        <f>G849+G850</f>
        <v>7738</v>
      </c>
      <c r="H848" s="20">
        <f>SUM(I848:J848)</f>
        <v>7853</v>
      </c>
      <c r="I848" s="21">
        <f>I849+I850</f>
        <v>0</v>
      </c>
      <c r="J848" s="20">
        <f>J849+J850</f>
        <v>7853</v>
      </c>
    </row>
    <row r="849" spans="1:10" ht="183" customHeight="1" x14ac:dyDescent="0.2">
      <c r="A849" s="22" t="s">
        <v>25</v>
      </c>
      <c r="B849" s="16" t="s">
        <v>170</v>
      </c>
      <c r="C849" s="16" t="s">
        <v>15</v>
      </c>
      <c r="D849" s="16" t="s">
        <v>906</v>
      </c>
      <c r="E849" s="20">
        <f>SUM(F849:G849)</f>
        <v>7558</v>
      </c>
      <c r="F849" s="21"/>
      <c r="G849" s="20">
        <v>7558</v>
      </c>
      <c r="H849" s="20">
        <f>SUM(I849:J849)</f>
        <v>7673</v>
      </c>
      <c r="I849" s="21"/>
      <c r="J849" s="20">
        <v>7673</v>
      </c>
    </row>
    <row r="850" spans="1:10" ht="74.25" customHeight="1" x14ac:dyDescent="0.2">
      <c r="A850" s="16" t="s">
        <v>23</v>
      </c>
      <c r="B850" s="16" t="s">
        <v>170</v>
      </c>
      <c r="C850" s="16" t="s">
        <v>16</v>
      </c>
      <c r="D850" s="16" t="s">
        <v>906</v>
      </c>
      <c r="E850" s="20">
        <f>F850+G850</f>
        <v>180</v>
      </c>
      <c r="F850" s="21"/>
      <c r="G850" s="20">
        <v>180</v>
      </c>
      <c r="H850" s="20">
        <f>I850+J850</f>
        <v>180</v>
      </c>
      <c r="I850" s="21"/>
      <c r="J850" s="20">
        <v>180</v>
      </c>
    </row>
    <row r="851" spans="1:10" ht="139.9" customHeight="1" x14ac:dyDescent="0.2">
      <c r="A851" s="1" t="s">
        <v>777</v>
      </c>
      <c r="B851" s="1" t="s">
        <v>673</v>
      </c>
      <c r="C851" s="16"/>
      <c r="D851" s="16"/>
      <c r="E851" s="17">
        <f>E852</f>
        <v>210773.40000000002</v>
      </c>
      <c r="F851" s="17">
        <f t="shared" ref="F851:J851" si="98">F852</f>
        <v>36881</v>
      </c>
      <c r="G851" s="17">
        <f t="shared" si="98"/>
        <v>173892.40000000002</v>
      </c>
      <c r="H851" s="17">
        <f t="shared" si="98"/>
        <v>86323.9</v>
      </c>
      <c r="I851" s="17">
        <f t="shared" si="98"/>
        <v>382</v>
      </c>
      <c r="J851" s="17">
        <f t="shared" si="98"/>
        <v>85941.9</v>
      </c>
    </row>
    <row r="852" spans="1:10" ht="190.9" customHeight="1" x14ac:dyDescent="0.2">
      <c r="A852" s="1" t="s">
        <v>925</v>
      </c>
      <c r="B852" s="1" t="s">
        <v>674</v>
      </c>
      <c r="C852" s="16"/>
      <c r="D852" s="16"/>
      <c r="E852" s="17">
        <f>F852+G852</f>
        <v>210773.40000000002</v>
      </c>
      <c r="F852" s="17">
        <f t="shared" ref="F852:J854" si="99">F853</f>
        <v>36881</v>
      </c>
      <c r="G852" s="17">
        <f t="shared" si="99"/>
        <v>173892.40000000002</v>
      </c>
      <c r="H852" s="17">
        <f>I852+J852</f>
        <v>86323.9</v>
      </c>
      <c r="I852" s="17">
        <f t="shared" si="99"/>
        <v>382</v>
      </c>
      <c r="J852" s="17">
        <f t="shared" si="99"/>
        <v>85941.9</v>
      </c>
    </row>
    <row r="853" spans="1:10" ht="127.9" customHeight="1" x14ac:dyDescent="0.2">
      <c r="A853" s="1" t="s">
        <v>893</v>
      </c>
      <c r="B853" s="1" t="s">
        <v>891</v>
      </c>
      <c r="C853" s="16"/>
      <c r="D853" s="16"/>
      <c r="E853" s="17">
        <f>E854</f>
        <v>210773.40000000002</v>
      </c>
      <c r="F853" s="17">
        <f t="shared" si="99"/>
        <v>36881</v>
      </c>
      <c r="G853" s="17">
        <f t="shared" si="99"/>
        <v>173892.40000000002</v>
      </c>
      <c r="H853" s="17">
        <f>H854</f>
        <v>86323.9</v>
      </c>
      <c r="I853" s="17">
        <f t="shared" si="99"/>
        <v>382</v>
      </c>
      <c r="J853" s="17">
        <f t="shared" si="99"/>
        <v>85941.9</v>
      </c>
    </row>
    <row r="854" spans="1:10" ht="75" customHeight="1" x14ac:dyDescent="0.2">
      <c r="A854" s="16" t="s">
        <v>894</v>
      </c>
      <c r="B854" s="16" t="s">
        <v>892</v>
      </c>
      <c r="C854" s="16"/>
      <c r="D854" s="16"/>
      <c r="E854" s="20">
        <f>F854+G854</f>
        <v>210773.40000000002</v>
      </c>
      <c r="F854" s="20">
        <f t="shared" si="99"/>
        <v>36881</v>
      </c>
      <c r="G854" s="20">
        <f t="shared" si="99"/>
        <v>173892.40000000002</v>
      </c>
      <c r="H854" s="20">
        <f>I854+J854</f>
        <v>86323.9</v>
      </c>
      <c r="I854" s="20">
        <f t="shared" si="99"/>
        <v>382</v>
      </c>
      <c r="J854" s="20">
        <f t="shared" si="99"/>
        <v>85941.9</v>
      </c>
    </row>
    <row r="855" spans="1:10" ht="61.5" customHeight="1" x14ac:dyDescent="0.2">
      <c r="A855" s="16" t="s">
        <v>23</v>
      </c>
      <c r="B855" s="16" t="s">
        <v>892</v>
      </c>
      <c r="C855" s="16" t="s">
        <v>16</v>
      </c>
      <c r="D855" s="16" t="s">
        <v>5</v>
      </c>
      <c r="E855" s="20">
        <f>F855+G855</f>
        <v>210773.40000000002</v>
      </c>
      <c r="F855" s="20">
        <v>36881</v>
      </c>
      <c r="G855" s="26">
        <f>6955.7+166936.7</f>
        <v>173892.40000000002</v>
      </c>
      <c r="H855" s="20">
        <f>I855+J855</f>
        <v>86323.9</v>
      </c>
      <c r="I855" s="20">
        <v>382</v>
      </c>
      <c r="J855" s="26">
        <f>3437.7+82504.2</f>
        <v>85941.9</v>
      </c>
    </row>
    <row r="856" spans="1:10" ht="37.5" customHeight="1" x14ac:dyDescent="0.2">
      <c r="A856" s="5" t="s">
        <v>40</v>
      </c>
      <c r="B856" s="1" t="s">
        <v>115</v>
      </c>
      <c r="C856" s="1"/>
      <c r="D856" s="1"/>
      <c r="E856" s="17">
        <f>F856+G856</f>
        <v>344433.1</v>
      </c>
      <c r="F856" s="18">
        <f>F857</f>
        <v>342637</v>
      </c>
      <c r="G856" s="17">
        <f>G857</f>
        <v>1796.1</v>
      </c>
      <c r="H856" s="17">
        <f>I856+J856</f>
        <v>355755.6</v>
      </c>
      <c r="I856" s="18">
        <f>I857</f>
        <v>353590</v>
      </c>
      <c r="J856" s="17">
        <f>J857</f>
        <v>2165.6</v>
      </c>
    </row>
    <row r="857" spans="1:10" ht="118.9" customHeight="1" x14ac:dyDescent="0.2">
      <c r="A857" s="5" t="s">
        <v>51</v>
      </c>
      <c r="B857" s="1" t="s">
        <v>116</v>
      </c>
      <c r="C857" s="1"/>
      <c r="D857" s="1"/>
      <c r="E857" s="17">
        <f t="shared" ref="E857:E883" si="100">F857+G857</f>
        <v>344433.1</v>
      </c>
      <c r="F857" s="18">
        <f>F858+F868+F871+F873+F877+F879+F883+F885+F887+F894+F892</f>
        <v>342637</v>
      </c>
      <c r="G857" s="18">
        <f>G858+G868+G871+G873+G877+G879+G883+G885+G887+G894+G892</f>
        <v>1796.1</v>
      </c>
      <c r="H857" s="17">
        <f t="shared" ref="H857" si="101">I857+J857</f>
        <v>355755.6</v>
      </c>
      <c r="I857" s="18">
        <f>I858+I868+I871+I873+I877+I879+I883+I885+I887+I894+I892</f>
        <v>353590</v>
      </c>
      <c r="J857" s="18">
        <f>J858+J868+J871+J873+J877+J879+J883+J885+J887+J894+J892</f>
        <v>2165.6</v>
      </c>
    </row>
    <row r="858" spans="1:10" ht="66.75" customHeight="1" x14ac:dyDescent="0.2">
      <c r="A858" s="16" t="s">
        <v>78</v>
      </c>
      <c r="B858" s="16" t="s">
        <v>117</v>
      </c>
      <c r="C858" s="16"/>
      <c r="D858" s="16"/>
      <c r="E858" s="20">
        <f>F858+G858</f>
        <v>251760</v>
      </c>
      <c r="F858" s="20">
        <f>F859+F860+F861+F862+F863+F864+F865+F866+F867</f>
        <v>251760</v>
      </c>
      <c r="G858" s="20">
        <f>G859+G860+G861+G862+G863+G864+G865+G866+G867</f>
        <v>0</v>
      </c>
      <c r="H858" s="20">
        <f>I858+J858</f>
        <v>251116</v>
      </c>
      <c r="I858" s="20">
        <f>I859+I860+I861+I862+I863+I864+I865+I866+I867</f>
        <v>251116</v>
      </c>
      <c r="J858" s="20">
        <f>J859+J860+J861+J862+J863+J864+J865+J866+J867</f>
        <v>0</v>
      </c>
    </row>
    <row r="859" spans="1:10" ht="183" customHeight="1" x14ac:dyDescent="0.2">
      <c r="A859" s="22" t="s">
        <v>25</v>
      </c>
      <c r="B859" s="16" t="s">
        <v>117</v>
      </c>
      <c r="C859" s="16" t="s">
        <v>15</v>
      </c>
      <c r="D859" s="16" t="s">
        <v>6</v>
      </c>
      <c r="E859" s="20">
        <f>F859+G859</f>
        <v>159396</v>
      </c>
      <c r="F859" s="20">
        <v>159396</v>
      </c>
      <c r="G859" s="20"/>
      <c r="H859" s="20">
        <f>I859+J859</f>
        <v>159398</v>
      </c>
      <c r="I859" s="20">
        <v>159398</v>
      </c>
      <c r="J859" s="20"/>
    </row>
    <row r="860" spans="1:10" ht="186.75" customHeight="1" x14ac:dyDescent="0.2">
      <c r="A860" s="22" t="s">
        <v>25</v>
      </c>
      <c r="B860" s="16" t="s">
        <v>117</v>
      </c>
      <c r="C860" s="16" t="s">
        <v>15</v>
      </c>
      <c r="D860" s="16" t="s">
        <v>43</v>
      </c>
      <c r="E860" s="20">
        <f t="shared" si="100"/>
        <v>31530</v>
      </c>
      <c r="F860" s="21">
        <v>31530</v>
      </c>
      <c r="G860" s="20"/>
      <c r="H860" s="20">
        <f t="shared" ref="H860:H897" si="102">I860+J860</f>
        <v>32788</v>
      </c>
      <c r="I860" s="21">
        <v>32788</v>
      </c>
      <c r="J860" s="20"/>
    </row>
    <row r="861" spans="1:10" ht="186.75" customHeight="1" x14ac:dyDescent="0.2">
      <c r="A861" s="22" t="s">
        <v>25</v>
      </c>
      <c r="B861" s="16" t="s">
        <v>117</v>
      </c>
      <c r="C861" s="16" t="s">
        <v>15</v>
      </c>
      <c r="D861" s="16" t="s">
        <v>3</v>
      </c>
      <c r="E861" s="20">
        <f t="shared" si="100"/>
        <v>21592</v>
      </c>
      <c r="F861" s="21">
        <v>21592</v>
      </c>
      <c r="G861" s="20"/>
      <c r="H861" s="20">
        <f t="shared" si="102"/>
        <v>21592</v>
      </c>
      <c r="I861" s="21">
        <v>21592</v>
      </c>
      <c r="J861" s="20"/>
    </row>
    <row r="862" spans="1:10" ht="66" customHeight="1" x14ac:dyDescent="0.2">
      <c r="A862" s="16" t="s">
        <v>23</v>
      </c>
      <c r="B862" s="16" t="s">
        <v>117</v>
      </c>
      <c r="C862" s="16" t="s">
        <v>16</v>
      </c>
      <c r="D862" s="16" t="s">
        <v>6</v>
      </c>
      <c r="E862" s="20">
        <f t="shared" si="100"/>
        <v>23477</v>
      </c>
      <c r="F862" s="20">
        <v>23477</v>
      </c>
      <c r="G862" s="20"/>
      <c r="H862" s="20">
        <f t="shared" si="102"/>
        <v>23064</v>
      </c>
      <c r="I862" s="20">
        <v>23064</v>
      </c>
      <c r="J862" s="20"/>
    </row>
    <row r="863" spans="1:10" ht="66" customHeight="1" x14ac:dyDescent="0.2">
      <c r="A863" s="16" t="s">
        <v>23</v>
      </c>
      <c r="B863" s="16" t="s">
        <v>117</v>
      </c>
      <c r="C863" s="16" t="s">
        <v>16</v>
      </c>
      <c r="D863" s="16" t="s">
        <v>43</v>
      </c>
      <c r="E863" s="20">
        <f t="shared" si="100"/>
        <v>10698</v>
      </c>
      <c r="F863" s="21">
        <v>10698</v>
      </c>
      <c r="G863" s="20"/>
      <c r="H863" s="20">
        <f t="shared" si="102"/>
        <v>9313</v>
      </c>
      <c r="I863" s="21">
        <v>9313</v>
      </c>
      <c r="J863" s="20"/>
    </row>
    <row r="864" spans="1:10" ht="60" customHeight="1" x14ac:dyDescent="0.2">
      <c r="A864" s="16" t="s">
        <v>23</v>
      </c>
      <c r="B864" s="16" t="s">
        <v>117</v>
      </c>
      <c r="C864" s="16" t="s">
        <v>16</v>
      </c>
      <c r="D864" s="16" t="s">
        <v>3</v>
      </c>
      <c r="E864" s="20">
        <f t="shared" si="100"/>
        <v>2369</v>
      </c>
      <c r="F864" s="21">
        <f>4869-2500</f>
        <v>2369</v>
      </c>
      <c r="G864" s="20"/>
      <c r="H864" s="20">
        <f t="shared" si="102"/>
        <v>2265</v>
      </c>
      <c r="I864" s="21">
        <f>4765-2500</f>
        <v>2265</v>
      </c>
      <c r="J864" s="20"/>
    </row>
    <row r="865" spans="1:10" ht="44.25" customHeight="1" x14ac:dyDescent="0.2">
      <c r="A865" s="16" t="s">
        <v>22</v>
      </c>
      <c r="B865" s="16" t="s">
        <v>117</v>
      </c>
      <c r="C865" s="16" t="s">
        <v>18</v>
      </c>
      <c r="D865" s="16" t="s">
        <v>6</v>
      </c>
      <c r="E865" s="20">
        <f t="shared" si="100"/>
        <v>2661</v>
      </c>
      <c r="F865" s="21">
        <v>2661</v>
      </c>
      <c r="G865" s="20"/>
      <c r="H865" s="20">
        <f t="shared" si="102"/>
        <v>2661</v>
      </c>
      <c r="I865" s="21">
        <v>2661</v>
      </c>
      <c r="J865" s="20"/>
    </row>
    <row r="866" spans="1:10" ht="46.5" customHeight="1" x14ac:dyDescent="0.2">
      <c r="A866" s="16" t="s">
        <v>22</v>
      </c>
      <c r="B866" s="16" t="s">
        <v>117</v>
      </c>
      <c r="C866" s="16" t="s">
        <v>18</v>
      </c>
      <c r="D866" s="16" t="s">
        <v>43</v>
      </c>
      <c r="E866" s="20">
        <f t="shared" si="100"/>
        <v>30</v>
      </c>
      <c r="F866" s="21">
        <v>30</v>
      </c>
      <c r="G866" s="20"/>
      <c r="H866" s="20">
        <f t="shared" si="102"/>
        <v>30</v>
      </c>
      <c r="I866" s="21">
        <v>30</v>
      </c>
      <c r="J866" s="20"/>
    </row>
    <row r="867" spans="1:10" ht="44.25" customHeight="1" x14ac:dyDescent="0.2">
      <c r="A867" s="16" t="s">
        <v>22</v>
      </c>
      <c r="B867" s="16" t="s">
        <v>117</v>
      </c>
      <c r="C867" s="16" t="s">
        <v>18</v>
      </c>
      <c r="D867" s="16" t="s">
        <v>3</v>
      </c>
      <c r="E867" s="20">
        <f t="shared" si="100"/>
        <v>7</v>
      </c>
      <c r="F867" s="21">
        <v>7</v>
      </c>
      <c r="G867" s="20"/>
      <c r="H867" s="20">
        <f t="shared" si="102"/>
        <v>5</v>
      </c>
      <c r="I867" s="21">
        <v>5</v>
      </c>
      <c r="J867" s="20"/>
    </row>
    <row r="868" spans="1:10" ht="88.5" customHeight="1" x14ac:dyDescent="0.2">
      <c r="A868" s="22" t="s">
        <v>49</v>
      </c>
      <c r="B868" s="16" t="s">
        <v>118</v>
      </c>
      <c r="C868" s="16"/>
      <c r="D868" s="16"/>
      <c r="E868" s="20">
        <f t="shared" si="100"/>
        <v>6857</v>
      </c>
      <c r="F868" s="21">
        <f>F869+F870</f>
        <v>6857</v>
      </c>
      <c r="G868" s="20">
        <f>G869+G870</f>
        <v>0</v>
      </c>
      <c r="H868" s="20">
        <f t="shared" si="102"/>
        <v>7118</v>
      </c>
      <c r="I868" s="21">
        <f>I869+I870</f>
        <v>7118</v>
      </c>
      <c r="J868" s="20">
        <f>J869+J870</f>
        <v>0</v>
      </c>
    </row>
    <row r="869" spans="1:10" ht="182.25" customHeight="1" x14ac:dyDescent="0.2">
      <c r="A869" s="22" t="s">
        <v>25</v>
      </c>
      <c r="B869" s="16" t="s">
        <v>118</v>
      </c>
      <c r="C869" s="16" t="s">
        <v>15</v>
      </c>
      <c r="D869" s="16" t="s">
        <v>41</v>
      </c>
      <c r="E869" s="20">
        <f t="shared" si="100"/>
        <v>6541</v>
      </c>
      <c r="F869" s="20">
        <v>6541</v>
      </c>
      <c r="G869" s="20"/>
      <c r="H869" s="20">
        <f t="shared" si="102"/>
        <v>6802</v>
      </c>
      <c r="I869" s="20">
        <v>6802</v>
      </c>
      <c r="J869" s="20"/>
    </row>
    <row r="870" spans="1:10" ht="69.75" customHeight="1" x14ac:dyDescent="0.2">
      <c r="A870" s="16" t="s">
        <v>23</v>
      </c>
      <c r="B870" s="16" t="s">
        <v>118</v>
      </c>
      <c r="C870" s="16" t="s">
        <v>16</v>
      </c>
      <c r="D870" s="16" t="s">
        <v>41</v>
      </c>
      <c r="E870" s="20">
        <f t="shared" si="100"/>
        <v>316</v>
      </c>
      <c r="F870" s="20">
        <v>316</v>
      </c>
      <c r="G870" s="20"/>
      <c r="H870" s="20">
        <f t="shared" si="102"/>
        <v>316</v>
      </c>
      <c r="I870" s="20">
        <v>316</v>
      </c>
      <c r="J870" s="20"/>
    </row>
    <row r="871" spans="1:10" ht="92.45" customHeight="1" x14ac:dyDescent="0.2">
      <c r="A871" s="22" t="s">
        <v>920</v>
      </c>
      <c r="B871" s="16" t="s">
        <v>119</v>
      </c>
      <c r="C871" s="16"/>
      <c r="D871" s="16"/>
      <c r="E871" s="20">
        <f t="shared" si="100"/>
        <v>3532</v>
      </c>
      <c r="F871" s="21">
        <f>F872</f>
        <v>3532</v>
      </c>
      <c r="G871" s="20">
        <f>G872</f>
        <v>0</v>
      </c>
      <c r="H871" s="20">
        <f t="shared" si="102"/>
        <v>3558</v>
      </c>
      <c r="I871" s="21">
        <f>I872</f>
        <v>3558</v>
      </c>
      <c r="J871" s="20">
        <f>J872</f>
        <v>0</v>
      </c>
    </row>
    <row r="872" spans="1:10" ht="182.45" customHeight="1" x14ac:dyDescent="0.2">
      <c r="A872" s="22" t="s">
        <v>25</v>
      </c>
      <c r="B872" s="16" t="s">
        <v>119</v>
      </c>
      <c r="C872" s="16" t="s">
        <v>15</v>
      </c>
      <c r="D872" s="16" t="s">
        <v>42</v>
      </c>
      <c r="E872" s="20">
        <f t="shared" si="100"/>
        <v>3532</v>
      </c>
      <c r="F872" s="21">
        <v>3532</v>
      </c>
      <c r="G872" s="20"/>
      <c r="H872" s="20">
        <f t="shared" si="102"/>
        <v>3558</v>
      </c>
      <c r="I872" s="21">
        <v>3558</v>
      </c>
      <c r="J872" s="20"/>
    </row>
    <row r="873" spans="1:10" ht="73.150000000000006" customHeight="1" x14ac:dyDescent="0.2">
      <c r="A873" s="22" t="s">
        <v>919</v>
      </c>
      <c r="B873" s="16" t="s">
        <v>120</v>
      </c>
      <c r="C873" s="16"/>
      <c r="D873" s="16"/>
      <c r="E873" s="20">
        <f t="shared" si="100"/>
        <v>2888</v>
      </c>
      <c r="F873" s="21">
        <f>F874+F875+F876</f>
        <v>2888</v>
      </c>
      <c r="G873" s="20">
        <f>G874+G875+G876</f>
        <v>0</v>
      </c>
      <c r="H873" s="20">
        <f t="shared" si="102"/>
        <v>13988</v>
      </c>
      <c r="I873" s="21">
        <f>I874+I875+I876</f>
        <v>13988</v>
      </c>
      <c r="J873" s="20">
        <f>J874+J875+J876</f>
        <v>0</v>
      </c>
    </row>
    <row r="874" spans="1:10" ht="182.25" customHeight="1" x14ac:dyDescent="0.2">
      <c r="A874" s="22" t="s">
        <v>25</v>
      </c>
      <c r="B874" s="16" t="s">
        <v>120</v>
      </c>
      <c r="C874" s="16" t="s">
        <v>15</v>
      </c>
      <c r="D874" s="16" t="s">
        <v>42</v>
      </c>
      <c r="E874" s="20">
        <f t="shared" si="100"/>
        <v>2591</v>
      </c>
      <c r="F874" s="20">
        <v>2591</v>
      </c>
      <c r="G874" s="20"/>
      <c r="H874" s="20">
        <f t="shared" si="102"/>
        <v>2595</v>
      </c>
      <c r="I874" s="20">
        <f>2695-100</f>
        <v>2595</v>
      </c>
      <c r="J874" s="20"/>
    </row>
    <row r="875" spans="1:10" ht="60.75" customHeight="1" x14ac:dyDescent="0.2">
      <c r="A875" s="16" t="s">
        <v>23</v>
      </c>
      <c r="B875" s="16" t="s">
        <v>120</v>
      </c>
      <c r="C875" s="16" t="s">
        <v>16</v>
      </c>
      <c r="D875" s="16" t="s">
        <v>42</v>
      </c>
      <c r="E875" s="20">
        <f t="shared" si="100"/>
        <v>295</v>
      </c>
      <c r="F875" s="20">
        <v>295</v>
      </c>
      <c r="G875" s="20"/>
      <c r="H875" s="20">
        <f t="shared" si="102"/>
        <v>265</v>
      </c>
      <c r="I875" s="20">
        <f>295-30</f>
        <v>265</v>
      </c>
      <c r="J875" s="20"/>
    </row>
    <row r="876" spans="1:10" ht="45.75" customHeight="1" x14ac:dyDescent="0.2">
      <c r="A876" s="16" t="s">
        <v>22</v>
      </c>
      <c r="B876" s="16" t="s">
        <v>120</v>
      </c>
      <c r="C876" s="16" t="s">
        <v>18</v>
      </c>
      <c r="D876" s="16" t="s">
        <v>42</v>
      </c>
      <c r="E876" s="20">
        <f t="shared" si="100"/>
        <v>2</v>
      </c>
      <c r="F876" s="20">
        <v>2</v>
      </c>
      <c r="G876" s="20"/>
      <c r="H876" s="20">
        <f t="shared" si="102"/>
        <v>11128</v>
      </c>
      <c r="I876" s="20">
        <v>11128</v>
      </c>
      <c r="J876" s="20"/>
    </row>
    <row r="877" spans="1:10" ht="117.6" customHeight="1" x14ac:dyDescent="0.2">
      <c r="A877" s="22" t="s">
        <v>631</v>
      </c>
      <c r="B877" s="16" t="s">
        <v>121</v>
      </c>
      <c r="C877" s="16"/>
      <c r="D877" s="16"/>
      <c r="E877" s="20">
        <f t="shared" si="100"/>
        <v>2708</v>
      </c>
      <c r="F877" s="21">
        <f>F878</f>
        <v>2708</v>
      </c>
      <c r="G877" s="20">
        <f>G878</f>
        <v>0</v>
      </c>
      <c r="H877" s="20">
        <f t="shared" si="102"/>
        <v>2816</v>
      </c>
      <c r="I877" s="21">
        <f>I878</f>
        <v>2816</v>
      </c>
      <c r="J877" s="20">
        <f>J878</f>
        <v>0</v>
      </c>
    </row>
    <row r="878" spans="1:10" ht="180" customHeight="1" x14ac:dyDescent="0.2">
      <c r="A878" s="22" t="s">
        <v>25</v>
      </c>
      <c r="B878" s="16" t="s">
        <v>121</v>
      </c>
      <c r="C878" s="16" t="s">
        <v>15</v>
      </c>
      <c r="D878" s="16" t="s">
        <v>43</v>
      </c>
      <c r="E878" s="20">
        <f t="shared" si="100"/>
        <v>2708</v>
      </c>
      <c r="F878" s="21">
        <v>2708</v>
      </c>
      <c r="G878" s="20"/>
      <c r="H878" s="20">
        <f t="shared" si="102"/>
        <v>2816</v>
      </c>
      <c r="I878" s="21">
        <v>2816</v>
      </c>
      <c r="J878" s="20"/>
    </row>
    <row r="879" spans="1:10" ht="77.45" customHeight="1" x14ac:dyDescent="0.2">
      <c r="A879" s="22" t="s">
        <v>630</v>
      </c>
      <c r="B879" s="16" t="s">
        <v>122</v>
      </c>
      <c r="C879" s="16"/>
      <c r="D879" s="16"/>
      <c r="E879" s="20">
        <f t="shared" si="100"/>
        <v>3726</v>
      </c>
      <c r="F879" s="21">
        <f>F880+F881+F882</f>
        <v>3726</v>
      </c>
      <c r="G879" s="20">
        <f>G880+G881+G882</f>
        <v>0</v>
      </c>
      <c r="H879" s="20">
        <f t="shared" si="102"/>
        <v>3870</v>
      </c>
      <c r="I879" s="21">
        <f>I880+I881+I882</f>
        <v>3870</v>
      </c>
      <c r="J879" s="20">
        <f>J880+J881+J882</f>
        <v>0</v>
      </c>
    </row>
    <row r="880" spans="1:10" ht="175.15" customHeight="1" x14ac:dyDescent="0.2">
      <c r="A880" s="22" t="s">
        <v>25</v>
      </c>
      <c r="B880" s="16" t="s">
        <v>122</v>
      </c>
      <c r="C880" s="16" t="s">
        <v>15</v>
      </c>
      <c r="D880" s="16" t="s">
        <v>43</v>
      </c>
      <c r="E880" s="20">
        <f t="shared" si="100"/>
        <v>3636</v>
      </c>
      <c r="F880" s="20">
        <v>3636</v>
      </c>
      <c r="G880" s="20"/>
      <c r="H880" s="20">
        <f t="shared" si="102"/>
        <v>3780</v>
      </c>
      <c r="I880" s="20">
        <v>3780</v>
      </c>
      <c r="J880" s="20"/>
    </row>
    <row r="881" spans="1:10" ht="62.25" customHeight="1" x14ac:dyDescent="0.2">
      <c r="A881" s="16" t="s">
        <v>23</v>
      </c>
      <c r="B881" s="16" t="s">
        <v>122</v>
      </c>
      <c r="C881" s="16" t="s">
        <v>16</v>
      </c>
      <c r="D881" s="16" t="s">
        <v>43</v>
      </c>
      <c r="E881" s="20">
        <f t="shared" si="100"/>
        <v>71</v>
      </c>
      <c r="F881" s="20">
        <v>71</v>
      </c>
      <c r="G881" s="20"/>
      <c r="H881" s="20">
        <f t="shared" si="102"/>
        <v>71</v>
      </c>
      <c r="I881" s="20">
        <v>71</v>
      </c>
      <c r="J881" s="20"/>
    </row>
    <row r="882" spans="1:10" ht="42.75" customHeight="1" x14ac:dyDescent="0.2">
      <c r="A882" s="16" t="s">
        <v>22</v>
      </c>
      <c r="B882" s="16" t="s">
        <v>122</v>
      </c>
      <c r="C882" s="16" t="s">
        <v>18</v>
      </c>
      <c r="D882" s="16" t="s">
        <v>43</v>
      </c>
      <c r="E882" s="20">
        <f t="shared" si="100"/>
        <v>19</v>
      </c>
      <c r="F882" s="20">
        <v>19</v>
      </c>
      <c r="G882" s="20"/>
      <c r="H882" s="20">
        <f t="shared" si="102"/>
        <v>19</v>
      </c>
      <c r="I882" s="20">
        <v>19</v>
      </c>
      <c r="J882" s="20"/>
    </row>
    <row r="883" spans="1:10" ht="45" customHeight="1" x14ac:dyDescent="0.2">
      <c r="A883" s="16" t="s">
        <v>44</v>
      </c>
      <c r="B883" s="16" t="s">
        <v>123</v>
      </c>
      <c r="C883" s="16"/>
      <c r="D883" s="16"/>
      <c r="E883" s="20">
        <f t="shared" si="100"/>
        <v>3300</v>
      </c>
      <c r="F883" s="21">
        <f>SUM(F884:F884)</f>
        <v>3300</v>
      </c>
      <c r="G883" s="20">
        <f>SUM(G884:G884)</f>
        <v>0</v>
      </c>
      <c r="H883" s="20">
        <f t="shared" si="102"/>
        <v>3300</v>
      </c>
      <c r="I883" s="21">
        <f>SUM(I884:I884)</f>
        <v>3300</v>
      </c>
      <c r="J883" s="20">
        <f>SUM(J884:J884)</f>
        <v>0</v>
      </c>
    </row>
    <row r="884" spans="1:10" ht="38.25" customHeight="1" x14ac:dyDescent="0.2">
      <c r="A884" s="16" t="s">
        <v>22</v>
      </c>
      <c r="B884" s="16" t="s">
        <v>123</v>
      </c>
      <c r="C884" s="16" t="s">
        <v>18</v>
      </c>
      <c r="D884" s="16" t="s">
        <v>45</v>
      </c>
      <c r="E884" s="20">
        <f t="shared" ref="E884:E897" si="103">F884+G884</f>
        <v>3300</v>
      </c>
      <c r="F884" s="21">
        <v>3300</v>
      </c>
      <c r="G884" s="20"/>
      <c r="H884" s="20">
        <f t="shared" si="102"/>
        <v>3300</v>
      </c>
      <c r="I884" s="21">
        <v>3300</v>
      </c>
      <c r="J884" s="20"/>
    </row>
    <row r="885" spans="1:10" ht="42" customHeight="1" x14ac:dyDescent="0.2">
      <c r="A885" s="22" t="s">
        <v>50</v>
      </c>
      <c r="B885" s="16" t="s">
        <v>124</v>
      </c>
      <c r="C885" s="16"/>
      <c r="D885" s="16"/>
      <c r="E885" s="20">
        <f t="shared" si="103"/>
        <v>24007</v>
      </c>
      <c r="F885" s="21">
        <f>F886</f>
        <v>24007</v>
      </c>
      <c r="G885" s="20">
        <f>G886</f>
        <v>0</v>
      </c>
      <c r="H885" s="20">
        <f t="shared" si="102"/>
        <v>24007</v>
      </c>
      <c r="I885" s="21">
        <f>I886</f>
        <v>24007</v>
      </c>
      <c r="J885" s="20">
        <f>J886</f>
        <v>0</v>
      </c>
    </row>
    <row r="886" spans="1:10" ht="60.75" customHeight="1" x14ac:dyDescent="0.2">
      <c r="A886" s="16" t="s">
        <v>46</v>
      </c>
      <c r="B886" s="16" t="s">
        <v>124</v>
      </c>
      <c r="C886" s="16" t="s">
        <v>47</v>
      </c>
      <c r="D886" s="16" t="s">
        <v>48</v>
      </c>
      <c r="E886" s="20">
        <f t="shared" si="103"/>
        <v>24007</v>
      </c>
      <c r="F886" s="21">
        <f>24000+7</f>
        <v>24007</v>
      </c>
      <c r="G886" s="20"/>
      <c r="H886" s="20">
        <f t="shared" si="102"/>
        <v>24007</v>
      </c>
      <c r="I886" s="21">
        <v>24007</v>
      </c>
      <c r="J886" s="20"/>
    </row>
    <row r="887" spans="1:10" ht="80.45" customHeight="1" x14ac:dyDescent="0.2">
      <c r="A887" s="16" t="s">
        <v>56</v>
      </c>
      <c r="B887" s="16" t="s">
        <v>125</v>
      </c>
      <c r="C887" s="16"/>
      <c r="D887" s="16"/>
      <c r="E887" s="20">
        <f t="shared" si="103"/>
        <v>43859</v>
      </c>
      <c r="F887" s="21">
        <f>F888+F889+F890+F891</f>
        <v>43859</v>
      </c>
      <c r="G887" s="20">
        <f>SUM(G888:G891)</f>
        <v>0</v>
      </c>
      <c r="H887" s="20">
        <f t="shared" si="102"/>
        <v>43817</v>
      </c>
      <c r="I887" s="21">
        <f>I888+I889+I890+I891</f>
        <v>43817</v>
      </c>
      <c r="J887" s="20">
        <f>SUM(J888:J891)</f>
        <v>0</v>
      </c>
    </row>
    <row r="888" spans="1:10" ht="178.15" customHeight="1" x14ac:dyDescent="0.2">
      <c r="A888" s="22" t="s">
        <v>25</v>
      </c>
      <c r="B888" s="16" t="s">
        <v>125</v>
      </c>
      <c r="C888" s="16" t="s">
        <v>15</v>
      </c>
      <c r="D888" s="16" t="s">
        <v>1</v>
      </c>
      <c r="E888" s="20">
        <f t="shared" si="103"/>
        <v>29047</v>
      </c>
      <c r="F888" s="21">
        <v>29047</v>
      </c>
      <c r="G888" s="20"/>
      <c r="H888" s="20">
        <f t="shared" si="102"/>
        <v>29047</v>
      </c>
      <c r="I888" s="21">
        <v>29047</v>
      </c>
      <c r="J888" s="20"/>
    </row>
    <row r="889" spans="1:10" ht="186.75" customHeight="1" x14ac:dyDescent="0.2">
      <c r="A889" s="22" t="s">
        <v>25</v>
      </c>
      <c r="B889" s="16" t="s">
        <v>125</v>
      </c>
      <c r="C889" s="16" t="s">
        <v>15</v>
      </c>
      <c r="D889" s="16" t="s">
        <v>3</v>
      </c>
      <c r="E889" s="20">
        <f t="shared" si="103"/>
        <v>13994</v>
      </c>
      <c r="F889" s="21">
        <v>13994</v>
      </c>
      <c r="G889" s="20"/>
      <c r="H889" s="20">
        <f t="shared" si="102"/>
        <v>13994</v>
      </c>
      <c r="I889" s="20">
        <v>13994</v>
      </c>
      <c r="J889" s="20"/>
    </row>
    <row r="890" spans="1:10" ht="63.75" customHeight="1" x14ac:dyDescent="0.2">
      <c r="A890" s="22" t="s">
        <v>23</v>
      </c>
      <c r="B890" s="16" t="s">
        <v>125</v>
      </c>
      <c r="C890" s="16" t="s">
        <v>16</v>
      </c>
      <c r="D890" s="16" t="s">
        <v>1</v>
      </c>
      <c r="E890" s="20">
        <f t="shared" si="103"/>
        <v>442</v>
      </c>
      <c r="F890" s="21">
        <v>442</v>
      </c>
      <c r="G890" s="20"/>
      <c r="H890" s="20">
        <f t="shared" si="102"/>
        <v>420</v>
      </c>
      <c r="I890" s="21">
        <v>420</v>
      </c>
      <c r="J890" s="20"/>
    </row>
    <row r="891" spans="1:10" ht="69" customHeight="1" x14ac:dyDescent="0.2">
      <c r="A891" s="22" t="s">
        <v>23</v>
      </c>
      <c r="B891" s="16" t="s">
        <v>125</v>
      </c>
      <c r="C891" s="16" t="s">
        <v>16</v>
      </c>
      <c r="D891" s="16" t="s">
        <v>3</v>
      </c>
      <c r="E891" s="20">
        <f t="shared" si="103"/>
        <v>376</v>
      </c>
      <c r="F891" s="21">
        <v>376</v>
      </c>
      <c r="G891" s="20"/>
      <c r="H891" s="20">
        <f t="shared" si="102"/>
        <v>356</v>
      </c>
      <c r="I891" s="21">
        <v>356</v>
      </c>
      <c r="J891" s="20"/>
    </row>
    <row r="892" spans="1:10" ht="132" customHeight="1" x14ac:dyDescent="0.2">
      <c r="A892" s="16" t="s">
        <v>687</v>
      </c>
      <c r="B892" s="16" t="s">
        <v>686</v>
      </c>
      <c r="C892" s="16"/>
      <c r="D892" s="16"/>
      <c r="E892" s="20">
        <f t="shared" si="103"/>
        <v>43.1</v>
      </c>
      <c r="F892" s="21">
        <f>F893</f>
        <v>0</v>
      </c>
      <c r="G892" s="21">
        <f>G893</f>
        <v>43.1</v>
      </c>
      <c r="H892" s="20">
        <f t="shared" si="102"/>
        <v>348.6</v>
      </c>
      <c r="I892" s="21">
        <f>I893</f>
        <v>0</v>
      </c>
      <c r="J892" s="21">
        <f>J893</f>
        <v>348.6</v>
      </c>
    </row>
    <row r="893" spans="1:10" ht="62.45" customHeight="1" x14ac:dyDescent="0.2">
      <c r="A893" s="16" t="s">
        <v>23</v>
      </c>
      <c r="B893" s="16" t="s">
        <v>686</v>
      </c>
      <c r="C893" s="16" t="s">
        <v>16</v>
      </c>
      <c r="D893" s="16" t="s">
        <v>688</v>
      </c>
      <c r="E893" s="20">
        <f t="shared" si="103"/>
        <v>43.1</v>
      </c>
      <c r="F893" s="21"/>
      <c r="G893" s="20">
        <v>43.1</v>
      </c>
      <c r="H893" s="20">
        <f t="shared" si="102"/>
        <v>348.6</v>
      </c>
      <c r="I893" s="21"/>
      <c r="J893" s="20">
        <v>348.6</v>
      </c>
    </row>
    <row r="894" spans="1:10" ht="112.15" customHeight="1" x14ac:dyDescent="0.2">
      <c r="A894" s="16" t="s">
        <v>127</v>
      </c>
      <c r="B894" s="16" t="s">
        <v>128</v>
      </c>
      <c r="C894" s="16"/>
      <c r="D894" s="16"/>
      <c r="E894" s="20">
        <f t="shared" si="103"/>
        <v>1753</v>
      </c>
      <c r="F894" s="21">
        <f>F895+F896</f>
        <v>0</v>
      </c>
      <c r="G894" s="20">
        <f>G895+G896</f>
        <v>1753</v>
      </c>
      <c r="H894" s="20">
        <f t="shared" si="102"/>
        <v>1817</v>
      </c>
      <c r="I894" s="21">
        <f>I895+I896</f>
        <v>0</v>
      </c>
      <c r="J894" s="20">
        <f>J895+J896</f>
        <v>1817</v>
      </c>
    </row>
    <row r="895" spans="1:10" ht="176.45" customHeight="1" x14ac:dyDescent="0.2">
      <c r="A895" s="22" t="s">
        <v>25</v>
      </c>
      <c r="B895" s="16" t="s">
        <v>128</v>
      </c>
      <c r="C895" s="16" t="s">
        <v>15</v>
      </c>
      <c r="D895" s="16" t="s">
        <v>6</v>
      </c>
      <c r="E895" s="20">
        <f t="shared" si="103"/>
        <v>1675</v>
      </c>
      <c r="F895" s="21"/>
      <c r="G895" s="20">
        <v>1675</v>
      </c>
      <c r="H895" s="20">
        <f t="shared" si="102"/>
        <v>1739</v>
      </c>
      <c r="I895" s="21"/>
      <c r="J895" s="20">
        <v>1739</v>
      </c>
    </row>
    <row r="896" spans="1:10" ht="59.45" customHeight="1" x14ac:dyDescent="0.2">
      <c r="A896" s="16" t="s">
        <v>23</v>
      </c>
      <c r="B896" s="16" t="s">
        <v>128</v>
      </c>
      <c r="C896" s="16" t="s">
        <v>16</v>
      </c>
      <c r="D896" s="16" t="s">
        <v>6</v>
      </c>
      <c r="E896" s="20">
        <f t="shared" si="103"/>
        <v>78</v>
      </c>
      <c r="F896" s="21"/>
      <c r="G896" s="20">
        <v>78</v>
      </c>
      <c r="H896" s="20">
        <f t="shared" si="102"/>
        <v>78</v>
      </c>
      <c r="I896" s="21"/>
      <c r="J896" s="20">
        <v>78</v>
      </c>
    </row>
    <row r="897" spans="1:10" ht="22.15" customHeight="1" x14ac:dyDescent="0.2">
      <c r="A897" s="5" t="s">
        <v>12</v>
      </c>
      <c r="B897" s="1"/>
      <c r="C897" s="1"/>
      <c r="D897" s="1"/>
      <c r="E897" s="17">
        <f t="shared" si="103"/>
        <v>8951523.4000000004</v>
      </c>
      <c r="F897" s="17">
        <f>F13+F72+F217+F257+F327+F340+F595+F632+F641+F664+F695+F751+F790+F843+F856+F833+F851+F678</f>
        <v>3712745</v>
      </c>
      <c r="G897" s="17">
        <f>G13+G72+G217+G257+G327+G340+G595+G632+G641+G664+G695+G751+G790+G843+G856+G833+G851+G678</f>
        <v>5238778.4000000004</v>
      </c>
      <c r="H897" s="17">
        <f t="shared" si="102"/>
        <v>9009113.1000000015</v>
      </c>
      <c r="I897" s="17">
        <f>I13+I72+I217+I257+I327+I340+I595+I632+I641+I664+I695+I751+I790+I843+I856+I833+I851+I678</f>
        <v>3554174</v>
      </c>
      <c r="J897" s="17">
        <f>J13+J72+J217+J257+J327+J340+J595+J632+J641+J664+J695+J751+J790+J843+J856+J833+J851+J678</f>
        <v>5454939.1000000006</v>
      </c>
    </row>
    <row r="898" spans="1:10" x14ac:dyDescent="0.2">
      <c r="A898" s="14"/>
    </row>
    <row r="899" spans="1:10" x14ac:dyDescent="0.2">
      <c r="A899" s="14"/>
    </row>
    <row r="900" spans="1:10" ht="16.5" x14ac:dyDescent="0.2">
      <c r="E900" s="60"/>
      <c r="H900" s="60"/>
    </row>
    <row r="901" spans="1:10" ht="16.5" x14ac:dyDescent="0.2">
      <c r="E901" s="60"/>
      <c r="H901" s="60"/>
    </row>
  </sheetData>
  <autoFilter ref="A11:IJ897"/>
  <mergeCells count="3">
    <mergeCell ref="A9:D9"/>
    <mergeCell ref="A6:H8"/>
    <mergeCell ref="B5:H5"/>
  </mergeCells>
  <pageMargins left="1.1417322834645669" right="0.6692913385826772" top="0.78740157480314965" bottom="0.78740157480314965" header="0" footer="0"/>
  <pageSetup paperSize="9" orientation="portrait" r:id="rId1"/>
  <headerFooter differentFirst="1">
    <oddHeader>&amp;C&amp;"Times New Roman,обычный"&amp;12&amp;P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workbookViewId="0">
      <selection activeCell="K2" sqref="K2"/>
    </sheetView>
  </sheetViews>
  <sheetFormatPr defaultRowHeight="12.75" x14ac:dyDescent="0.2"/>
  <cols>
    <col min="1" max="1" width="33.42578125" customWidth="1"/>
    <col min="2" max="2" width="17.42578125" customWidth="1"/>
    <col min="3" max="3" width="11.5703125" customWidth="1"/>
    <col min="4" max="4" width="11.28515625" customWidth="1"/>
    <col min="5" max="5" width="11.5703125" customWidth="1"/>
    <col min="6" max="6" width="11.28515625" customWidth="1"/>
    <col min="7" max="7" width="11.7109375" customWidth="1"/>
    <col min="8" max="8" width="12.85546875" customWidth="1"/>
  </cols>
  <sheetData>
    <row r="1" spans="1:8" ht="66" x14ac:dyDescent="0.2">
      <c r="A1" s="5" t="s">
        <v>0</v>
      </c>
      <c r="B1" s="1" t="s">
        <v>13</v>
      </c>
      <c r="C1" s="1" t="s">
        <v>670</v>
      </c>
      <c r="D1" s="1" t="s">
        <v>671</v>
      </c>
      <c r="E1" s="1" t="s">
        <v>672</v>
      </c>
      <c r="F1" s="1" t="s">
        <v>758</v>
      </c>
      <c r="G1" s="4" t="s">
        <v>759</v>
      </c>
      <c r="H1" s="1" t="s">
        <v>760</v>
      </c>
    </row>
    <row r="2" spans="1:8" ht="99" x14ac:dyDescent="0.2">
      <c r="A2" s="5" t="s">
        <v>762</v>
      </c>
      <c r="B2" s="1" t="s">
        <v>129</v>
      </c>
      <c r="C2" s="2">
        <v>66936</v>
      </c>
      <c r="D2" s="2">
        <v>64658</v>
      </c>
      <c r="E2" s="2">
        <v>2278</v>
      </c>
      <c r="F2" s="2">
        <v>67015</v>
      </c>
      <c r="G2" s="2">
        <v>64658</v>
      </c>
      <c r="H2" s="2">
        <v>2357</v>
      </c>
    </row>
    <row r="3" spans="1:8" ht="66" x14ac:dyDescent="0.2">
      <c r="A3" s="6" t="s">
        <v>763</v>
      </c>
      <c r="B3" s="1" t="s">
        <v>251</v>
      </c>
      <c r="C3" s="2">
        <v>3817012</v>
      </c>
      <c r="D3" s="2">
        <v>1514672</v>
      </c>
      <c r="E3" s="2">
        <v>2302340</v>
      </c>
      <c r="F3" s="2">
        <v>3982147</v>
      </c>
      <c r="G3" s="3">
        <v>1486916</v>
      </c>
      <c r="H3" s="2">
        <v>2495231</v>
      </c>
    </row>
    <row r="4" spans="1:8" ht="82.5" x14ac:dyDescent="0.2">
      <c r="A4" s="5" t="s">
        <v>764</v>
      </c>
      <c r="B4" s="1" t="s">
        <v>83</v>
      </c>
      <c r="C4" s="2">
        <v>18934</v>
      </c>
      <c r="D4" s="2">
        <v>18934</v>
      </c>
      <c r="E4" s="2">
        <v>0</v>
      </c>
      <c r="F4" s="2">
        <v>18934</v>
      </c>
      <c r="G4" s="2">
        <v>18934</v>
      </c>
      <c r="H4" s="2">
        <v>0</v>
      </c>
    </row>
    <row r="5" spans="1:8" ht="82.5" x14ac:dyDescent="0.2">
      <c r="A5" s="5" t="s">
        <v>765</v>
      </c>
      <c r="B5" s="1" t="s">
        <v>52</v>
      </c>
      <c r="C5" s="2">
        <v>397520</v>
      </c>
      <c r="D5" s="2">
        <v>379160</v>
      </c>
      <c r="E5" s="2">
        <v>18360</v>
      </c>
      <c r="F5" s="2">
        <v>407680</v>
      </c>
      <c r="G5" s="2">
        <v>380176</v>
      </c>
      <c r="H5" s="2">
        <v>27504</v>
      </c>
    </row>
    <row r="6" spans="1:8" ht="66" x14ac:dyDescent="0.2">
      <c r="A6" s="5" t="s">
        <v>766</v>
      </c>
      <c r="B6" s="1" t="s">
        <v>349</v>
      </c>
      <c r="C6" s="2">
        <v>43737</v>
      </c>
      <c r="D6" s="2">
        <v>15789</v>
      </c>
      <c r="E6" s="2">
        <v>27948</v>
      </c>
      <c r="F6" s="2">
        <v>43737</v>
      </c>
      <c r="G6" s="3">
        <v>15789</v>
      </c>
      <c r="H6" s="3">
        <v>27948</v>
      </c>
    </row>
    <row r="7" spans="1:8" ht="82.5" x14ac:dyDescent="0.2">
      <c r="A7" s="6" t="s">
        <v>767</v>
      </c>
      <c r="B7" s="1" t="s">
        <v>394</v>
      </c>
      <c r="C7" s="2">
        <v>1096037</v>
      </c>
      <c r="D7" s="2">
        <v>41925</v>
      </c>
      <c r="E7" s="2">
        <v>1054112</v>
      </c>
      <c r="F7" s="2">
        <v>1136742</v>
      </c>
      <c r="G7" s="3">
        <v>41925</v>
      </c>
      <c r="H7" s="2">
        <v>1094817</v>
      </c>
    </row>
    <row r="8" spans="1:8" ht="82.5" x14ac:dyDescent="0.2">
      <c r="A8" s="5" t="s">
        <v>768</v>
      </c>
      <c r="B8" s="1" t="s">
        <v>229</v>
      </c>
      <c r="C8" s="2">
        <v>159916</v>
      </c>
      <c r="D8" s="2">
        <v>159916</v>
      </c>
      <c r="E8" s="2">
        <v>0</v>
      </c>
      <c r="F8" s="2">
        <v>159916</v>
      </c>
      <c r="G8" s="2">
        <v>159916</v>
      </c>
      <c r="H8" s="2">
        <v>0</v>
      </c>
    </row>
    <row r="9" spans="1:8" ht="132" x14ac:dyDescent="0.2">
      <c r="A9" s="5" t="s">
        <v>769</v>
      </c>
      <c r="B9" s="1" t="s">
        <v>357</v>
      </c>
      <c r="C9" s="2">
        <v>14721</v>
      </c>
      <c r="D9" s="2">
        <v>14721</v>
      </c>
      <c r="E9" s="2">
        <v>0</v>
      </c>
      <c r="F9" s="2">
        <v>14721</v>
      </c>
      <c r="G9" s="3">
        <v>14721</v>
      </c>
      <c r="H9" s="2">
        <v>0</v>
      </c>
    </row>
    <row r="10" spans="1:8" ht="148.5" x14ac:dyDescent="0.2">
      <c r="A10" s="5" t="s">
        <v>770</v>
      </c>
      <c r="B10" s="1" t="s">
        <v>158</v>
      </c>
      <c r="C10" s="2">
        <v>2356</v>
      </c>
      <c r="D10" s="2">
        <v>1872</v>
      </c>
      <c r="E10" s="2">
        <v>484</v>
      </c>
      <c r="F10" s="2">
        <v>2375</v>
      </c>
      <c r="G10" s="2">
        <v>1872</v>
      </c>
      <c r="H10" s="2">
        <v>503</v>
      </c>
    </row>
    <row r="11" spans="1:8" ht="82.5" x14ac:dyDescent="0.2">
      <c r="A11" s="5" t="s">
        <v>771</v>
      </c>
      <c r="B11" s="1" t="s">
        <v>113</v>
      </c>
      <c r="C11" s="2">
        <v>3099</v>
      </c>
      <c r="D11" s="2">
        <v>23</v>
      </c>
      <c r="E11" s="2">
        <v>3076</v>
      </c>
      <c r="F11" s="2">
        <v>3118</v>
      </c>
      <c r="G11" s="2">
        <v>23</v>
      </c>
      <c r="H11" s="2">
        <v>3095</v>
      </c>
    </row>
    <row r="12" spans="1:8" ht="99" x14ac:dyDescent="0.2">
      <c r="A12" s="1" t="s">
        <v>841</v>
      </c>
      <c r="B12" s="1" t="s">
        <v>842</v>
      </c>
      <c r="C12" s="2">
        <v>1933</v>
      </c>
      <c r="D12" s="2">
        <v>1933</v>
      </c>
      <c r="E12" s="2">
        <v>0</v>
      </c>
      <c r="F12" s="2">
        <v>1933</v>
      </c>
      <c r="G12" s="2">
        <v>1933</v>
      </c>
      <c r="H12" s="2">
        <v>0</v>
      </c>
    </row>
    <row r="13" spans="1:8" ht="82.5" x14ac:dyDescent="0.2">
      <c r="A13" s="5" t="s">
        <v>772</v>
      </c>
      <c r="B13" s="1" t="s">
        <v>171</v>
      </c>
      <c r="C13" s="2">
        <v>341865</v>
      </c>
      <c r="D13" s="2">
        <v>341586</v>
      </c>
      <c r="E13" s="2">
        <v>279</v>
      </c>
      <c r="F13" s="2">
        <v>341865</v>
      </c>
      <c r="G13" s="3">
        <v>341586</v>
      </c>
      <c r="H13" s="2">
        <v>279</v>
      </c>
    </row>
    <row r="14" spans="1:8" ht="115.5" x14ac:dyDescent="0.2">
      <c r="A14" s="5" t="s">
        <v>773</v>
      </c>
      <c r="B14" s="1" t="s">
        <v>209</v>
      </c>
      <c r="C14" s="2">
        <v>592336</v>
      </c>
      <c r="D14" s="2">
        <v>353194</v>
      </c>
      <c r="E14" s="2">
        <v>239142</v>
      </c>
      <c r="F14" s="2">
        <v>561812</v>
      </c>
      <c r="G14" s="3">
        <v>353194</v>
      </c>
      <c r="H14" s="2">
        <v>208618</v>
      </c>
    </row>
    <row r="15" spans="1:8" ht="115.5" x14ac:dyDescent="0.2">
      <c r="A15" s="5" t="s">
        <v>774</v>
      </c>
      <c r="B15" s="1" t="s">
        <v>364</v>
      </c>
      <c r="C15" s="2">
        <v>90576</v>
      </c>
      <c r="D15" s="2">
        <v>89376</v>
      </c>
      <c r="E15" s="2">
        <v>1200</v>
      </c>
      <c r="F15" s="2">
        <v>90856</v>
      </c>
      <c r="G15" s="3">
        <v>89376</v>
      </c>
      <c r="H15" s="2">
        <v>1480</v>
      </c>
    </row>
    <row r="16" spans="1:8" ht="99" x14ac:dyDescent="0.2">
      <c r="A16" s="1" t="s">
        <v>775</v>
      </c>
      <c r="B16" s="1" t="s">
        <v>616</v>
      </c>
      <c r="C16" s="2">
        <v>342</v>
      </c>
      <c r="D16" s="2">
        <v>342</v>
      </c>
      <c r="E16" s="2">
        <v>0</v>
      </c>
      <c r="F16" s="2">
        <v>342</v>
      </c>
      <c r="G16" s="3">
        <v>342</v>
      </c>
      <c r="H16" s="2">
        <v>0</v>
      </c>
    </row>
    <row r="17" spans="1:8" ht="115.5" x14ac:dyDescent="0.2">
      <c r="A17" s="5" t="s">
        <v>776</v>
      </c>
      <c r="B17" s="1" t="s">
        <v>166</v>
      </c>
      <c r="C17" s="2">
        <v>8940</v>
      </c>
      <c r="D17" s="2">
        <v>105</v>
      </c>
      <c r="E17" s="2">
        <v>8835</v>
      </c>
      <c r="F17" s="2">
        <v>9029</v>
      </c>
      <c r="G17" s="3">
        <v>105</v>
      </c>
      <c r="H17" s="2">
        <v>8924</v>
      </c>
    </row>
    <row r="18" spans="1:8" ht="99" x14ac:dyDescent="0.2">
      <c r="A18" s="1" t="s">
        <v>777</v>
      </c>
      <c r="B18" s="1" t="s">
        <v>673</v>
      </c>
      <c r="C18" s="2">
        <v>12068</v>
      </c>
      <c r="D18" s="2">
        <v>4333</v>
      </c>
      <c r="E18" s="2">
        <v>7735</v>
      </c>
      <c r="F18" s="2">
        <v>70118</v>
      </c>
      <c r="G18" s="2">
        <v>36881</v>
      </c>
      <c r="H18" s="2">
        <v>33237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Приложение 14</vt:lpstr>
      <vt:lpstr>Лист1</vt:lpstr>
      <vt:lpstr>'Приложение 14'!Заголовки_для_печати</vt:lpstr>
      <vt:lpstr>'Приложение 14'!Область_печати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Метелёва</dc:creator>
  <dc:description>POI HSSF rep:2.31.0.138</dc:description>
  <cp:lastModifiedBy>Прасолов</cp:lastModifiedBy>
  <cp:lastPrinted>2019-12-24T12:55:00Z</cp:lastPrinted>
  <dcterms:created xsi:type="dcterms:W3CDTF">2013-11-13T16:11:47Z</dcterms:created>
  <dcterms:modified xsi:type="dcterms:W3CDTF">2019-12-24T13:03:52Z</dcterms:modified>
</cp:coreProperties>
</file>