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2 12 17\42  бюджет 2018-2020 11.12.2017\"/>
    </mc:Choice>
  </mc:AlternateContent>
  <bookViews>
    <workbookView xWindow="360" yWindow="270" windowWidth="14955" windowHeight="7935"/>
  </bookViews>
  <sheets>
    <sheet name="прилож." sheetId="1" r:id="rId1"/>
  </sheets>
  <definedNames>
    <definedName name="_xlnm.Print_Titles" localSheetId="0">прилож.!$15:$15</definedName>
  </definedNames>
  <calcPr calcId="152511"/>
</workbook>
</file>

<file path=xl/calcChain.xml><?xml version="1.0" encoding="utf-8"?>
<calcChain xmlns="http://schemas.openxmlformats.org/spreadsheetml/2006/main">
  <c r="K83" i="1" l="1"/>
  <c r="H83" i="1"/>
  <c r="K59" i="1" l="1"/>
  <c r="H61" i="1" l="1"/>
  <c r="H59" i="1"/>
  <c r="J57" i="1" l="1"/>
  <c r="J56" i="1" s="1"/>
  <c r="J55" i="1" s="1"/>
  <c r="G54" i="1"/>
  <c r="G24" i="1"/>
  <c r="H24" i="1"/>
  <c r="F28" i="1"/>
  <c r="F29" i="1"/>
  <c r="J30" i="1"/>
  <c r="G56" i="1"/>
  <c r="H56" i="1"/>
  <c r="K56" i="1"/>
  <c r="J36" i="1"/>
  <c r="I36" i="1" s="1"/>
  <c r="I35" i="1" s="1"/>
  <c r="I83" i="1"/>
  <c r="K82" i="1"/>
  <c r="K81" i="1" s="1"/>
  <c r="I82" i="1"/>
  <c r="I81" i="1" s="1"/>
  <c r="I80" i="1"/>
  <c r="I79" i="1"/>
  <c r="J78" i="1"/>
  <c r="I78" i="1" s="1"/>
  <c r="J77" i="1"/>
  <c r="I77" i="1" s="1"/>
  <c r="I76" i="1"/>
  <c r="I75" i="1" s="1"/>
  <c r="I74" i="1" s="1"/>
  <c r="J75" i="1"/>
  <c r="J74" i="1" s="1"/>
  <c r="I73" i="1"/>
  <c r="I72" i="1"/>
  <c r="K71" i="1"/>
  <c r="J71" i="1"/>
  <c r="J70" i="1" s="1"/>
  <c r="K70" i="1"/>
  <c r="I69" i="1"/>
  <c r="K68" i="1"/>
  <c r="K67" i="1" s="1"/>
  <c r="J68" i="1"/>
  <c r="I68" i="1"/>
  <c r="I67" i="1" s="1"/>
  <c r="J67" i="1"/>
  <c r="I66" i="1"/>
  <c r="I64" i="1"/>
  <c r="I63" i="1" s="1"/>
  <c r="J63" i="1"/>
  <c r="J62" i="1" s="1"/>
  <c r="I59" i="1"/>
  <c r="I58" i="1"/>
  <c r="K55" i="1"/>
  <c r="K48" i="1" s="1"/>
  <c r="I52" i="1"/>
  <c r="I51" i="1"/>
  <c r="J50" i="1"/>
  <c r="J49" i="1" s="1"/>
  <c r="I47" i="1"/>
  <c r="I44" i="1"/>
  <c r="I43" i="1"/>
  <c r="J42" i="1"/>
  <c r="J41" i="1" s="1"/>
  <c r="I40" i="1"/>
  <c r="I39" i="1"/>
  <c r="J38" i="1"/>
  <c r="I38" i="1" s="1"/>
  <c r="I37" i="1" s="1"/>
  <c r="J37" i="1"/>
  <c r="J35" i="1"/>
  <c r="J32" i="1" s="1"/>
  <c r="I34" i="1"/>
  <c r="I31" i="1"/>
  <c r="I30" i="1" s="1"/>
  <c r="I27" i="1"/>
  <c r="I26" i="1"/>
  <c r="J24" i="1"/>
  <c r="I24" i="1"/>
  <c r="I22" i="1"/>
  <c r="I21" i="1" s="1"/>
  <c r="J21" i="1"/>
  <c r="J18" i="1"/>
  <c r="I42" i="1" l="1"/>
  <c r="I41" i="1" s="1"/>
  <c r="J23" i="1"/>
  <c r="J48" i="1"/>
  <c r="I71" i="1"/>
  <c r="I57" i="1"/>
  <c r="I32" i="1"/>
  <c r="I56" i="1"/>
  <c r="I55" i="1" s="1"/>
  <c r="J17" i="1"/>
  <c r="K16" i="1"/>
  <c r="K84" i="1" s="1"/>
  <c r="I23" i="1"/>
  <c r="I50" i="1"/>
  <c r="I49" i="1" s="1"/>
  <c r="I70" i="1"/>
  <c r="I62" i="1"/>
  <c r="I18" i="1"/>
  <c r="I17" i="1" s="1"/>
  <c r="J16" i="1" l="1"/>
  <c r="J84" i="1" s="1"/>
  <c r="I48" i="1"/>
  <c r="I16" i="1"/>
  <c r="I84" i="1" s="1"/>
  <c r="G55" i="1"/>
  <c r="H55" i="1"/>
  <c r="F61" i="1"/>
  <c r="F59" i="1"/>
  <c r="F58" i="1"/>
  <c r="F60" i="1"/>
  <c r="F56" i="1" l="1"/>
  <c r="F55" i="1" s="1"/>
  <c r="G75" i="1"/>
  <c r="G65" i="1" l="1"/>
  <c r="G53" i="1"/>
  <c r="G46" i="1"/>
  <c r="F47" i="1"/>
  <c r="F46" i="1" s="1"/>
  <c r="G33" i="1"/>
  <c r="G21" i="1"/>
  <c r="F83" i="1"/>
  <c r="F82" i="1" s="1"/>
  <c r="F81" i="1" s="1"/>
  <c r="H82" i="1"/>
  <c r="H81" i="1" s="1"/>
  <c r="G50" i="1"/>
  <c r="G19" i="1"/>
  <c r="F66" i="1"/>
  <c r="F65" i="1" s="1"/>
  <c r="F64" i="1"/>
  <c r="G63" i="1"/>
  <c r="G62" i="1" s="1"/>
  <c r="F63" i="1"/>
  <c r="F54" i="1"/>
  <c r="F53" i="1" s="1"/>
  <c r="G18" i="1" l="1"/>
  <c r="F20" i="1"/>
  <c r="F19" i="1" s="1"/>
  <c r="G35" i="1"/>
  <c r="G32" i="1" s="1"/>
  <c r="F27" i="1"/>
  <c r="F80" i="1"/>
  <c r="F79" i="1"/>
  <c r="G78" i="1"/>
  <c r="F78" i="1" s="1"/>
  <c r="G77" i="1"/>
  <c r="F77" i="1" s="1"/>
  <c r="F76" i="1"/>
  <c r="F75" i="1" s="1"/>
  <c r="G74" i="1"/>
  <c r="F74" i="1"/>
  <c r="F73" i="1"/>
  <c r="F72" i="1"/>
  <c r="H71" i="1"/>
  <c r="H70" i="1" s="1"/>
  <c r="G71" i="1"/>
  <c r="G70" i="1" s="1"/>
  <c r="F70" i="1" s="1"/>
  <c r="H48" i="1"/>
  <c r="F69" i="1"/>
  <c r="H68" i="1"/>
  <c r="H67" i="1" s="1"/>
  <c r="G68" i="1"/>
  <c r="F68" i="1"/>
  <c r="F67" i="1" s="1"/>
  <c r="G67" i="1"/>
  <c r="F52" i="1"/>
  <c r="F51" i="1"/>
  <c r="G49" i="1"/>
  <c r="G48" i="1" s="1"/>
  <c r="F44" i="1"/>
  <c r="F43" i="1"/>
  <c r="G42" i="1"/>
  <c r="F42" i="1"/>
  <c r="G41" i="1"/>
  <c r="F41" i="1"/>
  <c r="F40" i="1"/>
  <c r="F39" i="1"/>
  <c r="G38" i="1"/>
  <c r="F38" i="1"/>
  <c r="F37" i="1" s="1"/>
  <c r="G37" i="1"/>
  <c r="F36" i="1"/>
  <c r="F35" i="1" s="1"/>
  <c r="F34" i="1"/>
  <c r="F33" i="1" s="1"/>
  <c r="H23" i="1"/>
  <c r="H17" i="1" s="1"/>
  <c r="F26" i="1"/>
  <c r="F25" i="1"/>
  <c r="F22" i="1"/>
  <c r="F21" i="1" s="1"/>
  <c r="F24" i="1" l="1"/>
  <c r="F71" i="1"/>
  <c r="F50" i="1"/>
  <c r="F18" i="1"/>
  <c r="G45" i="1"/>
  <c r="F62" i="1"/>
  <c r="F49" i="1"/>
  <c r="F48" i="1" s="1"/>
  <c r="F23" i="1"/>
  <c r="F32" i="1"/>
  <c r="H16" i="1"/>
  <c r="H84" i="1" s="1"/>
  <c r="G23" i="1"/>
  <c r="G17" i="1" l="1"/>
  <c r="G16" i="1" s="1"/>
  <c r="G84" i="1" s="1"/>
  <c r="F45" i="1"/>
  <c r="F17" i="1"/>
  <c r="F16" i="1" s="1"/>
  <c r="F84" i="1" s="1"/>
</calcChain>
</file>

<file path=xl/sharedStrings.xml><?xml version="1.0" encoding="utf-8"?>
<sst xmlns="http://schemas.openxmlformats.org/spreadsheetml/2006/main" count="207" uniqueCount="111">
  <si>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</si>
  <si>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</si>
  <si>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Расходы</t>
  </si>
  <si>
    <t>по объектам жизнеобеспечения и социально - культурного назначения</t>
  </si>
  <si>
    <t xml:space="preserve">Старооскольского городского округа </t>
  </si>
  <si>
    <t>тыс. рублей</t>
  </si>
  <si>
    <t>Бюджетная классификация</t>
  </si>
  <si>
    <t>Наименование   отрасли и объекта</t>
  </si>
  <si>
    <t>в том числе:</t>
  </si>
  <si>
    <t>раз- дел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</si>
  <si>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</si>
  <si>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</si>
  <si>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</si>
  <si>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</si>
  <si>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 xml:space="preserve">  I.     МКУ "Управление капитального строительства"</t>
  </si>
  <si>
    <t>Капитальное строительство</t>
  </si>
  <si>
    <t>0400</t>
  </si>
  <si>
    <t>Национальная экономика</t>
  </si>
  <si>
    <t>0409</t>
  </si>
  <si>
    <t>Дорожное хозяйство  (дорожные фонды)</t>
  </si>
  <si>
    <t>1330144100</t>
  </si>
  <si>
    <t>400</t>
  </si>
  <si>
    <t>0412</t>
  </si>
  <si>
    <t>Другие вопросы в области национальной экономики</t>
  </si>
  <si>
    <t>1410844100</t>
  </si>
  <si>
    <t>200</t>
  </si>
  <si>
    <t>0500</t>
  </si>
  <si>
    <t>Жилищно-коммунальное хозяйство</t>
  </si>
  <si>
    <t>0502</t>
  </si>
  <si>
    <t>Коммунальное хозяйство</t>
  </si>
  <si>
    <t>1240144100</t>
  </si>
  <si>
    <t>Газоснабжение</t>
  </si>
  <si>
    <t>Электроснабжение</t>
  </si>
  <si>
    <t>0503</t>
  </si>
  <si>
    <t>Благоустройство</t>
  </si>
  <si>
    <t>1220644100</t>
  </si>
  <si>
    <t>Благоустройство территории Старооскольского городского округа</t>
  </si>
  <si>
    <t>0700</t>
  </si>
  <si>
    <t>Образование</t>
  </si>
  <si>
    <t>0701</t>
  </si>
  <si>
    <t>Дошкольное образование</t>
  </si>
  <si>
    <t>0210344100</t>
  </si>
  <si>
    <t>0702</t>
  </si>
  <si>
    <t>Общее образование</t>
  </si>
  <si>
    <t>0220344100</t>
  </si>
  <si>
    <t>0800</t>
  </si>
  <si>
    <t>Культура, кинематография</t>
  </si>
  <si>
    <t>0801</t>
  </si>
  <si>
    <t>Культура</t>
  </si>
  <si>
    <t>0430244100</t>
  </si>
  <si>
    <t xml:space="preserve">Обуховский сельский  ДК МКУК "Городищенский КДЦ" (ПИР) </t>
  </si>
  <si>
    <t>Архангельский сельский ДК МКУК "КДЦ Осколье"</t>
  </si>
  <si>
    <t>0900</t>
  </si>
  <si>
    <t>Здравоохранение</t>
  </si>
  <si>
    <t>0901</t>
  </si>
  <si>
    <t>Стационарная медицинская помощь</t>
  </si>
  <si>
    <t>Корпус В, Г  городской больницы № 2</t>
  </si>
  <si>
    <t>Корпус В городской больницы № 2</t>
  </si>
  <si>
    <t xml:space="preserve"> Капитальный ремонт</t>
  </si>
  <si>
    <t>1330244300</t>
  </si>
  <si>
    <t>Капитальный ремонт автомобильных дорог и проездов</t>
  </si>
  <si>
    <t>Ремонт мостов, путепроводов</t>
  </si>
  <si>
    <t>0210324200</t>
  </si>
  <si>
    <t>0220324200</t>
  </si>
  <si>
    <t>0430224200</t>
  </si>
  <si>
    <t>МАУК "ДК"Молодежный", м-н Макаренко, 7а</t>
  </si>
  <si>
    <t>1000</t>
  </si>
  <si>
    <t>Социальная политика</t>
  </si>
  <si>
    <t>1004</t>
  </si>
  <si>
    <t>Охрана семьи и детства</t>
  </si>
  <si>
    <t>0631924200</t>
  </si>
  <si>
    <t>Капитальный ремонт помещений, закрепленных за детьми-сиротами и детьми, оставшимися без попечения родителей</t>
  </si>
  <si>
    <t>0632471370</t>
  </si>
  <si>
    <t>1100</t>
  </si>
  <si>
    <t>Физическая культура и спорт</t>
  </si>
  <si>
    <t>1102</t>
  </si>
  <si>
    <t>Массовый спорт</t>
  </si>
  <si>
    <t>0720224200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</si>
  <si>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</si>
  <si>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</si>
  <si>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</si>
  <si>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1210324200</t>
  </si>
  <si>
    <t>Капитальный ремонт жилья с износом                                               от 30 до 70 %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</si>
  <si>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</si>
  <si>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</si>
  <si>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</si>
  <si>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III.  Департамент имущественных и земельных отношений администрации Старооскольского городского округа</t>
  </si>
  <si>
    <t>0520470820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</si>
  <si>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</si>
  <si>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Строительство, реконструкция автомобильных дорог и проездов</t>
  </si>
  <si>
    <t xml:space="preserve">Детский сад </t>
  </si>
  <si>
    <t xml:space="preserve">Школа </t>
  </si>
  <si>
    <t>0720144100</t>
  </si>
  <si>
    <t>17101L5550</t>
  </si>
  <si>
    <t>Благоустройство дворовых территорий многоквартирных жилых домов города Старый Оскол</t>
  </si>
  <si>
    <t>17101R5550</t>
  </si>
  <si>
    <t>17201L5550</t>
  </si>
  <si>
    <t>17201R5550</t>
  </si>
  <si>
    <t>Благоустройство общественных и иных территорий соответствующего функционального назначения</t>
  </si>
  <si>
    <t>Административные здания (противопожарные мероприятия)</t>
  </si>
  <si>
    <t>Административные здания</t>
  </si>
  <si>
    <t xml:space="preserve">2019 год - всего расходов  </t>
  </si>
  <si>
    <t xml:space="preserve">2020 год - всего расходов  </t>
  </si>
  <si>
    <t>1220624200</t>
  </si>
  <si>
    <t>12401R5670</t>
  </si>
  <si>
    <t>Водоснабжение</t>
  </si>
  <si>
    <t>12401L5670</t>
  </si>
  <si>
    <t>на капитальные вложения и проведение капитальных ремонтов на 2019-2020 годы</t>
  </si>
  <si>
    <t>1410824200</t>
  </si>
  <si>
    <t xml:space="preserve">                                                                                                          Приложение 16</t>
  </si>
  <si>
    <t xml:space="preserve">  от 22 декабря 2017 г.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</si>
</sst>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4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4" fillId="0" borderId="0" xfId="0" applyFont="1" applyFill="1"/>
    <xf numFmtId="0" fontId="5" fillId="0" borderId="0" xfId="0" applyFont="1" applyFill="1" applyAlignment="1"/>
    <xf numFmtId="0" fontId="0" fillId="0" borderId="0" xfId="0" applyFill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6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0" fontId="3" fillId="0" borderId="0" xfId="1" applyFont="1" applyFill="1"/>
    <xf numFmtId="49" fontId="8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" fillId="0" borderId="0" xfId="0" applyFont="1" applyFill="1"/>
    <xf numFmtId="49" fontId="5" fillId="0" borderId="1" xfId="0" applyNumberFormat="1" applyFont="1" applyFill="1" applyBorder="1" applyAlignment="1">
      <alignment horizontal="center" vertical="distributed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wrapText="1"/>
    </xf>
    <xf numFmtId="0" fontId="10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vertical="distributed" wrapText="1"/>
    </xf>
    <xf numFmtId="49" fontId="6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Fill="1"/>
    <xf numFmtId="3" fontId="11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topLeftCell="B1" zoomScaleSheetLayoutView="78" workbookViewId="0">
      <selection activeCell="B6" sqref="B6:K6"/>
    </sheetView>
  </sheetViews>
  <sheetFormatPr defaultRowHeight="15.75" x14ac:dyDescent="0.25"/>
  <cols>
    <col min="1" max="1" width="4.5" style="3" hidden="1" customWidth="1"/>
    <col min="2" max="2" width="6.25" style="1" customWidth="1"/>
    <col min="3" max="3" width="12.875" style="1" customWidth="1"/>
    <col min="4" max="4" width="7" style="1" customWidth="1"/>
    <col min="5" max="5" width="32.5" style="1" customWidth="1"/>
    <col min="6" max="6" width="9.875" style="53" customWidth="1"/>
    <col min="7" max="7" width="9.75" style="53" customWidth="1"/>
    <col min="8" max="8" width="11.625" style="53" customWidth="1"/>
    <col min="9" max="9" width="10" style="53" customWidth="1"/>
    <col min="10" max="10" width="9.625" style="53" customWidth="1"/>
    <col min="11" max="11" width="12" style="53" customWidth="1"/>
    <col min="12" max="16384" width="9" style="3"/>
  </cols>
  <sheetData>
    <row r="1" spans="2:11" ht="16.5" x14ac:dyDescent="0.25">
      <c r="E1" s="2" t="s">
        <v>109</v>
      </c>
      <c r="F1" s="2"/>
      <c r="G1" s="2"/>
      <c r="H1" s="2"/>
      <c r="I1" s="2"/>
      <c r="J1" s="2"/>
      <c r="K1" s="2"/>
    </row>
    <row r="2" spans="2:11" ht="16.5" x14ac:dyDescent="0.25">
      <c r="E2" s="2" t="s">
        <v>0</v>
      </c>
      <c r="F2" s="2"/>
      <c r="G2" s="2"/>
      <c r="H2" s="2"/>
      <c r="I2" s="2"/>
      <c r="J2" s="2"/>
      <c r="K2" s="2"/>
    </row>
    <row r="3" spans="2:11" ht="16.5" x14ac:dyDescent="0.25">
      <c r="E3" s="2" t="s">
        <v>1</v>
      </c>
      <c r="F3" s="2"/>
      <c r="G3" s="2"/>
      <c r="H3" s="2"/>
      <c r="I3" s="2"/>
      <c r="J3" s="2"/>
      <c r="K3" s="2"/>
    </row>
    <row r="4" spans="2:11" ht="16.5" x14ac:dyDescent="0.25">
      <c r="E4" s="4"/>
      <c r="F4" s="5"/>
      <c r="G4" s="5"/>
      <c r="H4" s="5" t="s">
        <v>110</v>
      </c>
      <c r="I4" s="5"/>
      <c r="J4" s="5"/>
      <c r="K4" s="5"/>
    </row>
    <row r="5" spans="2:11" ht="16.149999999999999" customHeight="1" x14ac:dyDescent="0.25">
      <c r="E5" s="88"/>
      <c r="F5" s="88"/>
      <c r="G5" s="88"/>
      <c r="H5" s="88"/>
      <c r="I5" s="3"/>
      <c r="J5" s="3"/>
      <c r="K5" s="3"/>
    </row>
    <row r="6" spans="2:11" ht="16.5" x14ac:dyDescent="0.25">
      <c r="B6" s="89" t="s">
        <v>2</v>
      </c>
      <c r="C6" s="89"/>
      <c r="D6" s="89"/>
      <c r="E6" s="89"/>
      <c r="F6" s="89"/>
      <c r="G6" s="89"/>
      <c r="H6" s="89"/>
      <c r="I6" s="89"/>
      <c r="J6" s="89"/>
      <c r="K6" s="89"/>
    </row>
    <row r="7" spans="2:11" ht="18" customHeight="1" x14ac:dyDescent="0.25">
      <c r="B7" s="89" t="s">
        <v>107</v>
      </c>
      <c r="C7" s="89"/>
      <c r="D7" s="89"/>
      <c r="E7" s="89"/>
      <c r="F7" s="89"/>
      <c r="G7" s="89"/>
      <c r="H7" s="89"/>
      <c r="I7" s="89"/>
      <c r="J7" s="89"/>
      <c r="K7" s="89"/>
    </row>
    <row r="8" spans="2:11" s="6" customFormat="1" ht="18" customHeight="1" x14ac:dyDescent="0.25">
      <c r="B8" s="89" t="s">
        <v>3</v>
      </c>
      <c r="C8" s="89"/>
      <c r="D8" s="89"/>
      <c r="E8" s="89"/>
      <c r="F8" s="89"/>
      <c r="G8" s="89"/>
      <c r="H8" s="89"/>
      <c r="I8" s="89"/>
      <c r="J8" s="89"/>
      <c r="K8" s="89"/>
    </row>
    <row r="9" spans="2:11" s="6" customFormat="1" ht="18" customHeight="1" x14ac:dyDescent="0.25">
      <c r="B9" s="89" t="s">
        <v>4</v>
      </c>
      <c r="C9" s="89"/>
      <c r="D9" s="89"/>
      <c r="E9" s="89"/>
      <c r="F9" s="89"/>
      <c r="G9" s="89"/>
      <c r="H9" s="89"/>
      <c r="I9" s="89"/>
      <c r="J9" s="89"/>
      <c r="K9" s="89"/>
    </row>
    <row r="10" spans="2:11" s="6" customFormat="1" ht="15.75" hidden="1" customHeight="1" x14ac:dyDescent="0.25">
      <c r="B10" s="89"/>
      <c r="C10" s="89"/>
      <c r="D10" s="89"/>
      <c r="E10" s="89"/>
      <c r="F10" s="89"/>
      <c r="G10" s="89"/>
      <c r="H10" s="89"/>
    </row>
    <row r="11" spans="2:11" ht="16.5" x14ac:dyDescent="0.25">
      <c r="B11" s="5"/>
      <c r="C11" s="5"/>
      <c r="D11" s="5"/>
      <c r="E11" s="5"/>
      <c r="F11" s="7"/>
      <c r="G11" s="7"/>
      <c r="H11" s="8"/>
      <c r="I11" s="7"/>
      <c r="J11" s="7"/>
      <c r="K11" s="8" t="s">
        <v>5</v>
      </c>
    </row>
    <row r="12" spans="2:11" ht="16.5" customHeight="1" x14ac:dyDescent="0.25">
      <c r="B12" s="84" t="s">
        <v>6</v>
      </c>
      <c r="C12" s="84"/>
      <c r="D12" s="84"/>
      <c r="E12" s="85" t="s">
        <v>7</v>
      </c>
      <c r="F12" s="81" t="s">
        <v>101</v>
      </c>
      <c r="G12" s="84" t="s">
        <v>8</v>
      </c>
      <c r="H12" s="84"/>
      <c r="I12" s="81" t="s">
        <v>102</v>
      </c>
      <c r="J12" s="84" t="s">
        <v>8</v>
      </c>
      <c r="K12" s="84"/>
    </row>
    <row r="13" spans="2:11" ht="15.75" customHeight="1" x14ac:dyDescent="0.25">
      <c r="B13" s="85" t="s">
        <v>9</v>
      </c>
      <c r="C13" s="85" t="s">
        <v>10</v>
      </c>
      <c r="D13" s="85" t="s">
        <v>11</v>
      </c>
      <c r="E13" s="85"/>
      <c r="F13" s="82"/>
      <c r="G13" s="81" t="s">
        <v>12</v>
      </c>
      <c r="H13" s="85" t="s">
        <v>13</v>
      </c>
      <c r="I13" s="82"/>
      <c r="J13" s="81" t="s">
        <v>12</v>
      </c>
      <c r="K13" s="85" t="s">
        <v>13</v>
      </c>
    </row>
    <row r="14" spans="2:11" ht="87" customHeight="1" x14ac:dyDescent="0.25">
      <c r="B14" s="85"/>
      <c r="C14" s="85"/>
      <c r="D14" s="85"/>
      <c r="E14" s="85"/>
      <c r="F14" s="83"/>
      <c r="G14" s="83"/>
      <c r="H14" s="85"/>
      <c r="I14" s="83"/>
      <c r="J14" s="83"/>
      <c r="K14" s="85"/>
    </row>
    <row r="15" spans="2:11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  <c r="J15" s="9">
        <v>9</v>
      </c>
      <c r="K15" s="9">
        <v>10</v>
      </c>
    </row>
    <row r="16" spans="2:11" s="12" customFormat="1" ht="21" customHeight="1" x14ac:dyDescent="0.25">
      <c r="B16" s="86" t="s">
        <v>14</v>
      </c>
      <c r="C16" s="86"/>
      <c r="D16" s="86"/>
      <c r="E16" s="86"/>
      <c r="F16" s="10">
        <f t="shared" ref="F16:K16" si="0">SUM(F48+F17)</f>
        <v>249332</v>
      </c>
      <c r="G16" s="10">
        <f t="shared" si="0"/>
        <v>152005</v>
      </c>
      <c r="H16" s="11">
        <f t="shared" si="0"/>
        <v>97327</v>
      </c>
      <c r="I16" s="10">
        <f t="shared" si="0"/>
        <v>189374</v>
      </c>
      <c r="J16" s="10">
        <f t="shared" si="0"/>
        <v>152005</v>
      </c>
      <c r="K16" s="11">
        <f t="shared" si="0"/>
        <v>37369</v>
      </c>
    </row>
    <row r="17" spans="1:11" s="12" customFormat="1" ht="19.5" customHeight="1" x14ac:dyDescent="0.25">
      <c r="B17" s="87" t="s">
        <v>15</v>
      </c>
      <c r="C17" s="87"/>
      <c r="D17" s="87"/>
      <c r="E17" s="87"/>
      <c r="F17" s="10">
        <f t="shared" ref="F17:J17" si="1">F23+F32+F45+F41+F18</f>
        <v>66820</v>
      </c>
      <c r="G17" s="10">
        <f t="shared" si="1"/>
        <v>58964</v>
      </c>
      <c r="H17" s="10">
        <f t="shared" si="1"/>
        <v>7856</v>
      </c>
      <c r="I17" s="10">
        <f t="shared" si="1"/>
        <v>99505</v>
      </c>
      <c r="J17" s="10">
        <f t="shared" si="1"/>
        <v>99505</v>
      </c>
      <c r="K17" s="10"/>
    </row>
    <row r="18" spans="1:11" ht="20.25" customHeight="1" x14ac:dyDescent="0.25">
      <c r="B18" s="13" t="s">
        <v>16</v>
      </c>
      <c r="C18" s="14"/>
      <c r="D18" s="14"/>
      <c r="E18" s="14" t="s">
        <v>17</v>
      </c>
      <c r="F18" s="10">
        <f>F19+F21</f>
        <v>4500</v>
      </c>
      <c r="G18" s="10">
        <f t="shared" ref="G18" si="2">G19+G21</f>
        <v>4500</v>
      </c>
      <c r="H18" s="10"/>
      <c r="I18" s="10">
        <f>I19+I21</f>
        <v>1500</v>
      </c>
      <c r="J18" s="10">
        <f t="shared" ref="J18" si="3">J19+J21</f>
        <v>1500</v>
      </c>
      <c r="K18" s="10"/>
    </row>
    <row r="19" spans="1:11" s="6" customFormat="1" ht="43.5" customHeight="1" x14ac:dyDescent="0.25">
      <c r="A19" s="15"/>
      <c r="B19" s="17" t="s">
        <v>18</v>
      </c>
      <c r="C19" s="33"/>
      <c r="D19" s="33"/>
      <c r="E19" s="16" t="s">
        <v>19</v>
      </c>
      <c r="F19" s="34">
        <f>F20</f>
        <v>3000</v>
      </c>
      <c r="G19" s="34">
        <f>G20</f>
        <v>3000</v>
      </c>
      <c r="H19" s="34"/>
      <c r="I19" s="34"/>
      <c r="J19" s="34"/>
      <c r="K19" s="34"/>
    </row>
    <row r="20" spans="1:11" ht="42.75" customHeight="1" x14ac:dyDescent="0.25">
      <c r="A20" s="15"/>
      <c r="B20" s="45" t="s">
        <v>18</v>
      </c>
      <c r="C20" s="39" t="s">
        <v>20</v>
      </c>
      <c r="D20" s="45" t="s">
        <v>21</v>
      </c>
      <c r="E20" s="35" t="s">
        <v>89</v>
      </c>
      <c r="F20" s="21">
        <f>G20+H20</f>
        <v>3000</v>
      </c>
      <c r="G20" s="21">
        <v>3000</v>
      </c>
      <c r="H20" s="74"/>
      <c r="I20" s="21"/>
      <c r="J20" s="21"/>
      <c r="K20" s="74"/>
    </row>
    <row r="21" spans="1:11" ht="41.25" customHeight="1" x14ac:dyDescent="0.25">
      <c r="B21" s="17" t="s">
        <v>22</v>
      </c>
      <c r="C21" s="18"/>
      <c r="D21" s="18"/>
      <c r="E21" s="18" t="s">
        <v>23</v>
      </c>
      <c r="F21" s="10">
        <f t="shared" ref="F21:J21" si="4">F22</f>
        <v>1500</v>
      </c>
      <c r="G21" s="10">
        <f t="shared" si="4"/>
        <v>1500</v>
      </c>
      <c r="H21" s="10"/>
      <c r="I21" s="10">
        <f t="shared" si="4"/>
        <v>1500</v>
      </c>
      <c r="J21" s="10">
        <f t="shared" si="4"/>
        <v>1500</v>
      </c>
      <c r="K21" s="10"/>
    </row>
    <row r="22" spans="1:11" ht="35.25" customHeight="1" x14ac:dyDescent="0.25">
      <c r="B22" s="19" t="s">
        <v>22</v>
      </c>
      <c r="C22" s="66" t="s">
        <v>24</v>
      </c>
      <c r="D22" s="66" t="s">
        <v>21</v>
      </c>
      <c r="E22" s="40" t="s">
        <v>99</v>
      </c>
      <c r="F22" s="21">
        <f>G22+H22</f>
        <v>1500</v>
      </c>
      <c r="G22" s="21">
        <v>1500</v>
      </c>
      <c r="H22" s="10"/>
      <c r="I22" s="21">
        <f>J22+K22</f>
        <v>1500</v>
      </c>
      <c r="J22" s="21">
        <v>1500</v>
      </c>
      <c r="K22" s="10"/>
    </row>
    <row r="23" spans="1:11" ht="36.75" customHeight="1" x14ac:dyDescent="0.25">
      <c r="B23" s="22" t="s">
        <v>26</v>
      </c>
      <c r="C23" s="23"/>
      <c r="D23" s="23"/>
      <c r="E23" s="18" t="s">
        <v>27</v>
      </c>
      <c r="F23" s="10">
        <f t="shared" ref="F23:J23" si="5">F30+F24</f>
        <v>14920</v>
      </c>
      <c r="G23" s="10">
        <f t="shared" si="5"/>
        <v>7064</v>
      </c>
      <c r="H23" s="10">
        <f t="shared" si="5"/>
        <v>7856</v>
      </c>
      <c r="I23" s="10">
        <f t="shared" si="5"/>
        <v>8005</v>
      </c>
      <c r="J23" s="10">
        <f t="shared" si="5"/>
        <v>8005</v>
      </c>
      <c r="K23" s="10"/>
    </row>
    <row r="24" spans="1:11" ht="19.5" customHeight="1" x14ac:dyDescent="0.25">
      <c r="B24" s="22" t="s">
        <v>28</v>
      </c>
      <c r="C24" s="22"/>
      <c r="D24" s="22"/>
      <c r="E24" s="18" t="s">
        <v>29</v>
      </c>
      <c r="F24" s="24">
        <f>F25+F26+F27+F28+F29</f>
        <v>14920</v>
      </c>
      <c r="G24" s="24">
        <f t="shared" ref="G24:H24" si="6">G25+G26+G27+G28+G29</f>
        <v>7064</v>
      </c>
      <c r="H24" s="24">
        <f t="shared" si="6"/>
        <v>7856</v>
      </c>
      <c r="I24" s="24">
        <f>I25+I26+I27</f>
        <v>6173</v>
      </c>
      <c r="J24" s="24">
        <f t="shared" ref="J24" si="7">J25+J26+J27</f>
        <v>6173</v>
      </c>
      <c r="K24" s="24"/>
    </row>
    <row r="25" spans="1:11" ht="21" customHeight="1" x14ac:dyDescent="0.25">
      <c r="B25" s="25" t="s">
        <v>28</v>
      </c>
      <c r="C25" s="25" t="s">
        <v>30</v>
      </c>
      <c r="D25" s="25" t="s">
        <v>21</v>
      </c>
      <c r="E25" s="20" t="s">
        <v>31</v>
      </c>
      <c r="F25" s="21">
        <f>G25+H25</f>
        <v>1097</v>
      </c>
      <c r="G25" s="21">
        <v>1097</v>
      </c>
      <c r="H25" s="10"/>
      <c r="I25" s="21"/>
      <c r="J25" s="21"/>
      <c r="K25" s="10"/>
    </row>
    <row r="26" spans="1:11" ht="20.25" customHeight="1" x14ac:dyDescent="0.25">
      <c r="B26" s="25" t="s">
        <v>28</v>
      </c>
      <c r="C26" s="25" t="s">
        <v>30</v>
      </c>
      <c r="D26" s="25" t="s">
        <v>21</v>
      </c>
      <c r="E26" s="20" t="s">
        <v>32</v>
      </c>
      <c r="F26" s="21">
        <f>G26+H26</f>
        <v>2600</v>
      </c>
      <c r="G26" s="21">
        <v>2600</v>
      </c>
      <c r="H26" s="10"/>
      <c r="I26" s="21">
        <f>J26+K26</f>
        <v>2173</v>
      </c>
      <c r="J26" s="21">
        <v>2173</v>
      </c>
      <c r="K26" s="10"/>
    </row>
    <row r="27" spans="1:11" ht="21" customHeight="1" x14ac:dyDescent="0.25">
      <c r="B27" s="78" t="s">
        <v>28</v>
      </c>
      <c r="C27" s="39" t="s">
        <v>30</v>
      </c>
      <c r="D27" s="78" t="s">
        <v>21</v>
      </c>
      <c r="E27" s="75" t="s">
        <v>105</v>
      </c>
      <c r="F27" s="21">
        <f>G27+H27</f>
        <v>0</v>
      </c>
      <c r="G27" s="21"/>
      <c r="H27" s="21"/>
      <c r="I27" s="21">
        <f>J27+K27</f>
        <v>4000</v>
      </c>
      <c r="J27" s="21">
        <v>4000</v>
      </c>
      <c r="K27" s="21"/>
    </row>
    <row r="28" spans="1:11" ht="21" customHeight="1" x14ac:dyDescent="0.25">
      <c r="B28" s="79"/>
      <c r="C28" s="39" t="s">
        <v>106</v>
      </c>
      <c r="D28" s="79"/>
      <c r="E28" s="76"/>
      <c r="F28" s="21">
        <f>G28+H28</f>
        <v>3367</v>
      </c>
      <c r="G28" s="21">
        <v>3367</v>
      </c>
      <c r="H28" s="21"/>
      <c r="I28" s="21"/>
      <c r="J28" s="21"/>
      <c r="K28" s="21"/>
    </row>
    <row r="29" spans="1:11" ht="21" customHeight="1" x14ac:dyDescent="0.25">
      <c r="B29" s="80"/>
      <c r="C29" s="39" t="s">
        <v>104</v>
      </c>
      <c r="D29" s="80"/>
      <c r="E29" s="77"/>
      <c r="F29" s="21">
        <f>G29+H29</f>
        <v>7856</v>
      </c>
      <c r="G29" s="21"/>
      <c r="H29" s="21">
        <v>7856</v>
      </c>
      <c r="I29" s="21"/>
      <c r="J29" s="21"/>
      <c r="K29" s="21"/>
    </row>
    <row r="30" spans="1:11" ht="16.5" x14ac:dyDescent="0.25">
      <c r="B30" s="22" t="s">
        <v>33</v>
      </c>
      <c r="C30" s="22"/>
      <c r="D30" s="22"/>
      <c r="E30" s="18" t="s">
        <v>34</v>
      </c>
      <c r="F30" s="24"/>
      <c r="G30" s="24"/>
      <c r="H30" s="24"/>
      <c r="I30" s="24">
        <f>SUM(I31:I31)</f>
        <v>1832</v>
      </c>
      <c r="J30" s="24">
        <f>SUM(J31:J31)</f>
        <v>1832</v>
      </c>
      <c r="K30" s="24"/>
    </row>
    <row r="31" spans="1:11" ht="54" customHeight="1" x14ac:dyDescent="0.25">
      <c r="B31" s="25" t="s">
        <v>33</v>
      </c>
      <c r="C31" s="25" t="s">
        <v>35</v>
      </c>
      <c r="D31" s="25" t="s">
        <v>21</v>
      </c>
      <c r="E31" s="20" t="s">
        <v>36</v>
      </c>
      <c r="F31" s="21"/>
      <c r="G31" s="21"/>
      <c r="H31" s="10"/>
      <c r="I31" s="21">
        <f>J31+K31</f>
        <v>1832</v>
      </c>
      <c r="J31" s="21">
        <v>1832</v>
      </c>
      <c r="K31" s="10"/>
    </row>
    <row r="32" spans="1:11" ht="19.5" customHeight="1" x14ac:dyDescent="0.25">
      <c r="B32" s="22" t="s">
        <v>37</v>
      </c>
      <c r="C32" s="22"/>
      <c r="D32" s="22"/>
      <c r="E32" s="18" t="s">
        <v>38</v>
      </c>
      <c r="F32" s="10">
        <f t="shared" ref="F32:J32" si="8">F33+F35</f>
        <v>44400</v>
      </c>
      <c r="G32" s="10">
        <f t="shared" si="8"/>
        <v>44400</v>
      </c>
      <c r="H32" s="10"/>
      <c r="I32" s="10">
        <f t="shared" si="8"/>
        <v>90000</v>
      </c>
      <c r="J32" s="10">
        <f t="shared" si="8"/>
        <v>90000</v>
      </c>
      <c r="K32" s="10"/>
    </row>
    <row r="33" spans="1:11" s="72" customFormat="1" ht="18" customHeight="1" x14ac:dyDescent="0.25">
      <c r="B33" s="39" t="s">
        <v>39</v>
      </c>
      <c r="C33" s="39" t="s">
        <v>41</v>
      </c>
      <c r="D33" s="39" t="s">
        <v>21</v>
      </c>
      <c r="E33" s="40" t="s">
        <v>40</v>
      </c>
      <c r="F33" s="21">
        <f>F34</f>
        <v>14400</v>
      </c>
      <c r="G33" s="21">
        <f t="shared" ref="G33" si="9">G34</f>
        <v>14400</v>
      </c>
      <c r="H33" s="21"/>
      <c r="I33" s="21"/>
      <c r="J33" s="21"/>
      <c r="K33" s="21"/>
    </row>
    <row r="34" spans="1:11" s="72" customFormat="1" ht="16.5" hidden="1" x14ac:dyDescent="0.25">
      <c r="B34" s="39" t="s">
        <v>39</v>
      </c>
      <c r="C34" s="39" t="s">
        <v>41</v>
      </c>
      <c r="D34" s="39" t="s">
        <v>21</v>
      </c>
      <c r="E34" s="40" t="s">
        <v>90</v>
      </c>
      <c r="F34" s="21">
        <f>G34+H34</f>
        <v>14400</v>
      </c>
      <c r="G34" s="21">
        <v>14400</v>
      </c>
      <c r="H34" s="21"/>
      <c r="I34" s="21">
        <f>J34+K34</f>
        <v>0</v>
      </c>
      <c r="J34" s="21"/>
      <c r="K34" s="21"/>
    </row>
    <row r="35" spans="1:11" s="72" customFormat="1" ht="20.25" customHeight="1" x14ac:dyDescent="0.25">
      <c r="B35" s="39" t="s">
        <v>42</v>
      </c>
      <c r="C35" s="39" t="s">
        <v>44</v>
      </c>
      <c r="D35" s="39" t="s">
        <v>21</v>
      </c>
      <c r="E35" s="40" t="s">
        <v>43</v>
      </c>
      <c r="F35" s="21">
        <f>F36</f>
        <v>30000</v>
      </c>
      <c r="G35" s="21">
        <f>G36</f>
        <v>30000</v>
      </c>
      <c r="H35" s="21"/>
      <c r="I35" s="21">
        <f>I36</f>
        <v>90000</v>
      </c>
      <c r="J35" s="21">
        <f>J36</f>
        <v>90000</v>
      </c>
      <c r="K35" s="21"/>
    </row>
    <row r="36" spans="1:11" ht="16.5" hidden="1" x14ac:dyDescent="0.25">
      <c r="B36" s="25" t="s">
        <v>42</v>
      </c>
      <c r="C36" s="25" t="s">
        <v>44</v>
      </c>
      <c r="D36" s="25" t="s">
        <v>21</v>
      </c>
      <c r="E36" s="40" t="s">
        <v>91</v>
      </c>
      <c r="F36" s="21">
        <f>G36+H36</f>
        <v>30000</v>
      </c>
      <c r="G36" s="21">
        <v>30000</v>
      </c>
      <c r="H36" s="21"/>
      <c r="I36" s="21">
        <f>J36+K36</f>
        <v>90000</v>
      </c>
      <c r="J36" s="21">
        <f>30000+60000</f>
        <v>90000</v>
      </c>
      <c r="K36" s="21"/>
    </row>
    <row r="37" spans="1:11" ht="19.5" hidden="1" customHeight="1" x14ac:dyDescent="0.25">
      <c r="B37" s="22" t="s">
        <v>45</v>
      </c>
      <c r="C37" s="25"/>
      <c r="D37" s="25"/>
      <c r="E37" s="18" t="s">
        <v>46</v>
      </c>
      <c r="F37" s="10">
        <f>F38</f>
        <v>0</v>
      </c>
      <c r="G37" s="10">
        <f>G38</f>
        <v>0</v>
      </c>
      <c r="H37" s="10"/>
      <c r="I37" s="10">
        <f>I38</f>
        <v>0</v>
      </c>
      <c r="J37" s="10">
        <f>J38</f>
        <v>0</v>
      </c>
      <c r="K37" s="10"/>
    </row>
    <row r="38" spans="1:11" ht="19.5" hidden="1" customHeight="1" x14ac:dyDescent="0.25">
      <c r="B38" s="22" t="s">
        <v>47</v>
      </c>
      <c r="C38" s="22"/>
      <c r="D38" s="22"/>
      <c r="E38" s="18" t="s">
        <v>48</v>
      </c>
      <c r="F38" s="10">
        <f>G38+H38</f>
        <v>0</v>
      </c>
      <c r="G38" s="10">
        <f>G39+G40</f>
        <v>0</v>
      </c>
      <c r="H38" s="10"/>
      <c r="I38" s="10">
        <f>J38+K38</f>
        <v>0</v>
      </c>
      <c r="J38" s="10">
        <f>J39+J40</f>
        <v>0</v>
      </c>
      <c r="K38" s="10"/>
    </row>
    <row r="39" spans="1:11" ht="34.5" hidden="1" customHeight="1" x14ac:dyDescent="0.25">
      <c r="B39" s="25" t="s">
        <v>47</v>
      </c>
      <c r="C39" s="25" t="s">
        <v>49</v>
      </c>
      <c r="D39" s="25" t="s">
        <v>21</v>
      </c>
      <c r="E39" s="20" t="s">
        <v>50</v>
      </c>
      <c r="F39" s="21">
        <f>G39+H39</f>
        <v>0</v>
      </c>
      <c r="G39" s="21"/>
      <c r="H39" s="21"/>
      <c r="I39" s="21">
        <f>J39+K39</f>
        <v>0</v>
      </c>
      <c r="J39" s="21"/>
      <c r="K39" s="21"/>
    </row>
    <row r="40" spans="1:11" ht="34.5" hidden="1" customHeight="1" x14ac:dyDescent="0.25">
      <c r="B40" s="25" t="s">
        <v>47</v>
      </c>
      <c r="C40" s="25" t="s">
        <v>49</v>
      </c>
      <c r="D40" s="25" t="s">
        <v>21</v>
      </c>
      <c r="E40" s="20" t="s">
        <v>51</v>
      </c>
      <c r="F40" s="21">
        <f>G40+H40</f>
        <v>0</v>
      </c>
      <c r="G40" s="21"/>
      <c r="H40" s="21"/>
      <c r="I40" s="21">
        <f>J40+K40</f>
        <v>0</v>
      </c>
      <c r="J40" s="21"/>
      <c r="K40" s="21"/>
    </row>
    <row r="41" spans="1:11" ht="21" hidden="1" customHeight="1" x14ac:dyDescent="0.25">
      <c r="B41" s="27" t="s">
        <v>52</v>
      </c>
      <c r="C41" s="27"/>
      <c r="D41" s="27"/>
      <c r="E41" s="14" t="s">
        <v>53</v>
      </c>
      <c r="F41" s="10">
        <f t="shared" ref="F41:J41" si="10">F42</f>
        <v>0</v>
      </c>
      <c r="G41" s="10">
        <f t="shared" si="10"/>
        <v>0</v>
      </c>
      <c r="H41" s="10"/>
      <c r="I41" s="10">
        <f t="shared" si="10"/>
        <v>0</v>
      </c>
      <c r="J41" s="10">
        <f t="shared" si="10"/>
        <v>0</v>
      </c>
      <c r="K41" s="10"/>
    </row>
    <row r="42" spans="1:11" ht="17.25" hidden="1" customHeight="1" x14ac:dyDescent="0.25">
      <c r="B42" s="13" t="s">
        <v>54</v>
      </c>
      <c r="C42" s="28"/>
      <c r="D42" s="13"/>
      <c r="E42" s="29" t="s">
        <v>55</v>
      </c>
      <c r="F42" s="10">
        <f t="shared" ref="F42:J42" si="11">F43+F44</f>
        <v>0</v>
      </c>
      <c r="G42" s="10">
        <f t="shared" si="11"/>
        <v>0</v>
      </c>
      <c r="H42" s="10"/>
      <c r="I42" s="10">
        <f t="shared" si="11"/>
        <v>0</v>
      </c>
      <c r="J42" s="10">
        <f t="shared" si="11"/>
        <v>0</v>
      </c>
      <c r="K42" s="10"/>
    </row>
    <row r="43" spans="1:11" ht="24.75" hidden="1" customHeight="1" x14ac:dyDescent="0.25">
      <c r="B43" s="19" t="s">
        <v>54</v>
      </c>
      <c r="C43" s="30">
        <v>1410844100</v>
      </c>
      <c r="D43" s="19" t="s">
        <v>21</v>
      </c>
      <c r="E43" s="31" t="s">
        <v>56</v>
      </c>
      <c r="F43" s="21">
        <f>G43+H43</f>
        <v>0</v>
      </c>
      <c r="G43" s="21"/>
      <c r="H43" s="21"/>
      <c r="I43" s="21">
        <f>J43+K43</f>
        <v>0</v>
      </c>
      <c r="J43" s="21"/>
      <c r="K43" s="21"/>
    </row>
    <row r="44" spans="1:11" ht="24.75" hidden="1" customHeight="1" x14ac:dyDescent="0.25">
      <c r="A44" s="1"/>
      <c r="B44" s="19" t="s">
        <v>54</v>
      </c>
      <c r="C44" s="30">
        <v>1410870550</v>
      </c>
      <c r="D44" s="19" t="s">
        <v>21</v>
      </c>
      <c r="E44" s="31" t="s">
        <v>57</v>
      </c>
      <c r="F44" s="21">
        <f>G44+H44</f>
        <v>0</v>
      </c>
      <c r="G44" s="21"/>
      <c r="H44" s="21"/>
      <c r="I44" s="21">
        <f>J44+K44</f>
        <v>0</v>
      </c>
      <c r="J44" s="21"/>
      <c r="K44" s="21"/>
    </row>
    <row r="45" spans="1:11" s="47" customFormat="1" ht="21.75" customHeight="1" x14ac:dyDescent="0.25">
      <c r="B45" s="13" t="s">
        <v>73</v>
      </c>
      <c r="C45" s="28"/>
      <c r="D45" s="13"/>
      <c r="E45" s="46" t="s">
        <v>74</v>
      </c>
      <c r="F45" s="10">
        <f t="shared" ref="F45:G45" si="12">F46</f>
        <v>3000</v>
      </c>
      <c r="G45" s="10">
        <f t="shared" si="12"/>
        <v>3000</v>
      </c>
      <c r="H45" s="10"/>
      <c r="I45" s="10"/>
      <c r="J45" s="10"/>
      <c r="K45" s="10"/>
    </row>
    <row r="46" spans="1:11" s="72" customFormat="1" ht="19.5" customHeight="1" x14ac:dyDescent="0.25">
      <c r="B46" s="41" t="s">
        <v>75</v>
      </c>
      <c r="C46" s="39" t="s">
        <v>92</v>
      </c>
      <c r="D46" s="70" t="s">
        <v>21</v>
      </c>
      <c r="E46" s="71" t="s">
        <v>76</v>
      </c>
      <c r="F46" s="21">
        <f>F47</f>
        <v>3000</v>
      </c>
      <c r="G46" s="21">
        <f t="shared" ref="G46" si="13">G47</f>
        <v>3000</v>
      </c>
      <c r="H46" s="21"/>
      <c r="I46" s="21"/>
      <c r="J46" s="21"/>
      <c r="K46" s="21"/>
    </row>
    <row r="47" spans="1:11" s="43" customFormat="1" ht="26.25" hidden="1" customHeight="1" x14ac:dyDescent="0.25">
      <c r="B47" s="57" t="s">
        <v>75</v>
      </c>
      <c r="C47" s="39" t="s">
        <v>92</v>
      </c>
      <c r="D47" s="58" t="s">
        <v>21</v>
      </c>
      <c r="E47" s="56"/>
      <c r="F47" s="21">
        <f t="shared" ref="F47" si="14">G47+H47</f>
        <v>3000</v>
      </c>
      <c r="G47" s="21">
        <v>3000</v>
      </c>
      <c r="H47" s="21"/>
      <c r="I47" s="21">
        <f t="shared" ref="I47" si="15">J47+K47</f>
        <v>0</v>
      </c>
      <c r="J47" s="21"/>
      <c r="K47" s="21"/>
    </row>
    <row r="48" spans="1:11" s="12" customFormat="1" ht="19.5" customHeight="1" x14ac:dyDescent="0.25">
      <c r="B48" s="91" t="s">
        <v>58</v>
      </c>
      <c r="C48" s="91"/>
      <c r="D48" s="91"/>
      <c r="E48" s="91"/>
      <c r="F48" s="10">
        <f t="shared" ref="F48:K48" si="16">F49+F55+F62+F70+F74</f>
        <v>182512</v>
      </c>
      <c r="G48" s="10">
        <f t="shared" si="16"/>
        <v>93041</v>
      </c>
      <c r="H48" s="10">
        <f t="shared" si="16"/>
        <v>89471</v>
      </c>
      <c r="I48" s="10">
        <f t="shared" si="16"/>
        <v>89869</v>
      </c>
      <c r="J48" s="10">
        <f t="shared" si="16"/>
        <v>52500</v>
      </c>
      <c r="K48" s="10">
        <f t="shared" si="16"/>
        <v>37369</v>
      </c>
    </row>
    <row r="49" spans="1:11" ht="19.5" customHeight="1" x14ac:dyDescent="0.25">
      <c r="B49" s="17" t="s">
        <v>16</v>
      </c>
      <c r="C49" s="18"/>
      <c r="D49" s="18"/>
      <c r="E49" s="18" t="s">
        <v>17</v>
      </c>
      <c r="F49" s="10">
        <f>F50+F53</f>
        <v>23950</v>
      </c>
      <c r="G49" s="10">
        <f>G50+G53</f>
        <v>23950</v>
      </c>
      <c r="H49" s="10"/>
      <c r="I49" s="10">
        <f>I50+I53</f>
        <v>23000</v>
      </c>
      <c r="J49" s="10">
        <f>J50+J53</f>
        <v>23000</v>
      </c>
      <c r="K49" s="10"/>
    </row>
    <row r="50" spans="1:11" s="6" customFormat="1" ht="34.5" customHeight="1" x14ac:dyDescent="0.25">
      <c r="A50" s="15"/>
      <c r="B50" s="17" t="s">
        <v>18</v>
      </c>
      <c r="C50" s="33"/>
      <c r="D50" s="33"/>
      <c r="E50" s="16" t="s">
        <v>19</v>
      </c>
      <c r="F50" s="34">
        <f>F51+F52</f>
        <v>22000</v>
      </c>
      <c r="G50" s="34">
        <f>G51+G52</f>
        <v>22000</v>
      </c>
      <c r="H50" s="34"/>
      <c r="I50" s="34">
        <f>I51+I52</f>
        <v>23000</v>
      </c>
      <c r="J50" s="34">
        <f>J51+J52</f>
        <v>23000</v>
      </c>
      <c r="K50" s="34"/>
    </row>
    <row r="51" spans="1:11" ht="36.75" customHeight="1" x14ac:dyDescent="0.25">
      <c r="A51" s="15"/>
      <c r="B51" s="19" t="s">
        <v>18</v>
      </c>
      <c r="C51" s="25" t="s">
        <v>59</v>
      </c>
      <c r="D51" s="19" t="s">
        <v>25</v>
      </c>
      <c r="E51" s="35" t="s">
        <v>60</v>
      </c>
      <c r="F51" s="21">
        <f>G51+H51</f>
        <v>17000</v>
      </c>
      <c r="G51" s="21">
        <v>17000</v>
      </c>
      <c r="H51" s="74"/>
      <c r="I51" s="21">
        <f>J51+K51</f>
        <v>17000</v>
      </c>
      <c r="J51" s="21">
        <v>17000</v>
      </c>
      <c r="K51" s="74"/>
    </row>
    <row r="52" spans="1:11" ht="30" customHeight="1" x14ac:dyDescent="0.25">
      <c r="A52" s="15"/>
      <c r="B52" s="19" t="s">
        <v>18</v>
      </c>
      <c r="C52" s="25" t="s">
        <v>59</v>
      </c>
      <c r="D52" s="19" t="s">
        <v>25</v>
      </c>
      <c r="E52" s="36" t="s">
        <v>61</v>
      </c>
      <c r="F52" s="21">
        <f>G52+H52</f>
        <v>5000</v>
      </c>
      <c r="G52" s="21">
        <v>5000</v>
      </c>
      <c r="H52" s="74"/>
      <c r="I52" s="21">
        <f>J52+K52</f>
        <v>6000</v>
      </c>
      <c r="J52" s="21">
        <v>6000</v>
      </c>
      <c r="K52" s="74"/>
    </row>
    <row r="53" spans="1:11" ht="35.25" customHeight="1" x14ac:dyDescent="0.25">
      <c r="B53" s="17" t="s">
        <v>22</v>
      </c>
      <c r="C53" s="18"/>
      <c r="D53" s="18"/>
      <c r="E53" s="18" t="s">
        <v>23</v>
      </c>
      <c r="F53" s="10">
        <f>F54</f>
        <v>1950</v>
      </c>
      <c r="G53" s="10">
        <f>G54</f>
        <v>1950</v>
      </c>
      <c r="H53" s="10"/>
      <c r="I53" s="10"/>
      <c r="J53" s="10"/>
      <c r="K53" s="10"/>
    </row>
    <row r="54" spans="1:11" ht="26.25" customHeight="1" x14ac:dyDescent="0.25">
      <c r="B54" s="45" t="s">
        <v>22</v>
      </c>
      <c r="C54" s="66" t="s">
        <v>108</v>
      </c>
      <c r="D54" s="45" t="s">
        <v>25</v>
      </c>
      <c r="E54" s="40" t="s">
        <v>100</v>
      </c>
      <c r="F54" s="21">
        <f>G54+H54</f>
        <v>1950</v>
      </c>
      <c r="G54" s="21">
        <f>2000-50</f>
        <v>1950</v>
      </c>
      <c r="H54" s="10"/>
      <c r="I54" s="21"/>
      <c r="J54" s="21"/>
      <c r="K54" s="10"/>
    </row>
    <row r="55" spans="1:11" ht="33.75" customHeight="1" x14ac:dyDescent="0.25">
      <c r="B55" s="22" t="s">
        <v>26</v>
      </c>
      <c r="C55" s="54"/>
      <c r="D55" s="54"/>
      <c r="E55" s="55" t="s">
        <v>27</v>
      </c>
      <c r="F55" s="10">
        <f>F56</f>
        <v>119968</v>
      </c>
      <c r="G55" s="10">
        <f t="shared" ref="G55:K55" si="17">G56</f>
        <v>31041</v>
      </c>
      <c r="H55" s="10">
        <f t="shared" si="17"/>
        <v>88927</v>
      </c>
      <c r="I55" s="10">
        <f>I56</f>
        <v>41782</v>
      </c>
      <c r="J55" s="10">
        <f t="shared" si="17"/>
        <v>4950</v>
      </c>
      <c r="K55" s="10">
        <f t="shared" si="17"/>
        <v>36832</v>
      </c>
    </row>
    <row r="56" spans="1:11" ht="24" customHeight="1" x14ac:dyDescent="0.25">
      <c r="B56" s="22" t="s">
        <v>33</v>
      </c>
      <c r="C56" s="22"/>
      <c r="D56" s="22"/>
      <c r="E56" s="55" t="s">
        <v>34</v>
      </c>
      <c r="F56" s="24">
        <f>F57+F58+F59+F60+F61</f>
        <v>119968</v>
      </c>
      <c r="G56" s="24">
        <f t="shared" ref="G56:K56" si="18">G57+G58+G59+G60+G61</f>
        <v>31041</v>
      </c>
      <c r="H56" s="24">
        <f t="shared" si="18"/>
        <v>88927</v>
      </c>
      <c r="I56" s="24">
        <f t="shared" si="18"/>
        <v>41782</v>
      </c>
      <c r="J56" s="24">
        <f t="shared" si="18"/>
        <v>4950</v>
      </c>
      <c r="K56" s="24">
        <f t="shared" si="18"/>
        <v>36832</v>
      </c>
    </row>
    <row r="57" spans="1:11" ht="61.5" customHeight="1" x14ac:dyDescent="0.25">
      <c r="B57" s="39" t="s">
        <v>33</v>
      </c>
      <c r="C57" s="39" t="s">
        <v>103</v>
      </c>
      <c r="D57" s="39" t="s">
        <v>25</v>
      </c>
      <c r="E57" s="40" t="s">
        <v>36</v>
      </c>
      <c r="F57" s="21"/>
      <c r="G57" s="21"/>
      <c r="H57" s="10"/>
      <c r="I57" s="21">
        <f>J57+K57</f>
        <v>617</v>
      </c>
      <c r="J57" s="21">
        <f>667-50</f>
        <v>617</v>
      </c>
      <c r="K57" s="10"/>
    </row>
    <row r="58" spans="1:11" ht="36" customHeight="1" x14ac:dyDescent="0.25">
      <c r="B58" s="97" t="s">
        <v>33</v>
      </c>
      <c r="C58" s="54" t="s">
        <v>93</v>
      </c>
      <c r="D58" s="97" t="s">
        <v>25</v>
      </c>
      <c r="E58" s="75" t="s">
        <v>94</v>
      </c>
      <c r="F58" s="21">
        <f t="shared" ref="F58:F59" si="19">G58+H58</f>
        <v>8666</v>
      </c>
      <c r="G58" s="64">
        <v>8666</v>
      </c>
      <c r="H58" s="64"/>
      <c r="I58" s="21">
        <f t="shared" ref="I58:I59" si="20">J58+K58</f>
        <v>4333</v>
      </c>
      <c r="J58" s="64">
        <v>4333</v>
      </c>
      <c r="K58" s="64"/>
    </row>
    <row r="59" spans="1:11" ht="36" customHeight="1" x14ac:dyDescent="0.25">
      <c r="B59" s="98"/>
      <c r="C59" s="54" t="s">
        <v>95</v>
      </c>
      <c r="D59" s="98"/>
      <c r="E59" s="77"/>
      <c r="F59" s="21">
        <f t="shared" si="19"/>
        <v>73665</v>
      </c>
      <c r="G59" s="21"/>
      <c r="H59" s="21">
        <f>15470+58195</f>
        <v>73665</v>
      </c>
      <c r="I59" s="21">
        <f t="shared" si="20"/>
        <v>36832</v>
      </c>
      <c r="J59" s="21"/>
      <c r="K59" s="21">
        <f>7735+29097</f>
        <v>36832</v>
      </c>
    </row>
    <row r="60" spans="1:11" ht="36.75" customHeight="1" x14ac:dyDescent="0.25">
      <c r="B60" s="97" t="s">
        <v>33</v>
      </c>
      <c r="C60" s="54" t="s">
        <v>96</v>
      </c>
      <c r="D60" s="97" t="s">
        <v>25</v>
      </c>
      <c r="E60" s="75" t="s">
        <v>98</v>
      </c>
      <c r="F60" s="21">
        <f>G60+H60</f>
        <v>22375</v>
      </c>
      <c r="G60" s="64">
        <v>22375</v>
      </c>
      <c r="H60" s="73"/>
      <c r="I60" s="21"/>
      <c r="J60" s="73"/>
      <c r="K60" s="73"/>
    </row>
    <row r="61" spans="1:11" ht="36.75" customHeight="1" x14ac:dyDescent="0.25">
      <c r="B61" s="98"/>
      <c r="C61" s="54" t="s">
        <v>97</v>
      </c>
      <c r="D61" s="98"/>
      <c r="E61" s="77"/>
      <c r="F61" s="21">
        <f>G61+H61</f>
        <v>15262</v>
      </c>
      <c r="G61" s="21"/>
      <c r="H61" s="21">
        <f>3205+12057</f>
        <v>15262</v>
      </c>
      <c r="I61" s="21"/>
      <c r="J61" s="21"/>
      <c r="K61" s="21"/>
    </row>
    <row r="62" spans="1:11" ht="25.5" customHeight="1" x14ac:dyDescent="0.25">
      <c r="B62" s="22" t="s">
        <v>37</v>
      </c>
      <c r="C62" s="22"/>
      <c r="D62" s="22"/>
      <c r="E62" s="32" t="s">
        <v>38</v>
      </c>
      <c r="F62" s="10">
        <f t="shared" ref="F62:J62" si="21">F63+F65</f>
        <v>35000</v>
      </c>
      <c r="G62" s="10">
        <f t="shared" si="21"/>
        <v>35000</v>
      </c>
      <c r="H62" s="10"/>
      <c r="I62" s="10">
        <f t="shared" si="21"/>
        <v>18500</v>
      </c>
      <c r="J62" s="10">
        <f t="shared" si="21"/>
        <v>18500</v>
      </c>
      <c r="K62" s="10"/>
    </row>
    <row r="63" spans="1:11" s="72" customFormat="1" ht="25.5" customHeight="1" x14ac:dyDescent="0.25">
      <c r="B63" s="39" t="s">
        <v>39</v>
      </c>
      <c r="C63" s="39" t="s">
        <v>62</v>
      </c>
      <c r="D63" s="39" t="s">
        <v>25</v>
      </c>
      <c r="E63" s="31" t="s">
        <v>40</v>
      </c>
      <c r="F63" s="21">
        <f>F64</f>
        <v>20000</v>
      </c>
      <c r="G63" s="21">
        <f t="shared" ref="G63:J63" si="22">G64</f>
        <v>20000</v>
      </c>
      <c r="H63" s="21"/>
      <c r="I63" s="21">
        <f>I64</f>
        <v>18500</v>
      </c>
      <c r="J63" s="21">
        <f t="shared" si="22"/>
        <v>18500</v>
      </c>
      <c r="K63" s="21"/>
    </row>
    <row r="64" spans="1:11" s="72" customFormat="1" ht="24.75" hidden="1" customHeight="1" x14ac:dyDescent="0.25">
      <c r="B64" s="39" t="s">
        <v>39</v>
      </c>
      <c r="C64" s="39" t="s">
        <v>62</v>
      </c>
      <c r="D64" s="39" t="s">
        <v>25</v>
      </c>
      <c r="E64" s="31"/>
      <c r="F64" s="21">
        <f>G64</f>
        <v>20000</v>
      </c>
      <c r="G64" s="21">
        <v>20000</v>
      </c>
      <c r="H64" s="21"/>
      <c r="I64" s="21">
        <f>J64</f>
        <v>18500</v>
      </c>
      <c r="J64" s="21">
        <v>18500</v>
      </c>
      <c r="K64" s="21"/>
    </row>
    <row r="65" spans="2:11" s="72" customFormat="1" ht="26.25" customHeight="1" x14ac:dyDescent="0.25">
      <c r="B65" s="39" t="s">
        <v>42</v>
      </c>
      <c r="C65" s="39" t="s">
        <v>63</v>
      </c>
      <c r="D65" s="39" t="s">
        <v>25</v>
      </c>
      <c r="E65" s="31" t="s">
        <v>43</v>
      </c>
      <c r="F65" s="21">
        <f>F66</f>
        <v>15000</v>
      </c>
      <c r="G65" s="21">
        <f t="shared" ref="G65" si="23">G66</f>
        <v>15000</v>
      </c>
      <c r="H65" s="21"/>
      <c r="I65" s="21"/>
      <c r="J65" s="21"/>
      <c r="K65" s="21"/>
    </row>
    <row r="66" spans="2:11" ht="27.75" hidden="1" customHeight="1" x14ac:dyDescent="0.25">
      <c r="B66" s="39" t="s">
        <v>42</v>
      </c>
      <c r="C66" s="39" t="s">
        <v>63</v>
      </c>
      <c r="D66" s="39" t="s">
        <v>25</v>
      </c>
      <c r="E66" s="31"/>
      <c r="F66" s="21">
        <f t="shared" ref="F66" si="24">G66+H66</f>
        <v>15000</v>
      </c>
      <c r="G66" s="21">
        <v>15000</v>
      </c>
      <c r="H66" s="10"/>
      <c r="I66" s="21">
        <f t="shared" ref="I66" si="25">J66+K66</f>
        <v>0</v>
      </c>
      <c r="J66" s="21"/>
      <c r="K66" s="10"/>
    </row>
    <row r="67" spans="2:11" ht="16.5" hidden="1" customHeight="1" x14ac:dyDescent="0.25">
      <c r="B67" s="27" t="s">
        <v>45</v>
      </c>
      <c r="C67" s="41"/>
      <c r="D67" s="41"/>
      <c r="E67" s="18" t="s">
        <v>46</v>
      </c>
      <c r="F67" s="10" t="e">
        <f>F68+#REF!</f>
        <v>#REF!</v>
      </c>
      <c r="G67" s="10" t="e">
        <f>G68+#REF!</f>
        <v>#REF!</v>
      </c>
      <c r="H67" s="10" t="e">
        <f>H68+#REF!</f>
        <v>#REF!</v>
      </c>
      <c r="I67" s="10" t="e">
        <f>I68+#REF!</f>
        <v>#REF!</v>
      </c>
      <c r="J67" s="10" t="e">
        <f>J68+#REF!</f>
        <v>#REF!</v>
      </c>
      <c r="K67" s="10" t="e">
        <f>K68+#REF!</f>
        <v>#REF!</v>
      </c>
    </row>
    <row r="68" spans="2:11" s="43" customFormat="1" ht="16.5" hidden="1" customHeight="1" x14ac:dyDescent="0.25">
      <c r="B68" s="27" t="s">
        <v>47</v>
      </c>
      <c r="C68" s="42"/>
      <c r="D68" s="42"/>
      <c r="E68" s="38" t="s">
        <v>48</v>
      </c>
      <c r="F68" s="10" t="e">
        <f>F69+#REF!+#REF!+#REF!+#REF!+#REF!+#REF!</f>
        <v>#REF!</v>
      </c>
      <c r="G68" s="10" t="e">
        <f>G69+#REF!+#REF!+#REF!+#REF!+#REF!+#REF!</f>
        <v>#REF!</v>
      </c>
      <c r="H68" s="10" t="e">
        <f>H69+#REF!+#REF!+#REF!+#REF!+#REF!+#REF!</f>
        <v>#REF!</v>
      </c>
      <c r="I68" s="10" t="e">
        <f>I69+#REF!+#REF!+#REF!+#REF!+#REF!+#REF!</f>
        <v>#REF!</v>
      </c>
      <c r="J68" s="10" t="e">
        <f>J69+#REF!+#REF!+#REF!+#REF!+#REF!+#REF!</f>
        <v>#REF!</v>
      </c>
      <c r="K68" s="10" t="e">
        <f>K69+#REF!+#REF!+#REF!+#REF!+#REF!+#REF!</f>
        <v>#REF!</v>
      </c>
    </row>
    <row r="69" spans="2:11" s="43" customFormat="1" ht="16.5" hidden="1" customHeight="1" x14ac:dyDescent="0.25">
      <c r="B69" s="25" t="s">
        <v>47</v>
      </c>
      <c r="C69" s="25" t="s">
        <v>64</v>
      </c>
      <c r="D69" s="44" t="s">
        <v>25</v>
      </c>
      <c r="E69" s="20" t="s">
        <v>65</v>
      </c>
      <c r="F69" s="21">
        <f t="shared" ref="F69" si="26">G69+H69</f>
        <v>0</v>
      </c>
      <c r="G69" s="21"/>
      <c r="H69" s="21"/>
      <c r="I69" s="21">
        <f t="shared" ref="I69:I70" si="27">J69+K69</f>
        <v>0</v>
      </c>
      <c r="J69" s="21"/>
      <c r="K69" s="21"/>
    </row>
    <row r="70" spans="2:11" s="47" customFormat="1" ht="21.75" customHeight="1" x14ac:dyDescent="0.25">
      <c r="B70" s="13" t="s">
        <v>66</v>
      </c>
      <c r="C70" s="28"/>
      <c r="D70" s="13"/>
      <c r="E70" s="46" t="s">
        <v>67</v>
      </c>
      <c r="F70" s="10">
        <f>G70+H70</f>
        <v>594</v>
      </c>
      <c r="G70" s="10">
        <f>G71</f>
        <v>50</v>
      </c>
      <c r="H70" s="10">
        <f>H71</f>
        <v>544</v>
      </c>
      <c r="I70" s="10">
        <f t="shared" si="27"/>
        <v>587</v>
      </c>
      <c r="J70" s="10">
        <f>J71</f>
        <v>50</v>
      </c>
      <c r="K70" s="10">
        <f>K71</f>
        <v>537</v>
      </c>
    </row>
    <row r="71" spans="2:11" s="47" customFormat="1" ht="21" customHeight="1" x14ac:dyDescent="0.25">
      <c r="B71" s="13" t="s">
        <v>68</v>
      </c>
      <c r="C71" s="28"/>
      <c r="D71" s="13"/>
      <c r="E71" s="23" t="s">
        <v>69</v>
      </c>
      <c r="F71" s="10">
        <f t="shared" ref="F71:K71" si="28">F73+F72</f>
        <v>594</v>
      </c>
      <c r="G71" s="10">
        <f t="shared" si="28"/>
        <v>50</v>
      </c>
      <c r="H71" s="10">
        <f t="shared" si="28"/>
        <v>544</v>
      </c>
      <c r="I71" s="10">
        <f t="shared" si="28"/>
        <v>587</v>
      </c>
      <c r="J71" s="10">
        <f t="shared" si="28"/>
        <v>50</v>
      </c>
      <c r="K71" s="10">
        <f t="shared" si="28"/>
        <v>537</v>
      </c>
    </row>
    <row r="72" spans="2:11" s="47" customFormat="1" ht="47.25" customHeight="1" x14ac:dyDescent="0.25">
      <c r="B72" s="92" t="s">
        <v>68</v>
      </c>
      <c r="C72" s="19" t="s">
        <v>70</v>
      </c>
      <c r="D72" s="92" t="s">
        <v>25</v>
      </c>
      <c r="E72" s="93" t="s">
        <v>71</v>
      </c>
      <c r="F72" s="21">
        <f>G72+H72</f>
        <v>50</v>
      </c>
      <c r="G72" s="21">
        <v>50</v>
      </c>
      <c r="H72" s="10"/>
      <c r="I72" s="21">
        <f>J72+K72</f>
        <v>50</v>
      </c>
      <c r="J72" s="21">
        <v>50</v>
      </c>
      <c r="K72" s="10"/>
    </row>
    <row r="73" spans="2:11" ht="47.25" customHeight="1" x14ac:dyDescent="0.25">
      <c r="B73" s="92"/>
      <c r="C73" s="19" t="s">
        <v>72</v>
      </c>
      <c r="D73" s="92"/>
      <c r="E73" s="93"/>
      <c r="F73" s="21">
        <f>H73</f>
        <v>544</v>
      </c>
      <c r="G73" s="21"/>
      <c r="H73" s="21">
        <v>544</v>
      </c>
      <c r="I73" s="21">
        <f>K73</f>
        <v>537</v>
      </c>
      <c r="J73" s="21"/>
      <c r="K73" s="21">
        <v>537</v>
      </c>
    </row>
    <row r="74" spans="2:11" s="47" customFormat="1" ht="33.75" customHeight="1" x14ac:dyDescent="0.25">
      <c r="B74" s="13" t="s">
        <v>73</v>
      </c>
      <c r="C74" s="28"/>
      <c r="D74" s="13"/>
      <c r="E74" s="65" t="s">
        <v>74</v>
      </c>
      <c r="F74" s="10">
        <f t="shared" ref="F74:J74" si="29">F75</f>
        <v>3000</v>
      </c>
      <c r="G74" s="10">
        <f t="shared" si="29"/>
        <v>3000</v>
      </c>
      <c r="H74" s="10"/>
      <c r="I74" s="10">
        <f t="shared" si="29"/>
        <v>6000</v>
      </c>
      <c r="J74" s="10">
        <f t="shared" si="29"/>
        <v>6000</v>
      </c>
      <c r="K74" s="10"/>
    </row>
    <row r="75" spans="2:11" s="72" customFormat="1" ht="31.5" customHeight="1" x14ac:dyDescent="0.25">
      <c r="B75" s="68" t="s">
        <v>75</v>
      </c>
      <c r="C75" s="39" t="s">
        <v>77</v>
      </c>
      <c r="D75" s="69" t="s">
        <v>25</v>
      </c>
      <c r="E75" s="71" t="s">
        <v>76</v>
      </c>
      <c r="F75" s="21">
        <f>F76</f>
        <v>3000</v>
      </c>
      <c r="G75" s="21">
        <f t="shared" ref="G75:J75" si="30">G76</f>
        <v>3000</v>
      </c>
      <c r="H75" s="21"/>
      <c r="I75" s="21">
        <f>I76</f>
        <v>6000</v>
      </c>
      <c r="J75" s="21">
        <f t="shared" si="30"/>
        <v>6000</v>
      </c>
      <c r="K75" s="21"/>
    </row>
    <row r="76" spans="2:11" s="43" customFormat="1" ht="29.25" hidden="1" customHeight="1" x14ac:dyDescent="0.25">
      <c r="B76" s="57" t="s">
        <v>75</v>
      </c>
      <c r="C76" s="25" t="s">
        <v>77</v>
      </c>
      <c r="D76" s="67" t="s">
        <v>25</v>
      </c>
      <c r="E76" s="56"/>
      <c r="F76" s="21">
        <f t="shared" ref="F76:F80" si="31">G76+H76</f>
        <v>3000</v>
      </c>
      <c r="G76" s="21">
        <v>3000</v>
      </c>
      <c r="H76" s="21"/>
      <c r="I76" s="21">
        <f t="shared" ref="I76:I80" si="32">J76+K76</f>
        <v>6000</v>
      </c>
      <c r="J76" s="21">
        <v>6000</v>
      </c>
      <c r="K76" s="21"/>
    </row>
    <row r="77" spans="2:11" ht="43.5" customHeight="1" x14ac:dyDescent="0.25">
      <c r="B77" s="90" t="s">
        <v>78</v>
      </c>
      <c r="C77" s="90"/>
      <c r="D77" s="90"/>
      <c r="E77" s="90"/>
      <c r="F77" s="10">
        <f t="shared" si="31"/>
        <v>1095</v>
      </c>
      <c r="G77" s="10">
        <f>SUM(G79:G80)</f>
        <v>1095</v>
      </c>
      <c r="H77" s="10"/>
      <c r="I77" s="10">
        <f t="shared" si="32"/>
        <v>1550</v>
      </c>
      <c r="J77" s="10">
        <f>SUM(J79:J80)</f>
        <v>1550</v>
      </c>
      <c r="K77" s="10"/>
    </row>
    <row r="78" spans="2:11" ht="28.5" customHeight="1" x14ac:dyDescent="0.25">
      <c r="B78" s="17" t="s">
        <v>79</v>
      </c>
      <c r="C78" s="48"/>
      <c r="D78" s="48"/>
      <c r="E78" s="37" t="s">
        <v>80</v>
      </c>
      <c r="F78" s="10">
        <f t="shared" si="31"/>
        <v>1095</v>
      </c>
      <c r="G78" s="10">
        <f>G79+G80</f>
        <v>1095</v>
      </c>
      <c r="H78" s="10"/>
      <c r="I78" s="10">
        <f t="shared" si="32"/>
        <v>1550</v>
      </c>
      <c r="J78" s="10">
        <f>J79+J80</f>
        <v>1550</v>
      </c>
      <c r="K78" s="10"/>
    </row>
    <row r="79" spans="2:11" ht="60.75" customHeight="1" x14ac:dyDescent="0.25">
      <c r="B79" s="19" t="s">
        <v>79</v>
      </c>
      <c r="C79" s="25" t="s">
        <v>81</v>
      </c>
      <c r="D79" s="19">
        <v>200</v>
      </c>
      <c r="E79" s="20" t="s">
        <v>82</v>
      </c>
      <c r="F79" s="21">
        <f t="shared" si="31"/>
        <v>250</v>
      </c>
      <c r="G79" s="21">
        <v>250</v>
      </c>
      <c r="H79" s="21"/>
      <c r="I79" s="21">
        <f t="shared" si="32"/>
        <v>250</v>
      </c>
      <c r="J79" s="21">
        <v>250</v>
      </c>
      <c r="K79" s="21"/>
    </row>
    <row r="80" spans="2:11" ht="96.75" customHeight="1" x14ac:dyDescent="0.25">
      <c r="B80" s="19" t="s">
        <v>79</v>
      </c>
      <c r="C80" s="25" t="s">
        <v>83</v>
      </c>
      <c r="D80" s="19">
        <v>200</v>
      </c>
      <c r="E80" s="20" t="s">
        <v>84</v>
      </c>
      <c r="F80" s="21">
        <f t="shared" si="31"/>
        <v>845</v>
      </c>
      <c r="G80" s="21">
        <v>845</v>
      </c>
      <c r="H80" s="21"/>
      <c r="I80" s="21">
        <f t="shared" si="32"/>
        <v>1300</v>
      </c>
      <c r="J80" s="21">
        <v>1300</v>
      </c>
      <c r="K80" s="21"/>
    </row>
    <row r="81" spans="2:11" ht="60" customHeight="1" x14ac:dyDescent="0.25">
      <c r="B81" s="90" t="s">
        <v>86</v>
      </c>
      <c r="C81" s="90"/>
      <c r="D81" s="90"/>
      <c r="E81" s="90"/>
      <c r="F81" s="10">
        <f>F82</f>
        <v>30212</v>
      </c>
      <c r="G81" s="10"/>
      <c r="H81" s="10">
        <f t="shared" ref="H81:K81" si="33">H82</f>
        <v>30212</v>
      </c>
      <c r="I81" s="10">
        <f>I82</f>
        <v>23240</v>
      </c>
      <c r="J81" s="10"/>
      <c r="K81" s="10">
        <f t="shared" si="33"/>
        <v>23240</v>
      </c>
    </row>
    <row r="82" spans="2:11" ht="28.5" customHeight="1" x14ac:dyDescent="0.25">
      <c r="B82" s="59" t="s">
        <v>68</v>
      </c>
      <c r="C82" s="60"/>
      <c r="D82" s="60"/>
      <c r="E82" s="61" t="s">
        <v>69</v>
      </c>
      <c r="F82" s="10">
        <f>F83</f>
        <v>30212</v>
      </c>
      <c r="G82" s="10"/>
      <c r="H82" s="10">
        <f>H83</f>
        <v>30212</v>
      </c>
      <c r="I82" s="10">
        <f>I83</f>
        <v>23240</v>
      </c>
      <c r="J82" s="10"/>
      <c r="K82" s="10">
        <f>K83</f>
        <v>23240</v>
      </c>
    </row>
    <row r="83" spans="2:11" ht="125.25" customHeight="1" x14ac:dyDescent="0.25">
      <c r="B83" s="62" t="s">
        <v>68</v>
      </c>
      <c r="C83" s="26" t="s">
        <v>87</v>
      </c>
      <c r="D83" s="39" t="s">
        <v>21</v>
      </c>
      <c r="E83" s="63" t="s">
        <v>88</v>
      </c>
      <c r="F83" s="21">
        <f>G83+H83</f>
        <v>30212</v>
      </c>
      <c r="G83" s="21"/>
      <c r="H83" s="21">
        <f>37184-6972</f>
        <v>30212</v>
      </c>
      <c r="I83" s="21">
        <f>J83+K83</f>
        <v>23240</v>
      </c>
      <c r="J83" s="21"/>
      <c r="K83" s="21">
        <f>40670-17430</f>
        <v>23240</v>
      </c>
    </row>
    <row r="84" spans="2:11" s="6" customFormat="1" ht="22.5" customHeight="1" x14ac:dyDescent="0.25">
      <c r="B84" s="94" t="s">
        <v>85</v>
      </c>
      <c r="C84" s="95"/>
      <c r="D84" s="96"/>
      <c r="E84" s="49"/>
      <c r="F84" s="10">
        <f t="shared" ref="F84:K84" si="34">SUM(F16+F77+F81)</f>
        <v>280639</v>
      </c>
      <c r="G84" s="10">
        <f t="shared" si="34"/>
        <v>153100</v>
      </c>
      <c r="H84" s="10">
        <f t="shared" si="34"/>
        <v>127539</v>
      </c>
      <c r="I84" s="10">
        <f t="shared" si="34"/>
        <v>214164</v>
      </c>
      <c r="J84" s="10">
        <f t="shared" si="34"/>
        <v>153555</v>
      </c>
      <c r="K84" s="10">
        <f t="shared" si="34"/>
        <v>60609</v>
      </c>
    </row>
    <row r="85" spans="2:11" s="6" customFormat="1" ht="16.5" x14ac:dyDescent="0.25">
      <c r="B85" s="50"/>
      <c r="C85" s="50"/>
      <c r="D85" s="50"/>
      <c r="E85" s="51"/>
      <c r="F85" s="52"/>
      <c r="G85" s="52"/>
      <c r="H85" s="52"/>
      <c r="I85" s="52"/>
      <c r="J85" s="52"/>
      <c r="K85" s="52"/>
    </row>
  </sheetData>
  <mergeCells count="37">
    <mergeCell ref="E60:E61"/>
    <mergeCell ref="B84:D84"/>
    <mergeCell ref="B60:B61"/>
    <mergeCell ref="D60:D61"/>
    <mergeCell ref="B58:B59"/>
    <mergeCell ref="D58:D59"/>
    <mergeCell ref="B10:H10"/>
    <mergeCell ref="B81:E81"/>
    <mergeCell ref="F12:F14"/>
    <mergeCell ref="G12:H12"/>
    <mergeCell ref="B13:B14"/>
    <mergeCell ref="C13:C14"/>
    <mergeCell ref="D13:D14"/>
    <mergeCell ref="G13:G14"/>
    <mergeCell ref="H13:H14"/>
    <mergeCell ref="B12:D12"/>
    <mergeCell ref="B48:E48"/>
    <mergeCell ref="B72:B73"/>
    <mergeCell ref="D72:D73"/>
    <mergeCell ref="E72:E73"/>
    <mergeCell ref="B77:E77"/>
    <mergeCell ref="E58:E59"/>
    <mergeCell ref="E5:H5"/>
    <mergeCell ref="B6:K6"/>
    <mergeCell ref="B7:K7"/>
    <mergeCell ref="B8:K8"/>
    <mergeCell ref="B9:K9"/>
    <mergeCell ref="E27:E29"/>
    <mergeCell ref="B27:B29"/>
    <mergeCell ref="D27:D29"/>
    <mergeCell ref="I12:I14"/>
    <mergeCell ref="J12:K12"/>
    <mergeCell ref="J13:J14"/>
    <mergeCell ref="K13:K14"/>
    <mergeCell ref="E12:E14"/>
    <mergeCell ref="B16:E16"/>
    <mergeCell ref="B17:E17"/>
  </mergeCells>
  <pageMargins left="0.78740157480314965" right="0.74803149606299213" top="1.0629921259842521" bottom="0.59055118110236227" header="0.31496062992125984" footer="0.31496062992125984"/>
  <pageSetup paperSize="9" orientation="landscape" r:id="rId1"/>
  <headerFooter differentFirst="1"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</vt:lpstr>
      <vt:lpstr>прилож.!Заголовки_для_печати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Прасолов</cp:lastModifiedBy>
  <cp:lastPrinted>2017-12-09T08:39:31Z</cp:lastPrinted>
  <dcterms:created xsi:type="dcterms:W3CDTF">2017-11-08T08:25:33Z</dcterms:created>
  <dcterms:modified xsi:type="dcterms:W3CDTF">2017-12-22T13:48:04Z</dcterms:modified>
</cp:coreProperties>
</file>