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ector\бюджетное управление\ДОКУМЕНТЫ\ПРОЕКТЫ БЮДЖЕТА\2022-2024\ПРИЛОЖЕНИЯ\"/>
    </mc:Choice>
  </mc:AlternateContent>
  <bookViews>
    <workbookView xWindow="10305" yWindow="15" windowWidth="8775" windowHeight="11910"/>
  </bookViews>
  <sheets>
    <sheet name="Приложение 14" sheetId="5" r:id="rId1"/>
    <sheet name="Лист1" sheetId="6" r:id="rId2"/>
  </sheets>
  <definedNames>
    <definedName name="_xlnm._FilterDatabase" localSheetId="1" hidden="1">Лист1!$A$1:$H$18</definedName>
    <definedName name="_xlnm._FilterDatabase" localSheetId="0" hidden="1">'Приложение 14'!$A$12:$IJ$933</definedName>
    <definedName name="_xlnm.Print_Titles" localSheetId="0">'Приложение 14'!$12:$12</definedName>
  </definedNames>
  <calcPr calcId="152511"/>
</workbook>
</file>

<file path=xl/calcChain.xml><?xml version="1.0" encoding="utf-8"?>
<calcChain xmlns="http://schemas.openxmlformats.org/spreadsheetml/2006/main">
  <c r="J733" i="5" l="1"/>
  <c r="I733" i="5"/>
  <c r="G733" i="5"/>
  <c r="F733" i="5"/>
  <c r="H734" i="5"/>
  <c r="E734" i="5"/>
  <c r="I172" i="5"/>
  <c r="I102" i="5"/>
  <c r="I85" i="5"/>
  <c r="I719" i="5"/>
  <c r="F719" i="5"/>
  <c r="J796" i="5"/>
  <c r="F768" i="5"/>
  <c r="H733" i="5" l="1"/>
  <c r="E733" i="5"/>
  <c r="I783" i="5"/>
  <c r="I337" i="5"/>
  <c r="F790" i="5"/>
  <c r="G281" i="5"/>
  <c r="G280" i="5" s="1"/>
  <c r="F281" i="5"/>
  <c r="H281" i="5"/>
  <c r="J280" i="5"/>
  <c r="I280" i="5"/>
  <c r="I279" i="5" s="1"/>
  <c r="H280" i="5" l="1"/>
  <c r="E281" i="5"/>
  <c r="F280" i="5"/>
  <c r="F279" i="5" s="1"/>
  <c r="J279" i="5"/>
  <c r="H279" i="5" s="1"/>
  <c r="G279" i="5"/>
  <c r="E279" i="5" l="1"/>
  <c r="E280" i="5"/>
  <c r="H148" i="5" l="1"/>
  <c r="E148" i="5"/>
  <c r="J147" i="5"/>
  <c r="J146" i="5" s="1"/>
  <c r="I147" i="5"/>
  <c r="I146" i="5" s="1"/>
  <c r="G147" i="5"/>
  <c r="G146" i="5" s="1"/>
  <c r="F147" i="5"/>
  <c r="F146" i="5" s="1"/>
  <c r="H770" i="5"/>
  <c r="E770" i="5"/>
  <c r="J769" i="5"/>
  <c r="I769" i="5"/>
  <c r="G769" i="5"/>
  <c r="F769" i="5"/>
  <c r="J751" i="5"/>
  <c r="I751" i="5"/>
  <c r="G751" i="5"/>
  <c r="F751" i="5"/>
  <c r="H752" i="5"/>
  <c r="E752" i="5"/>
  <c r="I772" i="5"/>
  <c r="H772" i="5" s="1"/>
  <c r="E772" i="5"/>
  <c r="J771" i="5"/>
  <c r="G771" i="5"/>
  <c r="F771" i="5"/>
  <c r="H649" i="5"/>
  <c r="H648" i="5"/>
  <c r="H645" i="5"/>
  <c r="H644" i="5"/>
  <c r="J636" i="5"/>
  <c r="J635" i="5" s="1"/>
  <c r="I636" i="5"/>
  <c r="I635" i="5" s="1"/>
  <c r="G636" i="5"/>
  <c r="G635" i="5" s="1"/>
  <c r="F636" i="5"/>
  <c r="F635" i="5" s="1"/>
  <c r="E637" i="5"/>
  <c r="H637" i="5"/>
  <c r="H624" i="5"/>
  <c r="H616" i="5"/>
  <c r="H615" i="5"/>
  <c r="H614" i="5"/>
  <c r="H613" i="5"/>
  <c r="H588" i="5"/>
  <c r="H587" i="5"/>
  <c r="H584" i="5"/>
  <c r="H346" i="5"/>
  <c r="H700" i="5"/>
  <c r="H698" i="5"/>
  <c r="H573" i="5"/>
  <c r="H570" i="5"/>
  <c r="H568" i="5"/>
  <c r="H542" i="5"/>
  <c r="H522" i="5"/>
  <c r="H524" i="5"/>
  <c r="H519" i="5"/>
  <c r="H517" i="5"/>
  <c r="H514" i="5"/>
  <c r="H509" i="5"/>
  <c r="H505" i="5"/>
  <c r="H491" i="5"/>
  <c r="H493" i="5"/>
  <c r="J480" i="5"/>
  <c r="I480" i="5"/>
  <c r="G480" i="5"/>
  <c r="F480" i="5"/>
  <c r="J482" i="5"/>
  <c r="I482" i="5"/>
  <c r="G482" i="5"/>
  <c r="F482" i="5"/>
  <c r="E481" i="5"/>
  <c r="E483" i="5"/>
  <c r="H481" i="5"/>
  <c r="H483" i="5"/>
  <c r="H474" i="5"/>
  <c r="H385" i="5"/>
  <c r="H382" i="5"/>
  <c r="H379" i="5"/>
  <c r="H377" i="5"/>
  <c r="H369" i="5"/>
  <c r="H367" i="5"/>
  <c r="H374" i="5"/>
  <c r="H769" i="5" l="1"/>
  <c r="E751" i="5"/>
  <c r="E769" i="5"/>
  <c r="E146" i="5"/>
  <c r="H146" i="5"/>
  <c r="H147" i="5"/>
  <c r="E147" i="5"/>
  <c r="H635" i="5"/>
  <c r="H480" i="5"/>
  <c r="H636" i="5"/>
  <c r="E771" i="5"/>
  <c r="H751" i="5"/>
  <c r="I771" i="5"/>
  <c r="G479" i="5"/>
  <c r="J479" i="5"/>
  <c r="E635" i="5"/>
  <c r="E636" i="5"/>
  <c r="H482" i="5"/>
  <c r="I479" i="5"/>
  <c r="F479" i="5"/>
  <c r="E482" i="5"/>
  <c r="E480" i="5"/>
  <c r="H479" i="5" l="1"/>
  <c r="E479" i="5"/>
  <c r="H771" i="5"/>
  <c r="H372" i="5"/>
  <c r="H803" i="5"/>
  <c r="J49" i="5" l="1"/>
  <c r="I49" i="5"/>
  <c r="G49" i="5"/>
  <c r="F49" i="5"/>
  <c r="H55" i="5"/>
  <c r="E55" i="5"/>
  <c r="I729" i="5"/>
  <c r="J841" i="5" l="1"/>
  <c r="I841" i="5"/>
  <c r="G841" i="5"/>
  <c r="F841" i="5"/>
  <c r="H843" i="5"/>
  <c r="E843" i="5"/>
  <c r="I336" i="5"/>
  <c r="F337" i="5"/>
  <c r="F336" i="5"/>
  <c r="I332" i="5"/>
  <c r="F332" i="5"/>
  <c r="I325" i="5"/>
  <c r="F325" i="5"/>
  <c r="I308" i="5"/>
  <c r="F308" i="5"/>
  <c r="I287" i="5"/>
  <c r="F287" i="5"/>
  <c r="I286" i="5"/>
  <c r="I285" i="5"/>
  <c r="F286" i="5"/>
  <c r="F285" i="5"/>
  <c r="I277" i="5"/>
  <c r="F277" i="5"/>
  <c r="I276" i="5"/>
  <c r="I275" i="5"/>
  <c r="F276" i="5"/>
  <c r="F275" i="5"/>
  <c r="I257" i="5"/>
  <c r="I256" i="5"/>
  <c r="F257" i="5"/>
  <c r="F256" i="5"/>
  <c r="I142" i="5"/>
  <c r="F142" i="5"/>
  <c r="I893" i="5" l="1"/>
  <c r="I730" i="5" l="1"/>
  <c r="F730" i="5"/>
  <c r="J880" i="5"/>
  <c r="J879" i="5" s="1"/>
  <c r="J878" i="5" s="1"/>
  <c r="I880" i="5"/>
  <c r="I879" i="5" s="1"/>
  <c r="I878" i="5" s="1"/>
  <c r="G880" i="5"/>
  <c r="G879" i="5" s="1"/>
  <c r="G878" i="5" s="1"/>
  <c r="F880" i="5"/>
  <c r="F879" i="5" s="1"/>
  <c r="F878" i="5" s="1"/>
  <c r="H881" i="5"/>
  <c r="E881" i="5"/>
  <c r="J872" i="5"/>
  <c r="I872" i="5"/>
  <c r="G872" i="5"/>
  <c r="F872" i="5"/>
  <c r="H873" i="5"/>
  <c r="E873" i="5"/>
  <c r="I899" i="5"/>
  <c r="F899" i="5"/>
  <c r="I896" i="5"/>
  <c r="F896" i="5"/>
  <c r="F893" i="5"/>
  <c r="I862" i="5"/>
  <c r="F862" i="5"/>
  <c r="H880" i="5" l="1"/>
  <c r="E880" i="5"/>
  <c r="H878" i="5"/>
  <c r="E878" i="5"/>
  <c r="E879" i="5"/>
  <c r="H879" i="5"/>
  <c r="G781" i="5" l="1"/>
  <c r="I781" i="5"/>
  <c r="J781" i="5"/>
  <c r="F781" i="5"/>
  <c r="H785" i="5"/>
  <c r="E785" i="5"/>
  <c r="H784" i="5"/>
  <c r="E784" i="5"/>
  <c r="I731" i="5"/>
  <c r="F731" i="5"/>
  <c r="H561" i="5"/>
  <c r="E561" i="5"/>
  <c r="J560" i="5"/>
  <c r="I560" i="5"/>
  <c r="G560" i="5"/>
  <c r="F560" i="5"/>
  <c r="J354" i="5"/>
  <c r="I354" i="5"/>
  <c r="G354" i="5"/>
  <c r="F354" i="5"/>
  <c r="J352" i="5"/>
  <c r="I352" i="5"/>
  <c r="G352" i="5"/>
  <c r="F352" i="5"/>
  <c r="H353" i="5"/>
  <c r="H355" i="5"/>
  <c r="E353" i="5"/>
  <c r="E355" i="5"/>
  <c r="E352" i="5" l="1"/>
  <c r="E354" i="5"/>
  <c r="H352" i="5"/>
  <c r="H560" i="5"/>
  <c r="H781" i="5"/>
  <c r="H354" i="5"/>
  <c r="E560" i="5"/>
  <c r="I87" i="5"/>
  <c r="J87" i="5"/>
  <c r="F87" i="5"/>
  <c r="G87" i="5"/>
  <c r="I89" i="5"/>
  <c r="J89" i="5"/>
  <c r="F89" i="5"/>
  <c r="G89" i="5"/>
  <c r="J165" i="5"/>
  <c r="J164" i="5" s="1"/>
  <c r="I165" i="5"/>
  <c r="I164" i="5" s="1"/>
  <c r="G165" i="5"/>
  <c r="G164" i="5" s="1"/>
  <c r="F165" i="5"/>
  <c r="F164" i="5" s="1"/>
  <c r="H166" i="5"/>
  <c r="E166" i="5"/>
  <c r="H164" i="5" l="1"/>
  <c r="H165" i="5"/>
  <c r="E164" i="5"/>
  <c r="E165" i="5"/>
  <c r="J270" i="5"/>
  <c r="J269" i="5" s="1"/>
  <c r="I270" i="5"/>
  <c r="I269" i="5" s="1"/>
  <c r="G270" i="5"/>
  <c r="G269" i="5" s="1"/>
  <c r="F270" i="5"/>
  <c r="H271" i="5"/>
  <c r="E271" i="5"/>
  <c r="J777" i="5"/>
  <c r="J776" i="5" s="1"/>
  <c r="I777" i="5"/>
  <c r="I776" i="5" s="1"/>
  <c r="G777" i="5"/>
  <c r="G776" i="5" s="1"/>
  <c r="F777" i="5"/>
  <c r="F776" i="5" s="1"/>
  <c r="H778" i="5"/>
  <c r="E778" i="5"/>
  <c r="J811" i="5"/>
  <c r="J810" i="5" s="1"/>
  <c r="I811" i="5"/>
  <c r="G811" i="5"/>
  <c r="G810" i="5" s="1"/>
  <c r="F811" i="5"/>
  <c r="F810" i="5" s="1"/>
  <c r="H812" i="5"/>
  <c r="E812" i="5"/>
  <c r="J875" i="5"/>
  <c r="I875" i="5"/>
  <c r="G875" i="5"/>
  <c r="F875" i="5"/>
  <c r="F871" i="5" s="1"/>
  <c r="H877" i="5"/>
  <c r="E877" i="5"/>
  <c r="E811" i="5" l="1"/>
  <c r="H811" i="5"/>
  <c r="I810" i="5"/>
  <c r="H810" i="5" s="1"/>
  <c r="E270" i="5"/>
  <c r="H270" i="5"/>
  <c r="F269" i="5"/>
  <c r="E269" i="5" s="1"/>
  <c r="H269" i="5"/>
  <c r="E777" i="5"/>
  <c r="H777" i="5"/>
  <c r="E810" i="5"/>
  <c r="H498" i="5" l="1"/>
  <c r="H75" i="5"/>
  <c r="H362" i="5"/>
  <c r="H361" i="5"/>
  <c r="H351" i="5"/>
  <c r="H349" i="5"/>
  <c r="H801" i="5"/>
  <c r="H799" i="5"/>
  <c r="H608" i="5"/>
  <c r="H607" i="5"/>
  <c r="H604" i="5"/>
  <c r="H603" i="5"/>
  <c r="H600" i="5"/>
  <c r="H599" i="5"/>
  <c r="H596" i="5"/>
  <c r="H593" i="5"/>
  <c r="H592" i="5"/>
  <c r="H591" i="5"/>
  <c r="H557" i="5"/>
  <c r="H554" i="5"/>
  <c r="H551" i="5"/>
  <c r="H548" i="5"/>
  <c r="H539" i="5"/>
  <c r="H538" i="5"/>
  <c r="H532" i="5"/>
  <c r="H531" i="5"/>
  <c r="H528" i="5"/>
  <c r="H527" i="5"/>
  <c r="H478" i="5"/>
  <c r="H477" i="5"/>
  <c r="H487" i="5"/>
  <c r="H486" i="5"/>
  <c r="H471" i="5"/>
  <c r="H469" i="5"/>
  <c r="H468" i="5"/>
  <c r="H465" i="5"/>
  <c r="H464" i="5"/>
  <c r="H461" i="5"/>
  <c r="H460" i="5"/>
  <c r="H458" i="5"/>
  <c r="H455" i="5"/>
  <c r="H454" i="5"/>
  <c r="H451" i="5"/>
  <c r="H450" i="5"/>
  <c r="H447" i="5"/>
  <c r="H446" i="5"/>
  <c r="H441" i="5"/>
  <c r="H440" i="5"/>
  <c r="H437" i="5"/>
  <c r="H436" i="5"/>
  <c r="H433" i="5"/>
  <c r="H432" i="5"/>
  <c r="H429" i="5"/>
  <c r="H428" i="5"/>
  <c r="H425" i="5"/>
  <c r="H424" i="5"/>
  <c r="H421" i="5"/>
  <c r="H420" i="5"/>
  <c r="H417" i="5"/>
  <c r="H416" i="5"/>
  <c r="H413" i="5"/>
  <c r="H412" i="5"/>
  <c r="H409" i="5"/>
  <c r="H408" i="5"/>
  <c r="H405" i="5"/>
  <c r="H404" i="5"/>
  <c r="H401" i="5"/>
  <c r="H400" i="5"/>
  <c r="H397" i="5"/>
  <c r="H396" i="5"/>
  <c r="H393" i="5"/>
  <c r="H392" i="5"/>
  <c r="H389" i="5"/>
  <c r="H388" i="5"/>
  <c r="H858" i="5" l="1"/>
  <c r="E858" i="5"/>
  <c r="J857" i="5"/>
  <c r="I857" i="5"/>
  <c r="G857" i="5"/>
  <c r="F857" i="5"/>
  <c r="H857" i="5" l="1"/>
  <c r="E857" i="5"/>
  <c r="J884" i="5" l="1"/>
  <c r="I884" i="5"/>
  <c r="E886" i="5"/>
  <c r="G885" i="5"/>
  <c r="G884" i="5" s="1"/>
  <c r="F885" i="5"/>
  <c r="H884" i="5" l="1"/>
  <c r="E885" i="5"/>
  <c r="F884" i="5"/>
  <c r="E884" i="5" s="1"/>
  <c r="F627" i="5" l="1"/>
  <c r="E628" i="5"/>
  <c r="G627" i="5"/>
  <c r="E776" i="5" l="1"/>
  <c r="E627" i="5"/>
  <c r="H776" i="5"/>
  <c r="H932" i="5"/>
  <c r="E932" i="5"/>
  <c r="J317" i="5" l="1"/>
  <c r="J315" i="5"/>
  <c r="I317" i="5"/>
  <c r="I315" i="5"/>
  <c r="H318" i="5"/>
  <c r="H316" i="5"/>
  <c r="H317" i="5" l="1"/>
  <c r="H315" i="5"/>
  <c r="I58" i="5"/>
  <c r="F58" i="5"/>
  <c r="J58" i="5"/>
  <c r="G58" i="5"/>
  <c r="J930" i="5" l="1"/>
  <c r="I930" i="5"/>
  <c r="G930" i="5"/>
  <c r="F930" i="5"/>
  <c r="H931" i="5"/>
  <c r="E931" i="5"/>
  <c r="H930" i="5" l="1"/>
  <c r="E930" i="5"/>
  <c r="E640" i="5" l="1"/>
  <c r="H640" i="5"/>
  <c r="J639" i="5"/>
  <c r="J638" i="5" s="1"/>
  <c r="I639" i="5"/>
  <c r="I638" i="5" s="1"/>
  <c r="G639" i="5"/>
  <c r="G638" i="5" s="1"/>
  <c r="E318" i="5"/>
  <c r="G317" i="5"/>
  <c r="F317" i="5"/>
  <c r="E316" i="5"/>
  <c r="G315" i="5"/>
  <c r="F315" i="5"/>
  <c r="F639" i="5" l="1"/>
  <c r="E639" i="5" s="1"/>
  <c r="E315" i="5"/>
  <c r="H639" i="5"/>
  <c r="H638" i="5"/>
  <c r="E317" i="5"/>
  <c r="E461" i="5"/>
  <c r="I459" i="5"/>
  <c r="F459" i="5"/>
  <c r="J357" i="5"/>
  <c r="J356" i="5" s="1"/>
  <c r="I357" i="5"/>
  <c r="I356" i="5" s="1"/>
  <c r="G357" i="5"/>
  <c r="G356" i="5" s="1"/>
  <c r="F357" i="5"/>
  <c r="H358" i="5"/>
  <c r="E358" i="5"/>
  <c r="F638" i="5" l="1"/>
  <c r="E638" i="5" s="1"/>
  <c r="J459" i="5"/>
  <c r="G459" i="5"/>
  <c r="H356" i="5"/>
  <c r="E357" i="5"/>
  <c r="F356" i="5"/>
  <c r="E356" i="5" s="1"/>
  <c r="H357" i="5"/>
  <c r="J703" i="5" l="1"/>
  <c r="I703" i="5"/>
  <c r="G703" i="5"/>
  <c r="F703" i="5"/>
  <c r="H705" i="5"/>
  <c r="E705" i="5"/>
  <c r="H704" i="5"/>
  <c r="E704" i="5"/>
  <c r="E703" i="5" l="1"/>
  <c r="H703" i="5"/>
  <c r="J222" i="5" l="1"/>
  <c r="I222" i="5"/>
  <c r="G222" i="5"/>
  <c r="F222" i="5"/>
  <c r="H223" i="5"/>
  <c r="E223" i="5"/>
  <c r="H222" i="5" l="1"/>
  <c r="E222" i="5"/>
  <c r="J739" i="5" l="1"/>
  <c r="I739" i="5"/>
  <c r="G739" i="5"/>
  <c r="F739" i="5"/>
  <c r="H741" i="5"/>
  <c r="E741" i="5"/>
  <c r="E726" i="5"/>
  <c r="J718" i="5"/>
  <c r="J717" i="5" s="1"/>
  <c r="I718" i="5"/>
  <c r="I717" i="5" s="1"/>
  <c r="G718" i="5"/>
  <c r="G717" i="5" s="1"/>
  <c r="F718" i="5"/>
  <c r="F717" i="5" s="1"/>
  <c r="H719" i="5"/>
  <c r="E719" i="5"/>
  <c r="E716" i="5"/>
  <c r="H580" i="5"/>
  <c r="E717" i="5" l="1"/>
  <c r="H717" i="5"/>
  <c r="H718" i="5"/>
  <c r="E718" i="5"/>
  <c r="J845" i="5" l="1"/>
  <c r="G845" i="5"/>
  <c r="I845" i="5"/>
  <c r="F845" i="5"/>
  <c r="H848" i="5"/>
  <c r="E848" i="5"/>
  <c r="H130" i="5" l="1"/>
  <c r="E130" i="5"/>
  <c r="J129" i="5"/>
  <c r="I129" i="5"/>
  <c r="G129" i="5"/>
  <c r="F129" i="5"/>
  <c r="H116" i="5"/>
  <c r="E116" i="5"/>
  <c r="J115" i="5"/>
  <c r="I115" i="5"/>
  <c r="G115" i="5"/>
  <c r="F115" i="5"/>
  <c r="J224" i="5"/>
  <c r="I224" i="5"/>
  <c r="G224" i="5"/>
  <c r="F224" i="5"/>
  <c r="H821" i="5"/>
  <c r="E821" i="5"/>
  <c r="J820" i="5"/>
  <c r="I820" i="5"/>
  <c r="G820" i="5"/>
  <c r="F820" i="5"/>
  <c r="H630" i="5"/>
  <c r="E630" i="5"/>
  <c r="J629" i="5"/>
  <c r="I629" i="5"/>
  <c r="G629" i="5"/>
  <c r="F629" i="5"/>
  <c r="H111" i="5"/>
  <c r="E111" i="5"/>
  <c r="J110" i="5"/>
  <c r="I110" i="5"/>
  <c r="G110" i="5"/>
  <c r="F110" i="5"/>
  <c r="H109" i="5"/>
  <c r="H108" i="5" s="1"/>
  <c r="E109" i="5"/>
  <c r="E108" i="5" s="1"/>
  <c r="J108" i="5"/>
  <c r="I108" i="5"/>
  <c r="G108" i="5"/>
  <c r="F108" i="5"/>
  <c r="H107" i="5"/>
  <c r="E107" i="5"/>
  <c r="J106" i="5"/>
  <c r="I106" i="5"/>
  <c r="G106" i="5"/>
  <c r="F106" i="5"/>
  <c r="H82" i="5"/>
  <c r="E82" i="5"/>
  <c r="J81" i="5"/>
  <c r="I81" i="5"/>
  <c r="G81" i="5"/>
  <c r="F81" i="5"/>
  <c r="H80" i="5"/>
  <c r="E80" i="5"/>
  <c r="J79" i="5"/>
  <c r="I79" i="5"/>
  <c r="G79" i="5"/>
  <c r="F79" i="5"/>
  <c r="H78" i="5"/>
  <c r="E78" i="5"/>
  <c r="J77" i="5"/>
  <c r="I77" i="5"/>
  <c r="G77" i="5"/>
  <c r="F77" i="5"/>
  <c r="H768" i="5"/>
  <c r="E768" i="5"/>
  <c r="J767" i="5"/>
  <c r="J766" i="5" s="1"/>
  <c r="I767" i="5"/>
  <c r="I766" i="5" s="1"/>
  <c r="G767" i="5"/>
  <c r="G766" i="5" s="1"/>
  <c r="F767" i="5"/>
  <c r="F766" i="5" s="1"/>
  <c r="H889" i="5"/>
  <c r="E889" i="5"/>
  <c r="J888" i="5"/>
  <c r="I888" i="5"/>
  <c r="G888" i="5"/>
  <c r="F888" i="5"/>
  <c r="H634" i="5"/>
  <c r="E634" i="5"/>
  <c r="J633" i="5"/>
  <c r="I633" i="5"/>
  <c r="G633" i="5"/>
  <c r="F633" i="5"/>
  <c r="H632" i="5"/>
  <c r="E632" i="5"/>
  <c r="J631" i="5"/>
  <c r="I631" i="5"/>
  <c r="G631" i="5"/>
  <c r="F631" i="5"/>
  <c r="H314" i="5"/>
  <c r="E314" i="5"/>
  <c r="J313" i="5"/>
  <c r="I313" i="5"/>
  <c r="G313" i="5"/>
  <c r="F313" i="5"/>
  <c r="H312" i="5"/>
  <c r="E312" i="5"/>
  <c r="J311" i="5"/>
  <c r="I311" i="5"/>
  <c r="G311" i="5"/>
  <c r="F311" i="5"/>
  <c r="H301" i="5"/>
  <c r="E301" i="5"/>
  <c r="J300" i="5"/>
  <c r="I300" i="5"/>
  <c r="G300" i="5"/>
  <c r="F300" i="5"/>
  <c r="H299" i="5"/>
  <c r="E299" i="5"/>
  <c r="J298" i="5"/>
  <c r="I298" i="5"/>
  <c r="G298" i="5"/>
  <c r="F298" i="5"/>
  <c r="H297" i="5"/>
  <c r="E297" i="5"/>
  <c r="J296" i="5"/>
  <c r="I296" i="5"/>
  <c r="G296" i="5"/>
  <c r="F296" i="5"/>
  <c r="H295" i="5"/>
  <c r="E295" i="5"/>
  <c r="J294" i="5"/>
  <c r="I294" i="5"/>
  <c r="G294" i="5"/>
  <c r="F294" i="5"/>
  <c r="H293" i="5"/>
  <c r="E293" i="5"/>
  <c r="J292" i="5"/>
  <c r="I292" i="5"/>
  <c r="G292" i="5"/>
  <c r="F292" i="5"/>
  <c r="H291" i="5"/>
  <c r="E291" i="5"/>
  <c r="J290" i="5"/>
  <c r="I290" i="5"/>
  <c r="G290" i="5"/>
  <c r="F290" i="5"/>
  <c r="H265" i="5"/>
  <c r="E265" i="5"/>
  <c r="J264" i="5"/>
  <c r="I264" i="5"/>
  <c r="G264" i="5"/>
  <c r="F264" i="5"/>
  <c r="H263" i="5"/>
  <c r="E263" i="5"/>
  <c r="J262" i="5"/>
  <c r="I262" i="5"/>
  <c r="G262" i="5"/>
  <c r="F262" i="5"/>
  <c r="H261" i="5"/>
  <c r="E261" i="5"/>
  <c r="E260" i="5" s="1"/>
  <c r="J260" i="5"/>
  <c r="I260" i="5"/>
  <c r="G260" i="5"/>
  <c r="F260" i="5"/>
  <c r="H145" i="5"/>
  <c r="E145" i="5"/>
  <c r="J144" i="5"/>
  <c r="J143" i="5" s="1"/>
  <c r="I144" i="5"/>
  <c r="I143" i="5" s="1"/>
  <c r="G144" i="5"/>
  <c r="G143" i="5" s="1"/>
  <c r="F144" i="5"/>
  <c r="F143" i="5" s="1"/>
  <c r="F626" i="5" l="1"/>
  <c r="F625" i="5" s="1"/>
  <c r="G626" i="5"/>
  <c r="G625" i="5" s="1"/>
  <c r="F310" i="5"/>
  <c r="I626" i="5"/>
  <c r="I625" i="5" s="1"/>
  <c r="G310" i="5"/>
  <c r="J626" i="5"/>
  <c r="J625" i="5" s="1"/>
  <c r="G289" i="5"/>
  <c r="F289" i="5"/>
  <c r="J310" i="5"/>
  <c r="I310" i="5"/>
  <c r="J76" i="5"/>
  <c r="F259" i="5"/>
  <c r="G259" i="5"/>
  <c r="J289" i="5"/>
  <c r="E129" i="5"/>
  <c r="H115" i="5"/>
  <c r="E115" i="5"/>
  <c r="H129" i="5"/>
  <c r="E224" i="5"/>
  <c r="H224" i="5"/>
  <c r="H77" i="5"/>
  <c r="H264" i="5"/>
  <c r="H260" i="5"/>
  <c r="H262" i="5"/>
  <c r="E264" i="5"/>
  <c r="J259" i="5"/>
  <c r="H110" i="5"/>
  <c r="H767" i="5"/>
  <c r="E77" i="5"/>
  <c r="I105" i="5"/>
  <c r="E110" i="5"/>
  <c r="H888" i="5"/>
  <c r="H81" i="5"/>
  <c r="G105" i="5"/>
  <c r="E766" i="5"/>
  <c r="E144" i="5"/>
  <c r="H144" i="5"/>
  <c r="I259" i="5"/>
  <c r="H292" i="5"/>
  <c r="H294" i="5"/>
  <c r="E296" i="5"/>
  <c r="H296" i="5"/>
  <c r="E298" i="5"/>
  <c r="H298" i="5"/>
  <c r="E300" i="5"/>
  <c r="H300" i="5"/>
  <c r="E311" i="5"/>
  <c r="H311" i="5"/>
  <c r="E313" i="5"/>
  <c r="E631" i="5"/>
  <c r="H631" i="5"/>
  <c r="E633" i="5"/>
  <c r="H633" i="5"/>
  <c r="E888" i="5"/>
  <c r="H766" i="5"/>
  <c r="E767" i="5"/>
  <c r="G76" i="5"/>
  <c r="I76" i="5"/>
  <c r="H79" i="5"/>
  <c r="E81" i="5"/>
  <c r="E106" i="5"/>
  <c r="H106" i="5"/>
  <c r="J105" i="5"/>
  <c r="E629" i="5"/>
  <c r="H629" i="5"/>
  <c r="E820" i="5"/>
  <c r="H820" i="5"/>
  <c r="F105" i="5"/>
  <c r="E79" i="5"/>
  <c r="F76" i="5"/>
  <c r="H290" i="5"/>
  <c r="E292" i="5"/>
  <c r="I289" i="5"/>
  <c r="H313" i="5"/>
  <c r="E290" i="5"/>
  <c r="E294" i="5"/>
  <c r="E262" i="5"/>
  <c r="J457" i="5"/>
  <c r="I457" i="5"/>
  <c r="G457" i="5"/>
  <c r="F457" i="5"/>
  <c r="E458" i="5"/>
  <c r="J476" i="5"/>
  <c r="I476" i="5"/>
  <c r="I475" i="5" s="1"/>
  <c r="G476" i="5"/>
  <c r="G475" i="5" s="1"/>
  <c r="F476" i="5"/>
  <c r="F475" i="5" s="1"/>
  <c r="E477" i="5"/>
  <c r="E478" i="5"/>
  <c r="J800" i="5"/>
  <c r="I800" i="5"/>
  <c r="G800" i="5"/>
  <c r="F800" i="5"/>
  <c r="E801" i="5"/>
  <c r="H169" i="5"/>
  <c r="E169" i="5"/>
  <c r="J168" i="5"/>
  <c r="J167" i="5" s="1"/>
  <c r="I168" i="5"/>
  <c r="I167" i="5" s="1"/>
  <c r="G168" i="5"/>
  <c r="G167" i="5" s="1"/>
  <c r="F168" i="5"/>
  <c r="F167" i="5" s="1"/>
  <c r="E143" i="5" l="1"/>
  <c r="E310" i="5"/>
  <c r="H310" i="5"/>
  <c r="H259" i="5"/>
  <c r="H143" i="5"/>
  <c r="E259" i="5"/>
  <c r="G456" i="5"/>
  <c r="J456" i="5"/>
  <c r="H457" i="5"/>
  <c r="E457" i="5"/>
  <c r="H476" i="5"/>
  <c r="J475" i="5"/>
  <c r="H475" i="5" s="1"/>
  <c r="E167" i="5"/>
  <c r="H167" i="5"/>
  <c r="E168" i="5"/>
  <c r="H800" i="5"/>
  <c r="E476" i="5"/>
  <c r="E475" i="5"/>
  <c r="E800" i="5"/>
  <c r="H168" i="5"/>
  <c r="J928" i="5" l="1"/>
  <c r="I928" i="5"/>
  <c r="G928" i="5"/>
  <c r="F928" i="5"/>
  <c r="I70" i="5" l="1"/>
  <c r="F70" i="5"/>
  <c r="J70" i="5"/>
  <c r="G70" i="5"/>
  <c r="H72" i="5"/>
  <c r="E72" i="5"/>
  <c r="H693" i="5" l="1"/>
  <c r="E693" i="5"/>
  <c r="J692" i="5"/>
  <c r="J691" i="5" s="1"/>
  <c r="I692" i="5"/>
  <c r="G692" i="5"/>
  <c r="G691" i="5" s="1"/>
  <c r="F692" i="5"/>
  <c r="H690" i="5"/>
  <c r="E690" i="5"/>
  <c r="J689" i="5"/>
  <c r="J688" i="5" s="1"/>
  <c r="I689" i="5"/>
  <c r="G689" i="5"/>
  <c r="G688" i="5" s="1"/>
  <c r="F689" i="5"/>
  <c r="H621" i="5"/>
  <c r="H26" i="5"/>
  <c r="H23" i="5"/>
  <c r="H619" i="5"/>
  <c r="H565" i="5"/>
  <c r="H511" i="5"/>
  <c r="H500" i="5"/>
  <c r="H495" i="5"/>
  <c r="H444" i="5"/>
  <c r="J647" i="5"/>
  <c r="I647" i="5"/>
  <c r="G647" i="5"/>
  <c r="F647" i="5"/>
  <c r="J643" i="5"/>
  <c r="I643" i="5"/>
  <c r="G643" i="5"/>
  <c r="F643" i="5"/>
  <c r="J802" i="5"/>
  <c r="I802" i="5"/>
  <c r="G802" i="5"/>
  <c r="F802" i="5"/>
  <c r="E803" i="5"/>
  <c r="H689" i="5" l="1"/>
  <c r="I688" i="5"/>
  <c r="H688" i="5" s="1"/>
  <c r="J687" i="5"/>
  <c r="E689" i="5"/>
  <c r="H692" i="5"/>
  <c r="I691" i="5"/>
  <c r="H691" i="5" s="1"/>
  <c r="G687" i="5"/>
  <c r="E692" i="5"/>
  <c r="F688" i="5"/>
  <c r="F691" i="5"/>
  <c r="E691" i="5" s="1"/>
  <c r="E802" i="5"/>
  <c r="H802" i="5"/>
  <c r="I687" i="5" l="1"/>
  <c r="H687" i="5" s="1"/>
  <c r="E688" i="5"/>
  <c r="F687" i="5"/>
  <c r="E687" i="5" s="1"/>
  <c r="J470" i="5" l="1"/>
  <c r="H470" i="5" s="1"/>
  <c r="G470" i="5"/>
  <c r="E470" i="5" s="1"/>
  <c r="E471" i="5"/>
  <c r="I456" i="5"/>
  <c r="F456" i="5"/>
  <c r="J360" i="5"/>
  <c r="G360" i="5"/>
  <c r="E361" i="5"/>
  <c r="E460" i="5" l="1"/>
  <c r="J359" i="5"/>
  <c r="I360" i="5"/>
  <c r="I359" i="5" s="1"/>
  <c r="G359" i="5"/>
  <c r="F360" i="5"/>
  <c r="F359" i="5" s="1"/>
  <c r="E362" i="5"/>
  <c r="E360" i="5" l="1"/>
  <c r="H360" i="5"/>
  <c r="H359" i="5"/>
  <c r="E359" i="5"/>
  <c r="H459" i="5"/>
  <c r="E459" i="5"/>
  <c r="I303" i="5"/>
  <c r="F303" i="5"/>
  <c r="H304" i="5"/>
  <c r="E304" i="5"/>
  <c r="J844" i="5" l="1"/>
  <c r="I844" i="5"/>
  <c r="G844" i="5"/>
  <c r="F844" i="5"/>
  <c r="J320" i="5"/>
  <c r="J319" i="5" s="1"/>
  <c r="J309" i="5" s="1"/>
  <c r="I320" i="5"/>
  <c r="I319" i="5" s="1"/>
  <c r="I309" i="5" s="1"/>
  <c r="G320" i="5"/>
  <c r="G319" i="5" s="1"/>
  <c r="G309" i="5" s="1"/>
  <c r="F320" i="5"/>
  <c r="F319" i="5" s="1"/>
  <c r="F309" i="5" s="1"/>
  <c r="H321" i="5"/>
  <c r="E321" i="5"/>
  <c r="H90" i="5"/>
  <c r="E90" i="5"/>
  <c r="I892" i="5"/>
  <c r="F892" i="5"/>
  <c r="J792" i="5"/>
  <c r="G792" i="5"/>
  <c r="J892" i="5"/>
  <c r="G892" i="5"/>
  <c r="J673" i="5"/>
  <c r="J672" i="5" s="1"/>
  <c r="I673" i="5"/>
  <c r="I672" i="5" s="1"/>
  <c r="G673" i="5"/>
  <c r="G672" i="5" s="1"/>
  <c r="F673" i="5"/>
  <c r="F672" i="5" s="1"/>
  <c r="H674" i="5"/>
  <c r="E674" i="5"/>
  <c r="J774" i="5"/>
  <c r="J773" i="5" s="1"/>
  <c r="J765" i="5" s="1"/>
  <c r="I774" i="5"/>
  <c r="I773" i="5" s="1"/>
  <c r="I765" i="5" s="1"/>
  <c r="H775" i="5"/>
  <c r="G774" i="5"/>
  <c r="G773" i="5" s="1"/>
  <c r="G765" i="5" s="1"/>
  <c r="F774" i="5"/>
  <c r="F773" i="5" s="1"/>
  <c r="F765" i="5" s="1"/>
  <c r="E775" i="5"/>
  <c r="F792" i="5"/>
  <c r="I792" i="5"/>
  <c r="G789" i="5"/>
  <c r="F789" i="5"/>
  <c r="J789" i="5"/>
  <c r="I789" i="5"/>
  <c r="G748" i="5"/>
  <c r="G747" i="5" s="1"/>
  <c r="J748" i="5"/>
  <c r="J747" i="5" s="1"/>
  <c r="I748" i="5"/>
  <c r="I747" i="5" s="1"/>
  <c r="F748" i="5"/>
  <c r="H750" i="5"/>
  <c r="E750" i="5"/>
  <c r="H765" i="5" l="1"/>
  <c r="H309" i="5"/>
  <c r="E309" i="5"/>
  <c r="E319" i="5"/>
  <c r="E844" i="5"/>
  <c r="H844" i="5"/>
  <c r="H319" i="5"/>
  <c r="E320" i="5"/>
  <c r="H320" i="5"/>
  <c r="E89" i="5"/>
  <c r="H89" i="5"/>
  <c r="F747" i="5"/>
  <c r="E747" i="5" s="1"/>
  <c r="H747" i="5"/>
  <c r="E774" i="5"/>
  <c r="H774" i="5"/>
  <c r="H673" i="5"/>
  <c r="E673" i="5"/>
  <c r="H773" i="5"/>
  <c r="E773" i="5"/>
  <c r="J595" i="5"/>
  <c r="I595" i="5"/>
  <c r="G595" i="5"/>
  <c r="F595" i="5"/>
  <c r="E557" i="5"/>
  <c r="H503" i="5"/>
  <c r="J350" i="5"/>
  <c r="I350" i="5"/>
  <c r="G350" i="5"/>
  <c r="F350" i="5"/>
  <c r="J348" i="5"/>
  <c r="J347" i="5" s="1"/>
  <c r="I348" i="5"/>
  <c r="G348" i="5"/>
  <c r="F348" i="5"/>
  <c r="E351" i="5"/>
  <c r="E349" i="5"/>
  <c r="H17" i="5"/>
  <c r="J855" i="5"/>
  <c r="J854" i="5" s="1"/>
  <c r="I855" i="5"/>
  <c r="I854" i="5" s="1"/>
  <c r="G855" i="5"/>
  <c r="G854" i="5" s="1"/>
  <c r="F855" i="5"/>
  <c r="F854" i="5" s="1"/>
  <c r="H856" i="5"/>
  <c r="E856" i="5"/>
  <c r="H827" i="5"/>
  <c r="E827" i="5"/>
  <c r="H826" i="5"/>
  <c r="E826" i="5"/>
  <c r="H825" i="5"/>
  <c r="E825" i="5"/>
  <c r="J556" i="5"/>
  <c r="I556" i="5"/>
  <c r="G556" i="5"/>
  <c r="F556" i="5"/>
  <c r="J558" i="5"/>
  <c r="I558" i="5"/>
  <c r="G558" i="5"/>
  <c r="F558" i="5"/>
  <c r="H559" i="5"/>
  <c r="E559" i="5"/>
  <c r="H847" i="5"/>
  <c r="E847" i="5"/>
  <c r="J715" i="5"/>
  <c r="G715" i="5"/>
  <c r="J213" i="5"/>
  <c r="I213" i="5"/>
  <c r="G213" i="5"/>
  <c r="F213" i="5"/>
  <c r="J209" i="5"/>
  <c r="I209" i="5"/>
  <c r="G209" i="5"/>
  <c r="F209" i="5"/>
  <c r="I302" i="5"/>
  <c r="H302" i="5" s="1"/>
  <c r="G303" i="5"/>
  <c r="G302" i="5" s="1"/>
  <c r="F302" i="5"/>
  <c r="H305" i="5"/>
  <c r="E305" i="5"/>
  <c r="J267" i="5"/>
  <c r="J266" i="5" s="1"/>
  <c r="I267" i="5"/>
  <c r="I266" i="5" s="1"/>
  <c r="G267" i="5"/>
  <c r="G266" i="5" s="1"/>
  <c r="F267" i="5"/>
  <c r="F266" i="5" s="1"/>
  <c r="H268" i="5"/>
  <c r="E268" i="5"/>
  <c r="F347" i="5" l="1"/>
  <c r="I347" i="5"/>
  <c r="G347" i="5"/>
  <c r="H556" i="5"/>
  <c r="I555" i="5"/>
  <c r="J555" i="5"/>
  <c r="F555" i="5"/>
  <c r="G555" i="5"/>
  <c r="H749" i="5"/>
  <c r="H348" i="5"/>
  <c r="E350" i="5"/>
  <c r="H350" i="5"/>
  <c r="E348" i="5"/>
  <c r="H855" i="5"/>
  <c r="E855" i="5"/>
  <c r="E267" i="5"/>
  <c r="H303" i="5"/>
  <c r="E749" i="5"/>
  <c r="E558" i="5"/>
  <c r="H558" i="5"/>
  <c r="H748" i="5"/>
  <c r="E748" i="5"/>
  <c r="E303" i="5"/>
  <c r="E302" i="5"/>
  <c r="H267" i="5"/>
  <c r="H266" i="5"/>
  <c r="E266" i="5"/>
  <c r="H555" i="5" l="1"/>
  <c r="H347" i="5"/>
  <c r="E347" i="5"/>
  <c r="H929" i="5"/>
  <c r="H927" i="5"/>
  <c r="J926" i="5"/>
  <c r="I926" i="5"/>
  <c r="H925" i="5"/>
  <c r="H924" i="5"/>
  <c r="H923" i="5"/>
  <c r="H922" i="5"/>
  <c r="J921" i="5"/>
  <c r="H920" i="5"/>
  <c r="J919" i="5"/>
  <c r="H918" i="5"/>
  <c r="J917" i="5"/>
  <c r="I917" i="5"/>
  <c r="H916" i="5"/>
  <c r="H915" i="5"/>
  <c r="H914" i="5"/>
  <c r="J913" i="5"/>
  <c r="I913" i="5"/>
  <c r="H912" i="5"/>
  <c r="J911" i="5"/>
  <c r="I911" i="5"/>
  <c r="H910" i="5"/>
  <c r="H909" i="5"/>
  <c r="H908" i="5"/>
  <c r="J907" i="5"/>
  <c r="I907" i="5"/>
  <c r="H906" i="5"/>
  <c r="J905" i="5"/>
  <c r="I905" i="5"/>
  <c r="H904" i="5"/>
  <c r="H903" i="5"/>
  <c r="J902" i="5"/>
  <c r="I902" i="5"/>
  <c r="H901" i="5"/>
  <c r="H900" i="5"/>
  <c r="H899" i="5"/>
  <c r="H898" i="5"/>
  <c r="H897" i="5"/>
  <c r="H896" i="5"/>
  <c r="H895" i="5"/>
  <c r="H894" i="5"/>
  <c r="H893" i="5"/>
  <c r="H876" i="5"/>
  <c r="H874" i="5"/>
  <c r="H868" i="5"/>
  <c r="H867" i="5"/>
  <c r="J866" i="5"/>
  <c r="I866" i="5"/>
  <c r="H865" i="5"/>
  <c r="H864" i="5"/>
  <c r="J863" i="5"/>
  <c r="I863" i="5"/>
  <c r="H862" i="5"/>
  <c r="J861" i="5"/>
  <c r="I861" i="5"/>
  <c r="H853" i="5"/>
  <c r="H852" i="5"/>
  <c r="J851" i="5"/>
  <c r="H846" i="5"/>
  <c r="H842" i="5"/>
  <c r="J840" i="5"/>
  <c r="H839" i="5"/>
  <c r="J838" i="5"/>
  <c r="J837" i="5" s="1"/>
  <c r="I838" i="5"/>
  <c r="H836" i="5"/>
  <c r="J835" i="5"/>
  <c r="J834" i="5" s="1"/>
  <c r="I835" i="5"/>
  <c r="H833" i="5"/>
  <c r="H832" i="5"/>
  <c r="J831" i="5"/>
  <c r="J830" i="5" s="1"/>
  <c r="I831" i="5"/>
  <c r="J824" i="5"/>
  <c r="J822" i="5" s="1"/>
  <c r="J819" i="5"/>
  <c r="I819" i="5"/>
  <c r="H818" i="5"/>
  <c r="J817" i="5"/>
  <c r="I817" i="5"/>
  <c r="H816" i="5"/>
  <c r="J815" i="5"/>
  <c r="I815" i="5"/>
  <c r="H809" i="5"/>
  <c r="J808" i="5"/>
  <c r="J807" i="5" s="1"/>
  <c r="I808" i="5"/>
  <c r="H806" i="5"/>
  <c r="J805" i="5"/>
  <c r="J804" i="5" s="1"/>
  <c r="J798" i="5"/>
  <c r="J795" i="5" s="1"/>
  <c r="I798" i="5"/>
  <c r="H793" i="5"/>
  <c r="J791" i="5"/>
  <c r="H790" i="5"/>
  <c r="J788" i="5"/>
  <c r="I788" i="5"/>
  <c r="H783" i="5"/>
  <c r="H782" i="5"/>
  <c r="J780" i="5"/>
  <c r="J779" i="5" s="1"/>
  <c r="H764" i="5"/>
  <c r="H763" i="5"/>
  <c r="H762" i="5"/>
  <c r="H761" i="5"/>
  <c r="H760" i="5"/>
  <c r="H759" i="5"/>
  <c r="J758" i="5"/>
  <c r="J757" i="5" s="1"/>
  <c r="J756" i="5" s="1"/>
  <c r="I758" i="5"/>
  <c r="I757" i="5" s="1"/>
  <c r="H755" i="5"/>
  <c r="J754" i="5"/>
  <c r="J753" i="5" s="1"/>
  <c r="I754" i="5"/>
  <c r="H746" i="5"/>
  <c r="J745" i="5"/>
  <c r="I745" i="5"/>
  <c r="H744" i="5"/>
  <c r="J743" i="5"/>
  <c r="I743" i="5"/>
  <c r="H740" i="5"/>
  <c r="J738" i="5"/>
  <c r="I738" i="5"/>
  <c r="H737" i="5"/>
  <c r="J736" i="5"/>
  <c r="J735" i="5" s="1"/>
  <c r="I736" i="5"/>
  <c r="I735" i="5" s="1"/>
  <c r="H732" i="5"/>
  <c r="H731" i="5"/>
  <c r="H730" i="5"/>
  <c r="H729" i="5"/>
  <c r="J728" i="5"/>
  <c r="J727" i="5" s="1"/>
  <c r="H726" i="5"/>
  <c r="J725" i="5"/>
  <c r="J724" i="5" s="1"/>
  <c r="I725" i="5"/>
  <c r="H722" i="5"/>
  <c r="J721" i="5"/>
  <c r="J720" i="5" s="1"/>
  <c r="I721" i="5"/>
  <c r="H716" i="5"/>
  <c r="I715" i="5"/>
  <c r="H715" i="5" s="1"/>
  <c r="J714" i="5"/>
  <c r="J713" i="5" s="1"/>
  <c r="H711" i="5"/>
  <c r="J710" i="5"/>
  <c r="J709" i="5" s="1"/>
  <c r="I710" i="5"/>
  <c r="H708" i="5"/>
  <c r="J707" i="5"/>
  <c r="J706" i="5" s="1"/>
  <c r="I707" i="5"/>
  <c r="J702" i="5"/>
  <c r="J699" i="5"/>
  <c r="I699" i="5"/>
  <c r="J697" i="5"/>
  <c r="I697" i="5"/>
  <c r="H686" i="5"/>
  <c r="J685" i="5"/>
  <c r="J684" i="5" s="1"/>
  <c r="J683" i="5" s="1"/>
  <c r="J682" i="5" s="1"/>
  <c r="I685" i="5"/>
  <c r="H681" i="5"/>
  <c r="J680" i="5"/>
  <c r="J679" i="5" s="1"/>
  <c r="I680" i="5"/>
  <c r="H678" i="5"/>
  <c r="J677" i="5"/>
  <c r="J676" i="5" s="1"/>
  <c r="I677" i="5"/>
  <c r="H670" i="5"/>
  <c r="J669" i="5"/>
  <c r="J668" i="5" s="1"/>
  <c r="J667" i="5" s="1"/>
  <c r="I669" i="5"/>
  <c r="I668" i="5" s="1"/>
  <c r="H666" i="5"/>
  <c r="J665" i="5"/>
  <c r="J664" i="5" s="1"/>
  <c r="I665" i="5"/>
  <c r="H663" i="5"/>
  <c r="J662" i="5"/>
  <c r="J661" i="5" s="1"/>
  <c r="I662" i="5"/>
  <c r="H658" i="5"/>
  <c r="J657" i="5"/>
  <c r="J656" i="5" s="1"/>
  <c r="J655" i="5" s="1"/>
  <c r="I657" i="5"/>
  <c r="I656" i="5" s="1"/>
  <c r="H654" i="5"/>
  <c r="J653" i="5"/>
  <c r="J652" i="5" s="1"/>
  <c r="J651" i="5" s="1"/>
  <c r="I653" i="5"/>
  <c r="I652" i="5" s="1"/>
  <c r="J646" i="5"/>
  <c r="J642" i="5"/>
  <c r="I642" i="5"/>
  <c r="J623" i="5"/>
  <c r="J622" i="5" s="1"/>
  <c r="I623" i="5"/>
  <c r="J620" i="5"/>
  <c r="I620" i="5"/>
  <c r="J618" i="5"/>
  <c r="I618" i="5"/>
  <c r="J612" i="5"/>
  <c r="J611" i="5" s="1"/>
  <c r="I612" i="5"/>
  <c r="I611" i="5" s="1"/>
  <c r="J606" i="5"/>
  <c r="J605" i="5" s="1"/>
  <c r="I606" i="5"/>
  <c r="I605" i="5" s="1"/>
  <c r="J602" i="5"/>
  <c r="J601" i="5" s="1"/>
  <c r="I602" i="5"/>
  <c r="J598" i="5"/>
  <c r="J597" i="5" s="1"/>
  <c r="I598" i="5"/>
  <c r="I597" i="5" s="1"/>
  <c r="J594" i="5"/>
  <c r="J590" i="5"/>
  <c r="J589" i="5" s="1"/>
  <c r="I590" i="5"/>
  <c r="J586" i="5"/>
  <c r="J585" i="5" s="1"/>
  <c r="I586" i="5"/>
  <c r="J583" i="5"/>
  <c r="J582" i="5" s="1"/>
  <c r="I583" i="5"/>
  <c r="I582" i="5" s="1"/>
  <c r="J579" i="5"/>
  <c r="J578" i="5" s="1"/>
  <c r="J577" i="5" s="1"/>
  <c r="I579" i="5"/>
  <c r="H576" i="5"/>
  <c r="J575" i="5"/>
  <c r="J574" i="5" s="1"/>
  <c r="J572" i="5"/>
  <c r="J571" i="5" s="1"/>
  <c r="I572" i="5"/>
  <c r="J569" i="5"/>
  <c r="I569" i="5"/>
  <c r="J567" i="5"/>
  <c r="I567" i="5"/>
  <c r="J564" i="5"/>
  <c r="J563" i="5" s="1"/>
  <c r="I564" i="5"/>
  <c r="J553" i="5"/>
  <c r="J552" i="5" s="1"/>
  <c r="I553" i="5"/>
  <c r="J550" i="5"/>
  <c r="J549" i="5" s="1"/>
  <c r="I550" i="5"/>
  <c r="I549" i="5" s="1"/>
  <c r="J547" i="5"/>
  <c r="J546" i="5" s="1"/>
  <c r="I547" i="5"/>
  <c r="H545" i="5"/>
  <c r="J544" i="5"/>
  <c r="J543" i="5" s="1"/>
  <c r="I544" i="5"/>
  <c r="J541" i="5"/>
  <c r="J540" i="5" s="1"/>
  <c r="I541" i="5"/>
  <c r="J537" i="5"/>
  <c r="J536" i="5" s="1"/>
  <c r="I537" i="5"/>
  <c r="I536" i="5" s="1"/>
  <c r="H535" i="5"/>
  <c r="J534" i="5"/>
  <c r="J533" i="5" s="1"/>
  <c r="I534" i="5"/>
  <c r="J530" i="5"/>
  <c r="J529" i="5" s="1"/>
  <c r="I530" i="5"/>
  <c r="J526" i="5"/>
  <c r="J525" i="5" s="1"/>
  <c r="I526" i="5"/>
  <c r="J523" i="5"/>
  <c r="I523" i="5"/>
  <c r="J521" i="5"/>
  <c r="I521" i="5"/>
  <c r="J518" i="5"/>
  <c r="I518" i="5"/>
  <c r="J516" i="5"/>
  <c r="I516" i="5"/>
  <c r="J513" i="5"/>
  <c r="J512" i="5" s="1"/>
  <c r="I513" i="5"/>
  <c r="J510" i="5"/>
  <c r="I510" i="5"/>
  <c r="J508" i="5"/>
  <c r="I508" i="5"/>
  <c r="J504" i="5"/>
  <c r="I504" i="5"/>
  <c r="J502" i="5"/>
  <c r="I502" i="5"/>
  <c r="J499" i="5"/>
  <c r="I499" i="5"/>
  <c r="I497" i="5"/>
  <c r="J494" i="5"/>
  <c r="I494" i="5"/>
  <c r="J492" i="5"/>
  <c r="I492" i="5"/>
  <c r="I490" i="5"/>
  <c r="H490" i="5" s="1"/>
  <c r="I485" i="5"/>
  <c r="I484" i="5" s="1"/>
  <c r="J473" i="5"/>
  <c r="J472" i="5" s="1"/>
  <c r="I473" i="5"/>
  <c r="I472" i="5" s="1"/>
  <c r="J467" i="5"/>
  <c r="J466" i="5" s="1"/>
  <c r="I467" i="5"/>
  <c r="J463" i="5"/>
  <c r="J462" i="5" s="1"/>
  <c r="I463" i="5"/>
  <c r="J453" i="5"/>
  <c r="J452" i="5" s="1"/>
  <c r="I453" i="5"/>
  <c r="J449" i="5"/>
  <c r="J448" i="5" s="1"/>
  <c r="I449" i="5"/>
  <c r="J445" i="5"/>
  <c r="I445" i="5"/>
  <c r="J443" i="5"/>
  <c r="I443" i="5"/>
  <c r="J439" i="5"/>
  <c r="J438" i="5" s="1"/>
  <c r="I439" i="5"/>
  <c r="I438" i="5" s="1"/>
  <c r="J435" i="5"/>
  <c r="J434" i="5" s="1"/>
  <c r="I435" i="5"/>
  <c r="J431" i="5"/>
  <c r="J430" i="5" s="1"/>
  <c r="I431" i="5"/>
  <c r="J427" i="5"/>
  <c r="J426" i="5" s="1"/>
  <c r="I427" i="5"/>
  <c r="J423" i="5"/>
  <c r="J422" i="5" s="1"/>
  <c r="I423" i="5"/>
  <c r="I422" i="5" s="1"/>
  <c r="J419" i="5"/>
  <c r="J418" i="5" s="1"/>
  <c r="I419" i="5"/>
  <c r="J415" i="5"/>
  <c r="J414" i="5" s="1"/>
  <c r="I415" i="5"/>
  <c r="I414" i="5" s="1"/>
  <c r="I411" i="5"/>
  <c r="J407" i="5"/>
  <c r="J406" i="5" s="1"/>
  <c r="I407" i="5"/>
  <c r="J403" i="5"/>
  <c r="J402" i="5" s="1"/>
  <c r="I403" i="5"/>
  <c r="J399" i="5"/>
  <c r="J398" i="5" s="1"/>
  <c r="I399" i="5"/>
  <c r="J395" i="5"/>
  <c r="J394" i="5" s="1"/>
  <c r="I395" i="5"/>
  <c r="J391" i="5"/>
  <c r="J390" i="5" s="1"/>
  <c r="I391" i="5"/>
  <c r="I387" i="5"/>
  <c r="I386" i="5" s="1"/>
  <c r="J384" i="5"/>
  <c r="J383" i="5" s="1"/>
  <c r="I384" i="5"/>
  <c r="J381" i="5"/>
  <c r="J380" i="5" s="1"/>
  <c r="I381" i="5"/>
  <c r="I380" i="5" s="1"/>
  <c r="J378" i="5"/>
  <c r="I378" i="5"/>
  <c r="J376" i="5"/>
  <c r="I376" i="5"/>
  <c r="J373" i="5"/>
  <c r="J371" i="5"/>
  <c r="J368" i="5"/>
  <c r="I368" i="5"/>
  <c r="J366" i="5"/>
  <c r="I366" i="5"/>
  <c r="J345" i="5"/>
  <c r="J344" i="5" s="1"/>
  <c r="H343" i="5"/>
  <c r="J342" i="5"/>
  <c r="I342" i="5"/>
  <c r="J341" i="5"/>
  <c r="I341" i="5"/>
  <c r="H338" i="5"/>
  <c r="H337" i="5"/>
  <c r="H336" i="5"/>
  <c r="J335" i="5"/>
  <c r="J334" i="5" s="1"/>
  <c r="I335" i="5"/>
  <c r="I334" i="5" s="1"/>
  <c r="H333" i="5"/>
  <c r="H332" i="5"/>
  <c r="J331" i="5"/>
  <c r="J330" i="5" s="1"/>
  <c r="I331" i="5"/>
  <c r="H328" i="5"/>
  <c r="J327" i="5"/>
  <c r="J326" i="5" s="1"/>
  <c r="I327" i="5"/>
  <c r="H325" i="5"/>
  <c r="J324" i="5"/>
  <c r="J323" i="5" s="1"/>
  <c r="H308" i="5"/>
  <c r="J307" i="5"/>
  <c r="J306" i="5" s="1"/>
  <c r="I307" i="5"/>
  <c r="H288" i="5"/>
  <c r="H287" i="5"/>
  <c r="H286" i="5"/>
  <c r="H285" i="5"/>
  <c r="J284" i="5"/>
  <c r="J283" i="5" s="1"/>
  <c r="I284" i="5"/>
  <c r="H278" i="5"/>
  <c r="H277" i="5"/>
  <c r="H276" i="5"/>
  <c r="H275" i="5"/>
  <c r="J274" i="5"/>
  <c r="J273" i="5" s="1"/>
  <c r="J272" i="5" s="1"/>
  <c r="I274" i="5"/>
  <c r="H258" i="5"/>
  <c r="H257" i="5"/>
  <c r="H256" i="5"/>
  <c r="J255" i="5"/>
  <c r="J254" i="5" s="1"/>
  <c r="J253" i="5" s="1"/>
  <c r="I255" i="5"/>
  <c r="H251" i="5"/>
  <c r="J250" i="5"/>
  <c r="J249" i="5" s="1"/>
  <c r="J248" i="5" s="1"/>
  <c r="I250" i="5"/>
  <c r="H247" i="5"/>
  <c r="J246" i="5"/>
  <c r="J245" i="5" s="1"/>
  <c r="I246" i="5"/>
  <c r="H244" i="5"/>
  <c r="J243" i="5"/>
  <c r="J242" i="5" s="1"/>
  <c r="I243" i="5"/>
  <c r="I242" i="5" s="1"/>
  <c r="H241" i="5"/>
  <c r="J240" i="5"/>
  <c r="J239" i="5" s="1"/>
  <c r="I240" i="5"/>
  <c r="H237" i="5"/>
  <c r="J236" i="5"/>
  <c r="J235" i="5" s="1"/>
  <c r="I236" i="5"/>
  <c r="H234" i="5"/>
  <c r="H233" i="5"/>
  <c r="J232" i="5"/>
  <c r="J231" i="5" s="1"/>
  <c r="H229" i="5"/>
  <c r="J228" i="5"/>
  <c r="I228" i="5"/>
  <c r="H227" i="5"/>
  <c r="J226" i="5"/>
  <c r="I226" i="5"/>
  <c r="H225" i="5"/>
  <c r="H218" i="5"/>
  <c r="J217" i="5"/>
  <c r="J216" i="5" s="1"/>
  <c r="I217" i="5"/>
  <c r="H215" i="5"/>
  <c r="H214" i="5"/>
  <c r="J212" i="5"/>
  <c r="H211" i="5"/>
  <c r="H210" i="5"/>
  <c r="J208" i="5"/>
  <c r="H206" i="5"/>
  <c r="J205" i="5"/>
  <c r="J204" i="5" s="1"/>
  <c r="I205" i="5"/>
  <c r="H203" i="5"/>
  <c r="J202" i="5"/>
  <c r="J201" i="5" s="1"/>
  <c r="I202" i="5"/>
  <c r="I201" i="5" s="1"/>
  <c r="H200" i="5"/>
  <c r="J199" i="5"/>
  <c r="J198" i="5" s="1"/>
  <c r="I199" i="5"/>
  <c r="H196" i="5"/>
  <c r="J195" i="5"/>
  <c r="I195" i="5"/>
  <c r="H194" i="5"/>
  <c r="J193" i="5"/>
  <c r="I193" i="5"/>
  <c r="H191" i="5"/>
  <c r="J190" i="5"/>
  <c r="I190" i="5"/>
  <c r="H189" i="5"/>
  <c r="J188" i="5"/>
  <c r="H186" i="5"/>
  <c r="J185" i="5"/>
  <c r="J184" i="5" s="1"/>
  <c r="I185" i="5"/>
  <c r="I184" i="5" s="1"/>
  <c r="H183" i="5"/>
  <c r="J182" i="5"/>
  <c r="J181" i="5" s="1"/>
  <c r="I182" i="5"/>
  <c r="H179" i="5"/>
  <c r="J178" i="5"/>
  <c r="J177" i="5" s="1"/>
  <c r="I178" i="5"/>
  <c r="H176" i="5"/>
  <c r="J175" i="5"/>
  <c r="J174" i="5" s="1"/>
  <c r="I175" i="5"/>
  <c r="H172" i="5"/>
  <c r="J171" i="5"/>
  <c r="J170" i="5" s="1"/>
  <c r="I171" i="5"/>
  <c r="I170" i="5" s="1"/>
  <c r="H163" i="5"/>
  <c r="J162" i="5"/>
  <c r="J161" i="5" s="1"/>
  <c r="I162" i="5"/>
  <c r="H160" i="5"/>
  <c r="J159" i="5"/>
  <c r="J158" i="5" s="1"/>
  <c r="I159" i="5"/>
  <c r="H157" i="5"/>
  <c r="J156" i="5"/>
  <c r="J155" i="5" s="1"/>
  <c r="I156" i="5"/>
  <c r="J153" i="5"/>
  <c r="J152" i="5" s="1"/>
  <c r="H151" i="5"/>
  <c r="J150" i="5"/>
  <c r="J149" i="5" s="1"/>
  <c r="I150" i="5"/>
  <c r="H142" i="5"/>
  <c r="J141" i="5"/>
  <c r="J140" i="5" s="1"/>
  <c r="H139" i="5"/>
  <c r="J138" i="5"/>
  <c r="J137" i="5" s="1"/>
  <c r="I138" i="5"/>
  <c r="I137" i="5" s="1"/>
  <c r="H135" i="5"/>
  <c r="J134" i="5"/>
  <c r="I134" i="5"/>
  <c r="H133" i="5"/>
  <c r="J132" i="5"/>
  <c r="I132" i="5"/>
  <c r="H128" i="5"/>
  <c r="J127" i="5"/>
  <c r="J126" i="5" s="1"/>
  <c r="I127" i="5"/>
  <c r="I126" i="5" s="1"/>
  <c r="H125" i="5"/>
  <c r="J124" i="5"/>
  <c r="J123" i="5" s="1"/>
  <c r="I124" i="5"/>
  <c r="H122" i="5"/>
  <c r="J121" i="5"/>
  <c r="J120" i="5" s="1"/>
  <c r="I121" i="5"/>
  <c r="H119" i="5"/>
  <c r="J118" i="5"/>
  <c r="J117" i="5" s="1"/>
  <c r="I118" i="5"/>
  <c r="I117" i="5" s="1"/>
  <c r="H114" i="5"/>
  <c r="J113" i="5"/>
  <c r="J112" i="5" s="1"/>
  <c r="H104" i="5"/>
  <c r="J103" i="5"/>
  <c r="I103" i="5"/>
  <c r="H102" i="5"/>
  <c r="J101" i="5"/>
  <c r="I101" i="5"/>
  <c r="H99" i="5"/>
  <c r="J98" i="5"/>
  <c r="J97" i="5" s="1"/>
  <c r="I98" i="5"/>
  <c r="I97" i="5" s="1"/>
  <c r="I94" i="5"/>
  <c r="H93" i="5"/>
  <c r="J92" i="5"/>
  <c r="I92" i="5"/>
  <c r="H88" i="5"/>
  <c r="J86" i="5"/>
  <c r="I86" i="5"/>
  <c r="H85" i="5"/>
  <c r="J84" i="5"/>
  <c r="J83" i="5" s="1"/>
  <c r="J74" i="5"/>
  <c r="J73" i="5" s="1"/>
  <c r="I74" i="5"/>
  <c r="I73" i="5" s="1"/>
  <c r="H71" i="5"/>
  <c r="J69" i="5"/>
  <c r="H66" i="5"/>
  <c r="J65" i="5"/>
  <c r="J64" i="5" s="1"/>
  <c r="I65" i="5"/>
  <c r="I64" i="5" s="1"/>
  <c r="H63" i="5"/>
  <c r="J62" i="5"/>
  <c r="J61" i="5" s="1"/>
  <c r="I62" i="5"/>
  <c r="H59" i="5"/>
  <c r="J57" i="5"/>
  <c r="I57" i="5"/>
  <c r="H54" i="5"/>
  <c r="H53" i="5"/>
  <c r="H52" i="5"/>
  <c r="H51" i="5"/>
  <c r="H50" i="5"/>
  <c r="I48" i="5"/>
  <c r="H46" i="5"/>
  <c r="H45" i="5"/>
  <c r="J44" i="5"/>
  <c r="J43" i="5" s="1"/>
  <c r="I44" i="5"/>
  <c r="H42" i="5"/>
  <c r="J41" i="5"/>
  <c r="J40" i="5" s="1"/>
  <c r="I41" i="5"/>
  <c r="H39" i="5"/>
  <c r="J38" i="5"/>
  <c r="J37" i="5" s="1"/>
  <c r="I38" i="5"/>
  <c r="H36" i="5"/>
  <c r="J35" i="5"/>
  <c r="J34" i="5" s="1"/>
  <c r="I35" i="5"/>
  <c r="H33" i="5"/>
  <c r="J32" i="5"/>
  <c r="J31" i="5" s="1"/>
  <c r="I32" i="5"/>
  <c r="H29" i="5"/>
  <c r="J28" i="5"/>
  <c r="J27" i="5" s="1"/>
  <c r="I28" i="5"/>
  <c r="J25" i="5"/>
  <c r="J24" i="5" s="1"/>
  <c r="I25" i="5"/>
  <c r="J22" i="5"/>
  <c r="J21" i="5" s="1"/>
  <c r="I22" i="5"/>
  <c r="H20" i="5"/>
  <c r="J19" i="5"/>
  <c r="J18" i="5" s="1"/>
  <c r="I19" i="5"/>
  <c r="I18" i="5" s="1"/>
  <c r="J16" i="5"/>
  <c r="J15" i="5" s="1"/>
  <c r="I16" i="5"/>
  <c r="J814" i="5" l="1"/>
  <c r="I814" i="5"/>
  <c r="J136" i="5"/>
  <c r="H797" i="5"/>
  <c r="J282" i="5"/>
  <c r="I813" i="5"/>
  <c r="J340" i="5"/>
  <c r="J339" i="5" s="1"/>
  <c r="J891" i="5"/>
  <c r="J890" i="5" s="1"/>
  <c r="I221" i="5"/>
  <c r="I220" i="5" s="1"/>
  <c r="J794" i="5"/>
  <c r="H866" i="5"/>
  <c r="H126" i="5"/>
  <c r="J221" i="5"/>
  <c r="J220" i="5" s="1"/>
  <c r="J829" i="5"/>
  <c r="J14" i="5"/>
  <c r="J787" i="5"/>
  <c r="J671" i="5"/>
  <c r="I496" i="5"/>
  <c r="J675" i="5"/>
  <c r="J641" i="5"/>
  <c r="J131" i="5"/>
  <c r="H127" i="5"/>
  <c r="I91" i="5"/>
  <c r="I100" i="5"/>
  <c r="J850" i="5"/>
  <c r="J849" i="5" s="1"/>
  <c r="H18" i="5"/>
  <c r="H32" i="5"/>
  <c r="I520" i="5"/>
  <c r="H226" i="5"/>
  <c r="J230" i="5"/>
  <c r="H250" i="5"/>
  <c r="H255" i="5"/>
  <c r="H327" i="5"/>
  <c r="H44" i="5"/>
  <c r="J56" i="5"/>
  <c r="H58" i="5"/>
  <c r="J60" i="5"/>
  <c r="H64" i="5"/>
  <c r="J520" i="5"/>
  <c r="H652" i="5"/>
  <c r="H669" i="5"/>
  <c r="H642" i="5"/>
  <c r="H647" i="5"/>
  <c r="J660" i="5"/>
  <c r="H665" i="5"/>
  <c r="H758" i="5"/>
  <c r="J207" i="5"/>
  <c r="I123" i="5"/>
  <c r="H123" i="5" s="1"/>
  <c r="H98" i="5"/>
  <c r="J100" i="5"/>
  <c r="H117" i="5"/>
  <c r="J489" i="5"/>
  <c r="H87" i="5"/>
  <c r="H86" i="5"/>
  <c r="H103" i="5"/>
  <c r="J515" i="5"/>
  <c r="J187" i="5"/>
  <c r="H380" i="5"/>
  <c r="J442" i="5"/>
  <c r="H602" i="5"/>
  <c r="H928" i="5"/>
  <c r="H25" i="5"/>
  <c r="H236" i="5"/>
  <c r="H240" i="5"/>
  <c r="I249" i="5"/>
  <c r="I248" i="5" s="1"/>
  <c r="H248" i="5" s="1"/>
  <c r="H307" i="5"/>
  <c r="H419" i="5"/>
  <c r="H595" i="5"/>
  <c r="H710" i="5"/>
  <c r="H185" i="5"/>
  <c r="J365" i="5"/>
  <c r="H427" i="5"/>
  <c r="H431" i="5"/>
  <c r="H435" i="5"/>
  <c r="H508" i="5"/>
  <c r="H513" i="5"/>
  <c r="H583" i="5"/>
  <c r="I594" i="5"/>
  <c r="H594" i="5" s="1"/>
  <c r="H598" i="5"/>
  <c r="I601" i="5"/>
  <c r="H601" i="5" s="1"/>
  <c r="H677" i="5"/>
  <c r="I709" i="5"/>
  <c r="H709" i="5" s="1"/>
  <c r="H735" i="5"/>
  <c r="I326" i="5"/>
  <c r="H326" i="5" s="1"/>
  <c r="H331" i="5"/>
  <c r="H368" i="5"/>
  <c r="H415" i="5"/>
  <c r="I418" i="5"/>
  <c r="H418" i="5" s="1"/>
  <c r="H423" i="5"/>
  <c r="I426" i="5"/>
  <c r="H426" i="5" s="1"/>
  <c r="H445" i="5"/>
  <c r="H453" i="5"/>
  <c r="H463" i="5"/>
  <c r="H467" i="5"/>
  <c r="H502" i="5"/>
  <c r="J507" i="5"/>
  <c r="H536" i="5"/>
  <c r="H541" i="5"/>
  <c r="H549" i="5"/>
  <c r="H572" i="5"/>
  <c r="H579" i="5"/>
  <c r="H606" i="5"/>
  <c r="H618" i="5"/>
  <c r="I676" i="5"/>
  <c r="H676" i="5" s="1"/>
  <c r="H697" i="5"/>
  <c r="H707" i="5"/>
  <c r="H721" i="5"/>
  <c r="H725" i="5"/>
  <c r="I742" i="5"/>
  <c r="H754" i="5"/>
  <c r="H815" i="5"/>
  <c r="H838" i="5"/>
  <c r="H902" i="5"/>
  <c r="H905" i="5"/>
  <c r="H911" i="5"/>
  <c r="H917" i="5"/>
  <c r="H134" i="5"/>
  <c r="H162" i="5"/>
  <c r="H175" i="5"/>
  <c r="J192" i="5"/>
  <c r="H341" i="5"/>
  <c r="I430" i="5"/>
  <c r="H430" i="5" s="1"/>
  <c r="H845" i="5"/>
  <c r="H156" i="5"/>
  <c r="H523" i="5"/>
  <c r="J742" i="5"/>
  <c r="J723" i="5" s="1"/>
  <c r="I24" i="5"/>
  <c r="H24" i="5" s="1"/>
  <c r="H138" i="5"/>
  <c r="I155" i="5"/>
  <c r="H155" i="5" s="1"/>
  <c r="H228" i="5"/>
  <c r="H342" i="5"/>
  <c r="H35" i="5"/>
  <c r="I43" i="5"/>
  <c r="H43" i="5" s="1"/>
  <c r="I512" i="5"/>
  <c r="H512" i="5" s="1"/>
  <c r="H521" i="5"/>
  <c r="H564" i="5"/>
  <c r="H788" i="5"/>
  <c r="H195" i="5"/>
  <c r="H274" i="5"/>
  <c r="I306" i="5"/>
  <c r="H306" i="5" s="1"/>
  <c r="H510" i="5"/>
  <c r="H518" i="5"/>
  <c r="H657" i="5"/>
  <c r="H745" i="5"/>
  <c r="H841" i="5"/>
  <c r="H861" i="5"/>
  <c r="H19" i="5"/>
  <c r="H22" i="5"/>
  <c r="I31" i="5"/>
  <c r="H31" i="5" s="1"/>
  <c r="H38" i="5"/>
  <c r="H41" i="5"/>
  <c r="I161" i="5"/>
  <c r="H161" i="5" s="1"/>
  <c r="I434" i="5"/>
  <c r="H434" i="5" s="1"/>
  <c r="H439" i="5"/>
  <c r="I563" i="5"/>
  <c r="H563" i="5" s="1"/>
  <c r="J566" i="5"/>
  <c r="J562" i="5" s="1"/>
  <c r="I571" i="5"/>
  <c r="H571" i="5" s="1"/>
  <c r="I696" i="5"/>
  <c r="J696" i="5"/>
  <c r="J695" i="5" s="1"/>
  <c r="H699" i="5"/>
  <c r="H798" i="5"/>
  <c r="J871" i="5"/>
  <c r="J870" i="5" s="1"/>
  <c r="J869" i="5" s="1"/>
  <c r="I56" i="5"/>
  <c r="I174" i="5"/>
  <c r="H174" i="5" s="1"/>
  <c r="H202" i="5"/>
  <c r="H243" i="5"/>
  <c r="I273" i="5"/>
  <c r="I330" i="5"/>
  <c r="H330" i="5" s="1"/>
  <c r="H16" i="5"/>
  <c r="H28" i="5"/>
  <c r="J30" i="5"/>
  <c r="I37" i="5"/>
  <c r="H37" i="5" s="1"/>
  <c r="H62" i="5"/>
  <c r="H65" i="5"/>
  <c r="H70" i="5"/>
  <c r="H74" i="5"/>
  <c r="I84" i="5"/>
  <c r="H84" i="5" s="1"/>
  <c r="H92" i="5"/>
  <c r="H101" i="5"/>
  <c r="H118" i="5"/>
  <c r="H121" i="5"/>
  <c r="I141" i="5"/>
  <c r="H141" i="5" s="1"/>
  <c r="H184" i="5"/>
  <c r="I188" i="5"/>
  <c r="H188" i="5" s="1"/>
  <c r="H190" i="5"/>
  <c r="H205" i="5"/>
  <c r="H209" i="5"/>
  <c r="H217" i="5"/>
  <c r="H246" i="5"/>
  <c r="H284" i="5"/>
  <c r="J329" i="5"/>
  <c r="H335" i="5"/>
  <c r="H376" i="5"/>
  <c r="J375" i="5"/>
  <c r="H381" i="5"/>
  <c r="H384" i="5"/>
  <c r="J387" i="5"/>
  <c r="J386" i="5" s="1"/>
  <c r="H386" i="5" s="1"/>
  <c r="H391" i="5"/>
  <c r="H399" i="5"/>
  <c r="H407" i="5"/>
  <c r="H492" i="5"/>
  <c r="I501" i="5"/>
  <c r="J501" i="5"/>
  <c r="H504" i="5"/>
  <c r="H537" i="5"/>
  <c r="I540" i="5"/>
  <c r="H540" i="5" s="1"/>
  <c r="H550" i="5"/>
  <c r="I578" i="5"/>
  <c r="H578" i="5" s="1"/>
  <c r="H612" i="5"/>
  <c r="I617" i="5"/>
  <c r="J617" i="5"/>
  <c r="J610" i="5" s="1"/>
  <c r="H620" i="5"/>
  <c r="H643" i="5"/>
  <c r="I646" i="5"/>
  <c r="H646" i="5" s="1"/>
  <c r="H653" i="5"/>
  <c r="I664" i="5"/>
  <c r="H664" i="5" s="1"/>
  <c r="H685" i="5"/>
  <c r="I702" i="5"/>
  <c r="H702" i="5" s="1"/>
  <c r="H736" i="5"/>
  <c r="H743" i="5"/>
  <c r="I753" i="5"/>
  <c r="H789" i="5"/>
  <c r="H792" i="5"/>
  <c r="H808" i="5"/>
  <c r="H819" i="5"/>
  <c r="J823" i="5"/>
  <c r="H831" i="5"/>
  <c r="I837" i="5"/>
  <c r="H837" i="5" s="1"/>
  <c r="I860" i="5"/>
  <c r="I859" i="5" s="1"/>
  <c r="H863" i="5"/>
  <c r="H875" i="5"/>
  <c r="J887" i="5"/>
  <c r="H334" i="5"/>
  <c r="J173" i="5"/>
  <c r="H366" i="5"/>
  <c r="J370" i="5"/>
  <c r="I373" i="5"/>
  <c r="H373" i="5" s="1"/>
  <c r="H378" i="5"/>
  <c r="H395" i="5"/>
  <c r="H403" i="5"/>
  <c r="H443" i="5"/>
  <c r="H449" i="5"/>
  <c r="H473" i="5"/>
  <c r="J485" i="5"/>
  <c r="J484" i="5" s="1"/>
  <c r="H484" i="5" s="1"/>
  <c r="I489" i="5"/>
  <c r="H494" i="5"/>
  <c r="J497" i="5"/>
  <c r="J496" i="5" s="1"/>
  <c r="H499" i="5"/>
  <c r="I507" i="5"/>
  <c r="H567" i="5"/>
  <c r="I575" i="5"/>
  <c r="I574" i="5" s="1"/>
  <c r="H574" i="5" s="1"/>
  <c r="H597" i="5"/>
  <c r="H605" i="5"/>
  <c r="H662" i="5"/>
  <c r="H680" i="5"/>
  <c r="H739" i="5"/>
  <c r="I805" i="5"/>
  <c r="H805" i="5" s="1"/>
  <c r="H817" i="5"/>
  <c r="I824" i="5"/>
  <c r="I823" i="5" s="1"/>
  <c r="H835" i="5"/>
  <c r="I851" i="5"/>
  <c r="J860" i="5"/>
  <c r="J859" i="5" s="1"/>
  <c r="H872" i="5"/>
  <c r="H907" i="5"/>
  <c r="H913" i="5"/>
  <c r="I919" i="5"/>
  <c r="H919" i="5" s="1"/>
  <c r="H926" i="5"/>
  <c r="H49" i="5"/>
  <c r="J581" i="5"/>
  <c r="H73" i="5"/>
  <c r="H97" i="5"/>
  <c r="H150" i="5"/>
  <c r="I149" i="5"/>
  <c r="H149" i="5" s="1"/>
  <c r="H199" i="5"/>
  <c r="I198" i="5"/>
  <c r="H137" i="5"/>
  <c r="H178" i="5"/>
  <c r="I177" i="5"/>
  <c r="H177" i="5" s="1"/>
  <c r="H182" i="5"/>
  <c r="I181" i="5"/>
  <c r="H193" i="5"/>
  <c r="I192" i="5"/>
  <c r="H124" i="5"/>
  <c r="H171" i="5"/>
  <c r="I15" i="5"/>
  <c r="I21" i="5"/>
  <c r="H21" i="5" s="1"/>
  <c r="I27" i="5"/>
  <c r="H27" i="5" s="1"/>
  <c r="I34" i="5"/>
  <c r="H34" i="5" s="1"/>
  <c r="I40" i="5"/>
  <c r="H40" i="5" s="1"/>
  <c r="I47" i="5"/>
  <c r="J48" i="5"/>
  <c r="J47" i="5" s="1"/>
  <c r="I61" i="5"/>
  <c r="I69" i="5"/>
  <c r="I113" i="5"/>
  <c r="I112" i="5" s="1"/>
  <c r="I120" i="5"/>
  <c r="H120" i="5" s="1"/>
  <c r="H170" i="5"/>
  <c r="J197" i="5"/>
  <c r="H201" i="5"/>
  <c r="J238" i="5"/>
  <c r="H242" i="5"/>
  <c r="J322" i="5"/>
  <c r="H414" i="5"/>
  <c r="H422" i="5"/>
  <c r="H438" i="5"/>
  <c r="H132" i="5"/>
  <c r="I131" i="5"/>
  <c r="H154" i="5"/>
  <c r="I153" i="5"/>
  <c r="H159" i="5"/>
  <c r="I158" i="5"/>
  <c r="H158" i="5" s="1"/>
  <c r="H526" i="5"/>
  <c r="I525" i="5"/>
  <c r="H525" i="5" s="1"/>
  <c r="H530" i="5"/>
  <c r="I529" i="5"/>
  <c r="H529" i="5" s="1"/>
  <c r="H534" i="5"/>
  <c r="I533" i="5"/>
  <c r="H533" i="5" s="1"/>
  <c r="H544" i="5"/>
  <c r="I543" i="5"/>
  <c r="H543" i="5" s="1"/>
  <c r="H547" i="5"/>
  <c r="I546" i="5"/>
  <c r="H553" i="5"/>
  <c r="I552" i="5"/>
  <c r="H552" i="5" s="1"/>
  <c r="H569" i="5"/>
  <c r="I566" i="5"/>
  <c r="H586" i="5"/>
  <c r="I585" i="5"/>
  <c r="H585" i="5" s="1"/>
  <c r="H590" i="5"/>
  <c r="I589" i="5"/>
  <c r="H589" i="5" s="1"/>
  <c r="H611" i="5"/>
  <c r="I204" i="5"/>
  <c r="H204" i="5" s="1"/>
  <c r="I208" i="5"/>
  <c r="I216" i="5"/>
  <c r="H216" i="5" s="1"/>
  <c r="I232" i="5"/>
  <c r="I235" i="5"/>
  <c r="H235" i="5" s="1"/>
  <c r="I239" i="5"/>
  <c r="I245" i="5"/>
  <c r="H245" i="5" s="1"/>
  <c r="I254" i="5"/>
  <c r="I253" i="5" s="1"/>
  <c r="I283" i="5"/>
  <c r="I324" i="5"/>
  <c r="I345" i="5"/>
  <c r="I365" i="5"/>
  <c r="I371" i="5"/>
  <c r="I375" i="5"/>
  <c r="I383" i="5"/>
  <c r="H383" i="5" s="1"/>
  <c r="I390" i="5"/>
  <c r="H390" i="5" s="1"/>
  <c r="I394" i="5"/>
  <c r="H394" i="5" s="1"/>
  <c r="I398" i="5"/>
  <c r="H398" i="5" s="1"/>
  <c r="I402" i="5"/>
  <c r="H402" i="5" s="1"/>
  <c r="I406" i="5"/>
  <c r="H406" i="5" s="1"/>
  <c r="I410" i="5"/>
  <c r="J411" i="5"/>
  <c r="J410" i="5" s="1"/>
  <c r="I442" i="5"/>
  <c r="I448" i="5"/>
  <c r="H448" i="5" s="1"/>
  <c r="I452" i="5"/>
  <c r="H452" i="5" s="1"/>
  <c r="H456" i="5"/>
  <c r="I462" i="5"/>
  <c r="H462" i="5" s="1"/>
  <c r="I466" i="5"/>
  <c r="H472" i="5"/>
  <c r="J650" i="5"/>
  <c r="H656" i="5"/>
  <c r="H668" i="5"/>
  <c r="J701" i="5"/>
  <c r="H757" i="5"/>
  <c r="H854" i="5"/>
  <c r="H516" i="5"/>
  <c r="I515" i="5"/>
  <c r="H582" i="5"/>
  <c r="H623" i="5"/>
  <c r="I622" i="5"/>
  <c r="H622" i="5" s="1"/>
  <c r="I651" i="5"/>
  <c r="I655" i="5"/>
  <c r="H655" i="5" s="1"/>
  <c r="I661" i="5"/>
  <c r="I667" i="5"/>
  <c r="H667" i="5" s="1"/>
  <c r="I671" i="5"/>
  <c r="I679" i="5"/>
  <c r="H679" i="5" s="1"/>
  <c r="I684" i="5"/>
  <c r="I706" i="5"/>
  <c r="H706" i="5" s="1"/>
  <c r="I714" i="5"/>
  <c r="I720" i="5"/>
  <c r="H720" i="5" s="1"/>
  <c r="I724" i="5"/>
  <c r="I728" i="5"/>
  <c r="I727" i="5" s="1"/>
  <c r="H738" i="5"/>
  <c r="I756" i="5"/>
  <c r="H756" i="5" s="1"/>
  <c r="I780" i="5"/>
  <c r="I796" i="5"/>
  <c r="I795" i="5" s="1"/>
  <c r="I807" i="5"/>
  <c r="H807" i="5" s="1"/>
  <c r="I830" i="5"/>
  <c r="I834" i="5"/>
  <c r="H834" i="5" s="1"/>
  <c r="I840" i="5"/>
  <c r="H840" i="5" s="1"/>
  <c r="I871" i="5"/>
  <c r="I887" i="5"/>
  <c r="I883" i="5" s="1"/>
  <c r="I921" i="5"/>
  <c r="H921" i="5" s="1"/>
  <c r="G171" i="5"/>
  <c r="G170" i="5" s="1"/>
  <c r="F171" i="5"/>
  <c r="F170" i="5" s="1"/>
  <c r="E172" i="5"/>
  <c r="G791" i="5"/>
  <c r="G327" i="5"/>
  <c r="G326" i="5" s="1"/>
  <c r="F327" i="5"/>
  <c r="F326" i="5" s="1"/>
  <c r="E328" i="5"/>
  <c r="E899" i="5"/>
  <c r="E893" i="5"/>
  <c r="E498" i="5"/>
  <c r="E374" i="5"/>
  <c r="G819" i="5"/>
  <c r="F819" i="5"/>
  <c r="E608" i="5"/>
  <c r="E607" i="5"/>
  <c r="E924" i="5"/>
  <c r="E444" i="5"/>
  <c r="E469" i="5"/>
  <c r="E468" i="5"/>
  <c r="E413" i="5"/>
  <c r="E412" i="5"/>
  <c r="E389" i="5"/>
  <c r="F817" i="5"/>
  <c r="G817" i="5"/>
  <c r="E818" i="5"/>
  <c r="G526" i="5"/>
  <c r="G525" i="5" s="1"/>
  <c r="E532" i="5"/>
  <c r="E531" i="5"/>
  <c r="G530" i="5"/>
  <c r="G529" i="5" s="1"/>
  <c r="F530" i="5"/>
  <c r="F529" i="5" s="1"/>
  <c r="E528" i="5"/>
  <c r="E527" i="5"/>
  <c r="F526" i="5"/>
  <c r="F525" i="5" s="1"/>
  <c r="E900" i="5"/>
  <c r="E897" i="5"/>
  <c r="E894" i="5"/>
  <c r="E251" i="5"/>
  <c r="G250" i="5"/>
  <c r="G249" i="5" s="1"/>
  <c r="F250" i="5"/>
  <c r="F249" i="5" s="1"/>
  <c r="F248" i="5" s="1"/>
  <c r="G345" i="5"/>
  <c r="G344" i="5" s="1"/>
  <c r="F255" i="5"/>
  <c r="F254" i="5" s="1"/>
  <c r="F253" i="5" s="1"/>
  <c r="E142" i="5"/>
  <c r="E486" i="5"/>
  <c r="F485" i="5"/>
  <c r="F484" i="5" s="1"/>
  <c r="F345" i="5"/>
  <c r="G699" i="5"/>
  <c r="F699" i="5"/>
  <c r="G697" i="5"/>
  <c r="F697" i="5"/>
  <c r="E698" i="5"/>
  <c r="E700" i="5"/>
  <c r="E799" i="5"/>
  <c r="E604" i="5"/>
  <c r="E603" i="5"/>
  <c r="E600" i="5"/>
  <c r="E599" i="5"/>
  <c r="G594" i="5"/>
  <c r="F594" i="5"/>
  <c r="E596" i="5"/>
  <c r="E593" i="5"/>
  <c r="E592" i="5"/>
  <c r="E591" i="5"/>
  <c r="E554" i="5"/>
  <c r="E551" i="5"/>
  <c r="E548" i="5"/>
  <c r="E539" i="5"/>
  <c r="E538" i="5"/>
  <c r="E465" i="5"/>
  <c r="E464" i="5"/>
  <c r="E455" i="5"/>
  <c r="E454" i="5"/>
  <c r="E451" i="5"/>
  <c r="E450" i="5"/>
  <c r="E447" i="5"/>
  <c r="E446" i="5"/>
  <c r="E441" i="5"/>
  <c r="E440" i="5"/>
  <c r="E437" i="5"/>
  <c r="E436" i="5"/>
  <c r="E433" i="5"/>
  <c r="E432" i="5"/>
  <c r="E429" i="5"/>
  <c r="E428" i="5"/>
  <c r="E425" i="5"/>
  <c r="E424" i="5"/>
  <c r="E421" i="5"/>
  <c r="E420" i="5"/>
  <c r="E417" i="5"/>
  <c r="E416" i="5"/>
  <c r="E409" i="5"/>
  <c r="E408" i="5"/>
  <c r="E405" i="5"/>
  <c r="E404" i="5"/>
  <c r="E401" i="5"/>
  <c r="E400" i="5"/>
  <c r="E397" i="5"/>
  <c r="E396" i="5"/>
  <c r="E393" i="5"/>
  <c r="E392" i="5"/>
  <c r="G710" i="5"/>
  <c r="G709" i="5" s="1"/>
  <c r="F710" i="5"/>
  <c r="F709" i="5" s="1"/>
  <c r="E711" i="5"/>
  <c r="G707" i="5"/>
  <c r="G706" i="5" s="1"/>
  <c r="F707" i="5"/>
  <c r="F706" i="5" s="1"/>
  <c r="E708" i="5"/>
  <c r="G702" i="5"/>
  <c r="F702" i="5"/>
  <c r="E576" i="5"/>
  <c r="G243" i="5"/>
  <c r="G242" i="5" s="1"/>
  <c r="F243" i="5"/>
  <c r="F242" i="5" s="1"/>
  <c r="E764" i="5"/>
  <c r="E759" i="5"/>
  <c r="E763" i="5"/>
  <c r="E762" i="5"/>
  <c r="E761" i="5"/>
  <c r="E66" i="5"/>
  <c r="G65" i="5"/>
  <c r="G64" i="5" s="1"/>
  <c r="F65" i="5"/>
  <c r="F64" i="5" s="1"/>
  <c r="E63" i="5"/>
  <c r="G62" i="5"/>
  <c r="G61" i="5" s="1"/>
  <c r="F62" i="5"/>
  <c r="F61" i="5" s="1"/>
  <c r="E29" i="5"/>
  <c r="E46" i="5"/>
  <c r="E45" i="5"/>
  <c r="E241" i="5"/>
  <c r="E237" i="5"/>
  <c r="E229" i="5"/>
  <c r="E227" i="5"/>
  <c r="E225" i="5"/>
  <c r="E218" i="5"/>
  <c r="E211" i="5"/>
  <c r="E206" i="5"/>
  <c r="E203" i="5"/>
  <c r="E200" i="5"/>
  <c r="E196" i="5"/>
  <c r="G195" i="5"/>
  <c r="F195" i="5"/>
  <c r="E194" i="5"/>
  <c r="E191" i="5"/>
  <c r="E189" i="5"/>
  <c r="E183" i="5"/>
  <c r="E179" i="5"/>
  <c r="E176" i="5"/>
  <c r="E157" i="5"/>
  <c r="E151" i="5"/>
  <c r="E139" i="5"/>
  <c r="E133" i="5"/>
  <c r="E125" i="5"/>
  <c r="E122" i="5"/>
  <c r="E119" i="5"/>
  <c r="F113" i="5"/>
  <c r="F112" i="5" s="1"/>
  <c r="E104" i="5"/>
  <c r="E102" i="5"/>
  <c r="E93" i="5"/>
  <c r="E88" i="5"/>
  <c r="G798" i="5"/>
  <c r="G796" i="5" s="1"/>
  <c r="G795" i="5" s="1"/>
  <c r="G861" i="5"/>
  <c r="F861" i="5"/>
  <c r="G808" i="5"/>
  <c r="G807" i="5" s="1"/>
  <c r="F808" i="5"/>
  <c r="F807" i="5" s="1"/>
  <c r="E809" i="5"/>
  <c r="G680" i="5"/>
  <c r="G679" i="5" s="1"/>
  <c r="F680" i="5"/>
  <c r="F679" i="5" s="1"/>
  <c r="E681" i="5"/>
  <c r="G669" i="5"/>
  <c r="G668" i="5" s="1"/>
  <c r="G667" i="5" s="1"/>
  <c r="F669" i="5"/>
  <c r="F668" i="5" s="1"/>
  <c r="F667" i="5" s="1"/>
  <c r="E670" i="5"/>
  <c r="G41" i="5"/>
  <c r="G40" i="5" s="1"/>
  <c r="F41" i="5"/>
  <c r="F40" i="5" s="1"/>
  <c r="E42" i="5"/>
  <c r="G38" i="5"/>
  <c r="G37" i="5" s="1"/>
  <c r="F38" i="5"/>
  <c r="F37" i="5" s="1"/>
  <c r="E39" i="5"/>
  <c r="G642" i="5"/>
  <c r="F642" i="5"/>
  <c r="F612" i="5"/>
  <c r="F611" i="5" s="1"/>
  <c r="E615" i="5"/>
  <c r="G159" i="5"/>
  <c r="G158" i="5" s="1"/>
  <c r="F159" i="5"/>
  <c r="F158" i="5" s="1"/>
  <c r="E160" i="5"/>
  <c r="E732" i="5"/>
  <c r="G162" i="5"/>
  <c r="G161" i="5" s="1"/>
  <c r="F162" i="5"/>
  <c r="F161" i="5" s="1"/>
  <c r="E163" i="5"/>
  <c r="G567" i="5"/>
  <c r="F567" i="5"/>
  <c r="E568" i="5"/>
  <c r="G831" i="5"/>
  <c r="G830" i="5" s="1"/>
  <c r="F831" i="5"/>
  <c r="F830" i="5" s="1"/>
  <c r="E833" i="5"/>
  <c r="E832" i="5"/>
  <c r="E895" i="5"/>
  <c r="E923" i="5"/>
  <c r="E71" i="5"/>
  <c r="G547" i="5"/>
  <c r="G546" i="5" s="1"/>
  <c r="F798" i="5"/>
  <c r="F796" i="5" s="1"/>
  <c r="F795" i="5" s="1"/>
  <c r="E535" i="5"/>
  <c r="G606" i="5"/>
  <c r="G605" i="5" s="1"/>
  <c r="G598" i="5"/>
  <c r="G597" i="5" s="1"/>
  <c r="G590" i="5"/>
  <c r="G589" i="5" s="1"/>
  <c r="F569" i="5"/>
  <c r="E649" i="5"/>
  <c r="E648" i="5"/>
  <c r="E645" i="5"/>
  <c r="E644" i="5"/>
  <c r="E624" i="5"/>
  <c r="E621" i="5"/>
  <c r="E616" i="5"/>
  <c r="E614" i="5"/>
  <c r="E613" i="5"/>
  <c r="F602" i="5"/>
  <c r="F601" i="5" s="1"/>
  <c r="F590" i="5"/>
  <c r="F589" i="5" s="1"/>
  <c r="E588" i="5"/>
  <c r="E587" i="5"/>
  <c r="E584" i="5"/>
  <c r="E580" i="5"/>
  <c r="G575" i="5"/>
  <c r="G574" i="5" s="1"/>
  <c r="E573" i="5"/>
  <c r="E565" i="5"/>
  <c r="G544" i="5"/>
  <c r="G543" i="5" s="1"/>
  <c r="F544" i="5"/>
  <c r="F543" i="5" s="1"/>
  <c r="E545" i="5"/>
  <c r="G499" i="5"/>
  <c r="F499" i="5"/>
  <c r="E500" i="5"/>
  <c r="F497" i="5"/>
  <c r="G473" i="5"/>
  <c r="G472" i="5" s="1"/>
  <c r="F473" i="5"/>
  <c r="F472" i="5" s="1"/>
  <c r="E474" i="5"/>
  <c r="G926" i="5"/>
  <c r="F926" i="5"/>
  <c r="E927" i="5"/>
  <c r="E874" i="5"/>
  <c r="G685" i="5"/>
  <c r="G684" i="5" s="1"/>
  <c r="F685" i="5"/>
  <c r="F684" i="5" s="1"/>
  <c r="F683" i="5" s="1"/>
  <c r="F682" i="5" s="1"/>
  <c r="E686" i="5"/>
  <c r="G665" i="5"/>
  <c r="G664" i="5" s="1"/>
  <c r="F665" i="5"/>
  <c r="F664" i="5" s="1"/>
  <c r="E666" i="5"/>
  <c r="G662" i="5"/>
  <c r="G661" i="5" s="1"/>
  <c r="F662" i="5"/>
  <c r="F661" i="5" s="1"/>
  <c r="E663" i="5"/>
  <c r="E816" i="5"/>
  <c r="G815" i="5"/>
  <c r="G814" i="5" s="1"/>
  <c r="F815" i="5"/>
  <c r="F814" i="5" s="1"/>
  <c r="G805" i="5"/>
  <c r="G804" i="5" s="1"/>
  <c r="E790" i="5"/>
  <c r="G788" i="5"/>
  <c r="F788" i="5"/>
  <c r="E783" i="5"/>
  <c r="F887" i="5"/>
  <c r="F883" i="5" s="1"/>
  <c r="G335" i="5"/>
  <c r="G334" i="5" s="1"/>
  <c r="E338" i="5"/>
  <c r="F335" i="5"/>
  <c r="F334" i="5" s="1"/>
  <c r="E333" i="5"/>
  <c r="F284" i="5"/>
  <c r="F283" i="5" s="1"/>
  <c r="F274" i="5"/>
  <c r="F273" i="5" s="1"/>
  <c r="F272" i="5" s="1"/>
  <c r="E278" i="5"/>
  <c r="E258" i="5"/>
  <c r="G331" i="5"/>
  <c r="G330" i="5" s="1"/>
  <c r="G274" i="5"/>
  <c r="G273" i="5" s="1"/>
  <c r="G272" i="5" s="1"/>
  <c r="G255" i="5"/>
  <c r="G254" i="5" s="1"/>
  <c r="G253" i="5" s="1"/>
  <c r="G653" i="5"/>
  <c r="G652" i="5" s="1"/>
  <c r="G651" i="5" s="1"/>
  <c r="F653" i="5"/>
  <c r="F652" i="5" s="1"/>
  <c r="G467" i="5"/>
  <c r="G466" i="5" s="1"/>
  <c r="F467" i="5"/>
  <c r="F466" i="5" s="1"/>
  <c r="F547" i="5"/>
  <c r="F546" i="5" s="1"/>
  <c r="G586" i="5"/>
  <c r="G585" i="5" s="1"/>
  <c r="F586" i="5"/>
  <c r="F585" i="5" s="1"/>
  <c r="E542" i="5"/>
  <c r="E509" i="5"/>
  <c r="G780" i="5"/>
  <c r="G779" i="5" s="1"/>
  <c r="G758" i="5"/>
  <c r="G757" i="5" s="1"/>
  <c r="E755" i="5"/>
  <c r="G754" i="5"/>
  <c r="G753" i="5" s="1"/>
  <c r="F754" i="5"/>
  <c r="F753" i="5" s="1"/>
  <c r="E746" i="5"/>
  <c r="G745" i="5"/>
  <c r="F745" i="5"/>
  <c r="E744" i="5"/>
  <c r="G743" i="5"/>
  <c r="F743" i="5"/>
  <c r="E740" i="5"/>
  <c r="G738" i="5"/>
  <c r="F738" i="5"/>
  <c r="E737" i="5"/>
  <c r="G736" i="5"/>
  <c r="G735" i="5" s="1"/>
  <c r="F736" i="5"/>
  <c r="F735" i="5" s="1"/>
  <c r="E731" i="5"/>
  <c r="G728" i="5"/>
  <c r="G727" i="5" s="1"/>
  <c r="G725" i="5"/>
  <c r="G724" i="5" s="1"/>
  <c r="E722" i="5"/>
  <c r="G721" i="5"/>
  <c r="G720" i="5" s="1"/>
  <c r="F721" i="5"/>
  <c r="F720" i="5" s="1"/>
  <c r="G714" i="5"/>
  <c r="E491" i="5"/>
  <c r="E493" i="5"/>
  <c r="G824" i="5"/>
  <c r="G822" i="5" s="1"/>
  <c r="F824" i="5"/>
  <c r="F823" i="5" s="1"/>
  <c r="F341" i="5"/>
  <c r="G48" i="5"/>
  <c r="G47" i="5" s="1"/>
  <c r="F623" i="5"/>
  <c r="F622" i="5" s="1"/>
  <c r="G217" i="5"/>
  <c r="G216" i="5" s="1"/>
  <c r="F217" i="5"/>
  <c r="F216" i="5" s="1"/>
  <c r="E846" i="5"/>
  <c r="F917" i="5"/>
  <c r="E862" i="5"/>
  <c r="G902" i="5"/>
  <c r="F902" i="5"/>
  <c r="E929" i="5"/>
  <c r="E925" i="5"/>
  <c r="G921" i="5"/>
  <c r="G919" i="5"/>
  <c r="G917" i="5"/>
  <c r="E916" i="5"/>
  <c r="E915" i="5"/>
  <c r="E914" i="5"/>
  <c r="G913" i="5"/>
  <c r="F913" i="5"/>
  <c r="G911" i="5"/>
  <c r="E910" i="5"/>
  <c r="E909" i="5"/>
  <c r="E908" i="5"/>
  <c r="G907" i="5"/>
  <c r="F907" i="5"/>
  <c r="E906" i="5"/>
  <c r="G905" i="5"/>
  <c r="F905" i="5"/>
  <c r="E904" i="5"/>
  <c r="E903" i="5"/>
  <c r="E901" i="5"/>
  <c r="E898" i="5"/>
  <c r="E876" i="5"/>
  <c r="E868" i="5"/>
  <c r="E867" i="5"/>
  <c r="G866" i="5"/>
  <c r="F866" i="5"/>
  <c r="E865" i="5"/>
  <c r="E864" i="5"/>
  <c r="G863" i="5"/>
  <c r="F863" i="5"/>
  <c r="E853" i="5"/>
  <c r="G851" i="5"/>
  <c r="G850" i="5" s="1"/>
  <c r="E842" i="5"/>
  <c r="G840" i="5"/>
  <c r="F840" i="5"/>
  <c r="E839" i="5"/>
  <c r="G838" i="5"/>
  <c r="G837" i="5" s="1"/>
  <c r="F838" i="5"/>
  <c r="F837" i="5" s="1"/>
  <c r="E836" i="5"/>
  <c r="G835" i="5"/>
  <c r="G834" i="5" s="1"/>
  <c r="F835" i="5"/>
  <c r="F834" i="5" s="1"/>
  <c r="E678" i="5"/>
  <c r="G677" i="5"/>
  <c r="G676" i="5" s="1"/>
  <c r="F677" i="5"/>
  <c r="F676" i="5" s="1"/>
  <c r="E658" i="5"/>
  <c r="G657" i="5"/>
  <c r="G656" i="5" s="1"/>
  <c r="G655" i="5" s="1"/>
  <c r="F657" i="5"/>
  <c r="F656" i="5" s="1"/>
  <c r="F655" i="5" s="1"/>
  <c r="E654" i="5"/>
  <c r="G646" i="5"/>
  <c r="F646" i="5"/>
  <c r="G623" i="5"/>
  <c r="G622" i="5" s="1"/>
  <c r="G620" i="5"/>
  <c r="F620" i="5"/>
  <c r="E619" i="5"/>
  <c r="G618" i="5"/>
  <c r="F618" i="5"/>
  <c r="G612" i="5"/>
  <c r="G611" i="5" s="1"/>
  <c r="F606" i="5"/>
  <c r="F605" i="5" s="1"/>
  <c r="F598" i="5"/>
  <c r="F597" i="5" s="1"/>
  <c r="G583" i="5"/>
  <c r="G582" i="5" s="1"/>
  <c r="F583" i="5"/>
  <c r="F582" i="5" s="1"/>
  <c r="G579" i="5"/>
  <c r="G578" i="5" s="1"/>
  <c r="F579" i="5"/>
  <c r="F578" i="5" s="1"/>
  <c r="F577" i="5" s="1"/>
  <c r="G572" i="5"/>
  <c r="G571" i="5" s="1"/>
  <c r="F572" i="5"/>
  <c r="F571" i="5" s="1"/>
  <c r="G569" i="5"/>
  <c r="G564" i="5"/>
  <c r="G563" i="5" s="1"/>
  <c r="F564" i="5"/>
  <c r="F563" i="5" s="1"/>
  <c r="F553" i="5"/>
  <c r="F552" i="5" s="1"/>
  <c r="F550" i="5"/>
  <c r="F549" i="5" s="1"/>
  <c r="G541" i="5"/>
  <c r="G540" i="5" s="1"/>
  <c r="F541" i="5"/>
  <c r="F540" i="5" s="1"/>
  <c r="F537" i="5"/>
  <c r="F536" i="5" s="1"/>
  <c r="G534" i="5"/>
  <c r="G533" i="5" s="1"/>
  <c r="F534" i="5"/>
  <c r="F533" i="5" s="1"/>
  <c r="E524" i="5"/>
  <c r="G523" i="5"/>
  <c r="F523" i="5"/>
  <c r="E522" i="5"/>
  <c r="G521" i="5"/>
  <c r="F521" i="5"/>
  <c r="E519" i="5"/>
  <c r="G518" i="5"/>
  <c r="F518" i="5"/>
  <c r="E517" i="5"/>
  <c r="G516" i="5"/>
  <c r="F516" i="5"/>
  <c r="E514" i="5"/>
  <c r="G513" i="5"/>
  <c r="G512" i="5" s="1"/>
  <c r="F513" i="5"/>
  <c r="F512" i="5" s="1"/>
  <c r="E511" i="5"/>
  <c r="G510" i="5"/>
  <c r="F510" i="5"/>
  <c r="G508" i="5"/>
  <c r="F508" i="5"/>
  <c r="E505" i="5"/>
  <c r="G504" i="5"/>
  <c r="F504" i="5"/>
  <c r="E503" i="5"/>
  <c r="G502" i="5"/>
  <c r="F502" i="5"/>
  <c r="E495" i="5"/>
  <c r="G494" i="5"/>
  <c r="F494" i="5"/>
  <c r="G492" i="5"/>
  <c r="F492" i="5"/>
  <c r="F490" i="5"/>
  <c r="E490" i="5" s="1"/>
  <c r="G463" i="5"/>
  <c r="G462" i="5" s="1"/>
  <c r="F463" i="5"/>
  <c r="F462" i="5" s="1"/>
  <c r="F453" i="5"/>
  <c r="F452" i="5" s="1"/>
  <c r="G449" i="5"/>
  <c r="G448" i="5" s="1"/>
  <c r="F449" i="5"/>
  <c r="F448" i="5" s="1"/>
  <c r="G445" i="5"/>
  <c r="F445" i="5"/>
  <c r="G443" i="5"/>
  <c r="F443" i="5"/>
  <c r="G439" i="5"/>
  <c r="G438" i="5" s="1"/>
  <c r="F439" i="5"/>
  <c r="F438" i="5" s="1"/>
  <c r="G435" i="5"/>
  <c r="G434" i="5" s="1"/>
  <c r="F435" i="5"/>
  <c r="F434" i="5" s="1"/>
  <c r="G431" i="5"/>
  <c r="G430" i="5" s="1"/>
  <c r="F431" i="5"/>
  <c r="F430" i="5" s="1"/>
  <c r="G427" i="5"/>
  <c r="G426" i="5" s="1"/>
  <c r="F427" i="5"/>
  <c r="F426" i="5" s="1"/>
  <c r="F423" i="5"/>
  <c r="F422" i="5" s="1"/>
  <c r="G419" i="5"/>
  <c r="G418" i="5" s="1"/>
  <c r="F419" i="5"/>
  <c r="F418" i="5" s="1"/>
  <c r="G415" i="5"/>
  <c r="G414" i="5" s="1"/>
  <c r="F415" i="5"/>
  <c r="F414" i="5" s="1"/>
  <c r="F411" i="5"/>
  <c r="F410" i="5" s="1"/>
  <c r="G407" i="5"/>
  <c r="G406" i="5" s="1"/>
  <c r="F407" i="5"/>
  <c r="F406" i="5" s="1"/>
  <c r="G403" i="5"/>
  <c r="G402" i="5" s="1"/>
  <c r="F403" i="5"/>
  <c r="F402" i="5" s="1"/>
  <c r="G399" i="5"/>
  <c r="G398" i="5" s="1"/>
  <c r="F399" i="5"/>
  <c r="F398" i="5" s="1"/>
  <c r="G395" i="5"/>
  <c r="G394" i="5" s="1"/>
  <c r="F395" i="5"/>
  <c r="F394" i="5" s="1"/>
  <c r="G391" i="5"/>
  <c r="G390" i="5" s="1"/>
  <c r="F391" i="5"/>
  <c r="F390" i="5" s="1"/>
  <c r="F387" i="5"/>
  <c r="F386" i="5" s="1"/>
  <c r="E385" i="5"/>
  <c r="G384" i="5"/>
  <c r="G383" i="5" s="1"/>
  <c r="F384" i="5"/>
  <c r="F383" i="5" s="1"/>
  <c r="E382" i="5"/>
  <c r="G381" i="5"/>
  <c r="G380" i="5" s="1"/>
  <c r="F381" i="5"/>
  <c r="F380" i="5" s="1"/>
  <c r="E379" i="5"/>
  <c r="G378" i="5"/>
  <c r="F378" i="5"/>
  <c r="E377" i="5"/>
  <c r="G376" i="5"/>
  <c r="F376" i="5"/>
  <c r="G373" i="5"/>
  <c r="F373" i="5"/>
  <c r="G371" i="5"/>
  <c r="E369" i="5"/>
  <c r="G368" i="5"/>
  <c r="F368" i="5"/>
  <c r="E367" i="5"/>
  <c r="G366" i="5"/>
  <c r="F366" i="5"/>
  <c r="G342" i="5"/>
  <c r="F342" i="5"/>
  <c r="E337" i="5"/>
  <c r="E325" i="5"/>
  <c r="G324" i="5"/>
  <c r="G323" i="5" s="1"/>
  <c r="F324" i="5"/>
  <c r="F323" i="5" s="1"/>
  <c r="E308" i="5"/>
  <c r="G307" i="5"/>
  <c r="G306" i="5" s="1"/>
  <c r="F307" i="5"/>
  <c r="F306" i="5" s="1"/>
  <c r="E288" i="5"/>
  <c r="E287" i="5"/>
  <c r="E286" i="5"/>
  <c r="G284" i="5"/>
  <c r="G283" i="5" s="1"/>
  <c r="E277" i="5"/>
  <c r="E276" i="5"/>
  <c r="E256" i="5"/>
  <c r="G246" i="5"/>
  <c r="G245" i="5" s="1"/>
  <c r="E244" i="5"/>
  <c r="G240" i="5"/>
  <c r="G239" i="5" s="1"/>
  <c r="G236" i="5"/>
  <c r="G235" i="5" s="1"/>
  <c r="F236" i="5"/>
  <c r="F235" i="5" s="1"/>
  <c r="E234" i="5"/>
  <c r="G232" i="5"/>
  <c r="G231" i="5" s="1"/>
  <c r="G228" i="5"/>
  <c r="F228" i="5"/>
  <c r="G226" i="5"/>
  <c r="F226" i="5"/>
  <c r="G212" i="5"/>
  <c r="G205" i="5"/>
  <c r="G204" i="5" s="1"/>
  <c r="F205" i="5"/>
  <c r="F204" i="5" s="1"/>
  <c r="G202" i="5"/>
  <c r="G201" i="5" s="1"/>
  <c r="F202" i="5"/>
  <c r="F201" i="5" s="1"/>
  <c r="G199" i="5"/>
  <c r="G198" i="5" s="1"/>
  <c r="F199" i="5"/>
  <c r="F198" i="5" s="1"/>
  <c r="G193" i="5"/>
  <c r="F193" i="5"/>
  <c r="G190" i="5"/>
  <c r="F190" i="5"/>
  <c r="G188" i="5"/>
  <c r="E186" i="5"/>
  <c r="G185" i="5"/>
  <c r="G184" i="5" s="1"/>
  <c r="F185" i="5"/>
  <c r="F184" i="5" s="1"/>
  <c r="G182" i="5"/>
  <c r="G181" i="5" s="1"/>
  <c r="F182" i="5"/>
  <c r="F181" i="5" s="1"/>
  <c r="G178" i="5"/>
  <c r="G177" i="5" s="1"/>
  <c r="F178" i="5"/>
  <c r="F177" i="5" s="1"/>
  <c r="G175" i="5"/>
  <c r="G174" i="5" s="1"/>
  <c r="F175" i="5"/>
  <c r="F174" i="5" s="1"/>
  <c r="G156" i="5"/>
  <c r="G155" i="5" s="1"/>
  <c r="F156" i="5"/>
  <c r="F155" i="5" s="1"/>
  <c r="G153" i="5"/>
  <c r="G152" i="5" s="1"/>
  <c r="G150" i="5"/>
  <c r="G149" i="5" s="1"/>
  <c r="F150" i="5"/>
  <c r="F149" i="5" s="1"/>
  <c r="G141" i="5"/>
  <c r="G140" i="5" s="1"/>
  <c r="G138" i="5"/>
  <c r="G137" i="5" s="1"/>
  <c r="E135" i="5"/>
  <c r="G134" i="5"/>
  <c r="F134" i="5"/>
  <c r="G132" i="5"/>
  <c r="F132" i="5"/>
  <c r="E128" i="5"/>
  <c r="G127" i="5"/>
  <c r="G126" i="5" s="1"/>
  <c r="F127" i="5"/>
  <c r="F126" i="5" s="1"/>
  <c r="G124" i="5"/>
  <c r="G123" i="5" s="1"/>
  <c r="F124" i="5"/>
  <c r="F123" i="5" s="1"/>
  <c r="G121" i="5"/>
  <c r="G120" i="5" s="1"/>
  <c r="F121" i="5"/>
  <c r="F120" i="5" s="1"/>
  <c r="G118" i="5"/>
  <c r="G117" i="5" s="1"/>
  <c r="F118" i="5"/>
  <c r="F117" i="5" s="1"/>
  <c r="G113" i="5"/>
  <c r="G112" i="5" s="1"/>
  <c r="G103" i="5"/>
  <c r="F103" i="5"/>
  <c r="G101" i="5"/>
  <c r="F98" i="5"/>
  <c r="F97" i="5" s="1"/>
  <c r="F94" i="5"/>
  <c r="G92" i="5"/>
  <c r="F92" i="5"/>
  <c r="G86" i="5"/>
  <c r="F86" i="5"/>
  <c r="G84" i="5"/>
  <c r="G83" i="5" s="1"/>
  <c r="E75" i="5"/>
  <c r="G74" i="5"/>
  <c r="G73" i="5" s="1"/>
  <c r="F74" i="5"/>
  <c r="F73" i="5" s="1"/>
  <c r="F69" i="5"/>
  <c r="E59" i="5"/>
  <c r="G57" i="5"/>
  <c r="F57" i="5"/>
  <c r="E54" i="5"/>
  <c r="E53" i="5"/>
  <c r="E52" i="5"/>
  <c r="E51" i="5"/>
  <c r="G44" i="5"/>
  <c r="G43" i="5" s="1"/>
  <c r="E36" i="5"/>
  <c r="G35" i="5"/>
  <c r="G34" i="5" s="1"/>
  <c r="F35" i="5"/>
  <c r="F34" i="5" s="1"/>
  <c r="E33" i="5"/>
  <c r="G32" i="5"/>
  <c r="G31" i="5" s="1"/>
  <c r="F32" i="5"/>
  <c r="F31" i="5" s="1"/>
  <c r="G28" i="5"/>
  <c r="G27" i="5" s="1"/>
  <c r="F28" i="5"/>
  <c r="F27" i="5" s="1"/>
  <c r="E26" i="5"/>
  <c r="G25" i="5"/>
  <c r="G24" i="5" s="1"/>
  <c r="F25" i="5"/>
  <c r="F24" i="5" s="1"/>
  <c r="E23" i="5"/>
  <c r="G22" i="5"/>
  <c r="G21" i="5" s="1"/>
  <c r="F22" i="5"/>
  <c r="E20" i="5"/>
  <c r="G19" i="5"/>
  <c r="G18" i="5" s="1"/>
  <c r="F19" i="5"/>
  <c r="F18" i="5" s="1"/>
  <c r="E17" i="5"/>
  <c r="G16" i="5"/>
  <c r="G15" i="5" s="1"/>
  <c r="F16" i="5"/>
  <c r="F15" i="5" s="1"/>
  <c r="E918" i="5"/>
  <c r="G453" i="5"/>
  <c r="G452" i="5" s="1"/>
  <c r="G423" i="5"/>
  <c r="G422" i="5" s="1"/>
  <c r="G553" i="5"/>
  <c r="G552" i="5" s="1"/>
  <c r="G341" i="5"/>
  <c r="E343" i="5"/>
  <c r="G550" i="5"/>
  <c r="G549" i="5" s="1"/>
  <c r="E336" i="5"/>
  <c r="F715" i="5"/>
  <c r="F714" i="5" s="1"/>
  <c r="E285" i="5"/>
  <c r="E912" i="5"/>
  <c r="F911" i="5"/>
  <c r="F240" i="5"/>
  <c r="F239" i="5" s="1"/>
  <c r="F725" i="5"/>
  <c r="F724" i="5" s="1"/>
  <c r="F331" i="5"/>
  <c r="F330" i="5" s="1"/>
  <c r="E332" i="5"/>
  <c r="E570" i="5"/>
  <c r="E275" i="5"/>
  <c r="E50" i="5"/>
  <c r="F48" i="5"/>
  <c r="G497" i="5"/>
  <c r="E210" i="5"/>
  <c r="F188" i="5"/>
  <c r="E214" i="5"/>
  <c r="G537" i="5"/>
  <c r="G536" i="5" s="1"/>
  <c r="G69" i="5"/>
  <c r="G98" i="5"/>
  <c r="G97" i="5" s="1"/>
  <c r="E99" i="5"/>
  <c r="F44" i="5"/>
  <c r="E793" i="5"/>
  <c r="F141" i="5"/>
  <c r="F101" i="5"/>
  <c r="G602" i="5"/>
  <c r="G601" i="5" s="1"/>
  <c r="E114" i="5"/>
  <c r="E346" i="5"/>
  <c r="E920" i="5"/>
  <c r="F919" i="5"/>
  <c r="F138" i="5"/>
  <c r="F137" i="5" s="1"/>
  <c r="E257" i="5"/>
  <c r="F575" i="5"/>
  <c r="F574" i="5" s="1"/>
  <c r="E730" i="5"/>
  <c r="E85" i="5"/>
  <c r="F84" i="5"/>
  <c r="E215" i="5"/>
  <c r="F212" i="5"/>
  <c r="G887" i="5"/>
  <c r="E154" i="5"/>
  <c r="F153" i="5"/>
  <c r="E852" i="5"/>
  <c r="F851" i="5"/>
  <c r="E233" i="5"/>
  <c r="F232" i="5"/>
  <c r="F231" i="5" s="1"/>
  <c r="E247" i="5"/>
  <c r="F246" i="5"/>
  <c r="F245" i="5" s="1"/>
  <c r="E789" i="5"/>
  <c r="G411" i="5"/>
  <c r="F728" i="5"/>
  <c r="F727" i="5" s="1"/>
  <c r="E729" i="5"/>
  <c r="E760" i="5"/>
  <c r="E372" i="5"/>
  <c r="F371" i="5"/>
  <c r="E388" i="5"/>
  <c r="G387" i="5"/>
  <c r="G386" i="5" s="1"/>
  <c r="F921" i="5"/>
  <c r="E922" i="5"/>
  <c r="E896" i="5"/>
  <c r="E806" i="5"/>
  <c r="F805" i="5"/>
  <c r="F804" i="5" s="1"/>
  <c r="G208" i="5"/>
  <c r="E782" i="5"/>
  <c r="E487" i="5"/>
  <c r="G485" i="5"/>
  <c r="G484" i="5" s="1"/>
  <c r="F758" i="5"/>
  <c r="F757" i="5" s="1"/>
  <c r="F756" i="5" s="1"/>
  <c r="I96" i="5" l="1"/>
  <c r="J96" i="5"/>
  <c r="I723" i="5"/>
  <c r="H273" i="5"/>
  <c r="I272" i="5"/>
  <c r="H272" i="5" s="1"/>
  <c r="I14" i="5"/>
  <c r="G136" i="5"/>
  <c r="E797" i="5"/>
  <c r="J364" i="5"/>
  <c r="H753" i="5"/>
  <c r="G794" i="5"/>
  <c r="I282" i="5"/>
  <c r="H282" i="5" s="1"/>
  <c r="G340" i="5"/>
  <c r="G339" i="5" s="1"/>
  <c r="J506" i="5"/>
  <c r="H546" i="5"/>
  <c r="I506" i="5"/>
  <c r="H466" i="5"/>
  <c r="G282" i="5"/>
  <c r="F282" i="5"/>
  <c r="J883" i="5"/>
  <c r="J882" i="5" s="1"/>
  <c r="G883" i="5"/>
  <c r="E883" i="5" s="1"/>
  <c r="E882" i="5" s="1"/>
  <c r="F813" i="5"/>
  <c r="I891" i="5"/>
  <c r="F891" i="5"/>
  <c r="G891" i="5"/>
  <c r="G890" i="5" s="1"/>
  <c r="F221" i="5"/>
  <c r="F220" i="5" s="1"/>
  <c r="F713" i="5"/>
  <c r="G713" i="5"/>
  <c r="I713" i="5"/>
  <c r="F794" i="5"/>
  <c r="G221" i="5"/>
  <c r="G220" i="5" s="1"/>
  <c r="G14" i="5"/>
  <c r="F829" i="5"/>
  <c r="I829" i="5"/>
  <c r="G829" i="5"/>
  <c r="J13" i="5"/>
  <c r="J219" i="5"/>
  <c r="H221" i="5"/>
  <c r="J252" i="5"/>
  <c r="H253" i="5"/>
  <c r="E253" i="5"/>
  <c r="J813" i="5"/>
  <c r="J786" i="5" s="1"/>
  <c r="J828" i="5"/>
  <c r="G442" i="5"/>
  <c r="G507" i="5"/>
  <c r="E798" i="5"/>
  <c r="F91" i="5"/>
  <c r="G131" i="5"/>
  <c r="F507" i="5"/>
  <c r="F131" i="5"/>
  <c r="G187" i="5"/>
  <c r="G370" i="5"/>
  <c r="F566" i="5"/>
  <c r="F562" i="5" s="1"/>
  <c r="G696" i="5"/>
  <c r="E44" i="5"/>
  <c r="G100" i="5"/>
  <c r="G96" i="5" s="1"/>
  <c r="G489" i="5"/>
  <c r="F496" i="5"/>
  <c r="F696" i="5"/>
  <c r="F695" i="5" s="1"/>
  <c r="H131" i="5"/>
  <c r="G787" i="5"/>
  <c r="H672" i="5"/>
  <c r="F442" i="5"/>
  <c r="F100" i="5"/>
  <c r="G860" i="5"/>
  <c r="G859" i="5" s="1"/>
  <c r="H56" i="5"/>
  <c r="H671" i="5"/>
  <c r="F671" i="5"/>
  <c r="F187" i="5"/>
  <c r="E569" i="5"/>
  <c r="F860" i="5"/>
  <c r="F859" i="5" s="1"/>
  <c r="J180" i="5"/>
  <c r="G192" i="5"/>
  <c r="J659" i="5"/>
  <c r="E497" i="5"/>
  <c r="F192" i="5"/>
  <c r="H575" i="5"/>
  <c r="I187" i="5"/>
  <c r="H187" i="5" s="1"/>
  <c r="F617" i="5"/>
  <c r="F610" i="5" s="1"/>
  <c r="E699" i="5"/>
  <c r="E595" i="5"/>
  <c r="E680" i="5"/>
  <c r="E892" i="5"/>
  <c r="E171" i="5"/>
  <c r="E49" i="5"/>
  <c r="H442" i="5"/>
  <c r="H289" i="5"/>
  <c r="H192" i="5"/>
  <c r="H507" i="5"/>
  <c r="H489" i="5"/>
  <c r="F822" i="5"/>
  <c r="E822" i="5" s="1"/>
  <c r="F375" i="5"/>
  <c r="G375" i="5"/>
  <c r="E37" i="5"/>
  <c r="F870" i="5"/>
  <c r="F869" i="5" s="1"/>
  <c r="E817" i="5"/>
  <c r="H520" i="5"/>
  <c r="H100" i="5"/>
  <c r="E831" i="5"/>
  <c r="E662" i="5"/>
  <c r="E727" i="5"/>
  <c r="E707" i="5"/>
  <c r="I641" i="5"/>
  <c r="H641" i="5" s="1"/>
  <c r="H515" i="5"/>
  <c r="J694" i="5"/>
  <c r="I577" i="5"/>
  <c r="H577" i="5" s="1"/>
  <c r="H249" i="5"/>
  <c r="I83" i="5"/>
  <c r="H83" i="5" s="1"/>
  <c r="E754" i="5"/>
  <c r="E643" i="5"/>
  <c r="E796" i="5"/>
  <c r="E473" i="5"/>
  <c r="E586" i="5"/>
  <c r="G566" i="5"/>
  <c r="E642" i="5"/>
  <c r="E423" i="5"/>
  <c r="E153" i="5"/>
  <c r="E917" i="5"/>
  <c r="E202" i="5"/>
  <c r="E84" i="5"/>
  <c r="H375" i="5"/>
  <c r="F83" i="5"/>
  <c r="E508" i="5"/>
  <c r="G617" i="5"/>
  <c r="E655" i="5"/>
  <c r="E863" i="5"/>
  <c r="E928" i="5"/>
  <c r="H696" i="5"/>
  <c r="F850" i="5"/>
  <c r="F849" i="5" s="1"/>
  <c r="H851" i="5"/>
  <c r="I850" i="5"/>
  <c r="I849" i="5" s="1"/>
  <c r="H849" i="5" s="1"/>
  <c r="E851" i="5"/>
  <c r="F152" i="5"/>
  <c r="E152" i="5" s="1"/>
  <c r="E150" i="5"/>
  <c r="E677" i="5"/>
  <c r="E612" i="5"/>
  <c r="E921" i="5"/>
  <c r="E623" i="5"/>
  <c r="E371" i="5"/>
  <c r="E653" i="5"/>
  <c r="E335" i="5"/>
  <c r="E395" i="5"/>
  <c r="E544" i="5"/>
  <c r="G496" i="5"/>
  <c r="E724" i="5"/>
  <c r="E911" i="5"/>
  <c r="E175" i="5"/>
  <c r="G365" i="5"/>
  <c r="F365" i="5"/>
  <c r="E492" i="5"/>
  <c r="G515" i="5"/>
  <c r="E618" i="5"/>
  <c r="E907" i="5"/>
  <c r="E902" i="5"/>
  <c r="E926" i="5"/>
  <c r="E499" i="5"/>
  <c r="E872" i="5"/>
  <c r="E38" i="5"/>
  <c r="E669" i="5"/>
  <c r="E195" i="5"/>
  <c r="E255" i="5"/>
  <c r="H859" i="5"/>
  <c r="E341" i="5"/>
  <c r="E728" i="5"/>
  <c r="E602" i="5"/>
  <c r="E721" i="5"/>
  <c r="E453" i="5"/>
  <c r="E575" i="5"/>
  <c r="E736" i="5"/>
  <c r="E665" i="5"/>
  <c r="E710" i="5"/>
  <c r="E467" i="5"/>
  <c r="E739" i="5"/>
  <c r="E138" i="5"/>
  <c r="G871" i="5"/>
  <c r="G870" i="5" s="1"/>
  <c r="G869" i="5" s="1"/>
  <c r="E808" i="5"/>
  <c r="E41" i="5"/>
  <c r="E217" i="5"/>
  <c r="E598" i="5"/>
  <c r="E564" i="5"/>
  <c r="E513" i="5"/>
  <c r="E399" i="5"/>
  <c r="E132" i="5"/>
  <c r="E418" i="5"/>
  <c r="E411" i="5"/>
  <c r="E572" i="5"/>
  <c r="E250" i="5"/>
  <c r="E530" i="5"/>
  <c r="E526" i="5"/>
  <c r="I695" i="5"/>
  <c r="H695" i="5" s="1"/>
  <c r="H566" i="5"/>
  <c r="H814" i="5"/>
  <c r="H57" i="5"/>
  <c r="E434" i="5"/>
  <c r="E134" i="5"/>
  <c r="E235" i="5"/>
  <c r="E342" i="5"/>
  <c r="E366" i="5"/>
  <c r="E368" i="5"/>
  <c r="E378" i="5"/>
  <c r="E394" i="5"/>
  <c r="E398" i="5"/>
  <c r="E445" i="5"/>
  <c r="E494" i="5"/>
  <c r="G501" i="5"/>
  <c r="E504" i="5"/>
  <c r="E510" i="5"/>
  <c r="E523" i="5"/>
  <c r="E170" i="5"/>
  <c r="E725" i="5"/>
  <c r="E124" i="5"/>
  <c r="E550" i="5"/>
  <c r="E579" i="5"/>
  <c r="E98" i="5"/>
  <c r="F43" i="5"/>
  <c r="E43" i="5" s="1"/>
  <c r="E537" i="5"/>
  <c r="E236" i="5"/>
  <c r="E246" i="5"/>
  <c r="E240" i="5"/>
  <c r="E419" i="5"/>
  <c r="E556" i="5"/>
  <c r="E443" i="5"/>
  <c r="E606" i="5"/>
  <c r="E28" i="5"/>
  <c r="E854" i="5"/>
  <c r="G56" i="5"/>
  <c r="F60" i="5"/>
  <c r="H823" i="5"/>
  <c r="H617" i="5"/>
  <c r="I488" i="5"/>
  <c r="I173" i="5"/>
  <c r="H173" i="5" s="1"/>
  <c r="E76" i="5"/>
  <c r="E805" i="5"/>
  <c r="E656" i="5"/>
  <c r="E87" i="5"/>
  <c r="E553" i="5"/>
  <c r="E213" i="5"/>
  <c r="E232" i="5"/>
  <c r="E19" i="5"/>
  <c r="E113" i="5"/>
  <c r="E193" i="5"/>
  <c r="E407" i="5"/>
  <c r="E919" i="5"/>
  <c r="E141" i="5"/>
  <c r="I804" i="5"/>
  <c r="I791" i="5"/>
  <c r="I787" i="5" s="1"/>
  <c r="H76" i="5"/>
  <c r="I140" i="5"/>
  <c r="J712" i="5"/>
  <c r="J609" i="5"/>
  <c r="I329" i="5"/>
  <c r="H329" i="5" s="1"/>
  <c r="E331" i="5"/>
  <c r="E327" i="5"/>
  <c r="E149" i="5"/>
  <c r="E402" i="5"/>
  <c r="F701" i="5"/>
  <c r="E92" i="5"/>
  <c r="E103" i="5"/>
  <c r="E155" i="5"/>
  <c r="E190" i="5"/>
  <c r="E226" i="5"/>
  <c r="E228" i="5"/>
  <c r="E307" i="5"/>
  <c r="E373" i="5"/>
  <c r="E376" i="5"/>
  <c r="E403" i="5"/>
  <c r="E431" i="5"/>
  <c r="E435" i="5"/>
  <c r="E161" i="5"/>
  <c r="E40" i="5"/>
  <c r="H860" i="5"/>
  <c r="H742" i="5"/>
  <c r="F641" i="5"/>
  <c r="E807" i="5"/>
  <c r="E387" i="5"/>
  <c r="E485" i="5"/>
  <c r="G410" i="5"/>
  <c r="E174" i="5"/>
  <c r="E840" i="5"/>
  <c r="E502" i="5"/>
  <c r="F501" i="5"/>
  <c r="E516" i="5"/>
  <c r="E518" i="5"/>
  <c r="E521" i="5"/>
  <c r="F520" i="5"/>
  <c r="E620" i="5"/>
  <c r="E657" i="5"/>
  <c r="E841" i="5"/>
  <c r="E866" i="5"/>
  <c r="E905" i="5"/>
  <c r="E216" i="5"/>
  <c r="E622" i="5"/>
  <c r="E720" i="5"/>
  <c r="E743" i="5"/>
  <c r="E745" i="5"/>
  <c r="E585" i="5"/>
  <c r="E466" i="5"/>
  <c r="E472" i="5"/>
  <c r="E830" i="5"/>
  <c r="E567" i="5"/>
  <c r="E679" i="5"/>
  <c r="E861" i="5"/>
  <c r="E112" i="5"/>
  <c r="E65" i="5"/>
  <c r="E845" i="5"/>
  <c r="E875" i="5"/>
  <c r="J488" i="5"/>
  <c r="H501" i="5"/>
  <c r="E204" i="5"/>
  <c r="F230" i="5"/>
  <c r="E198" i="5"/>
  <c r="E86" i="5"/>
  <c r="H496" i="5"/>
  <c r="H887" i="5"/>
  <c r="G577" i="5"/>
  <c r="E577" i="5" s="1"/>
  <c r="E578" i="5"/>
  <c r="E646" i="5"/>
  <c r="G641" i="5"/>
  <c r="E611" i="5"/>
  <c r="E31" i="5"/>
  <c r="E668" i="5"/>
  <c r="F56" i="5"/>
  <c r="E16" i="5"/>
  <c r="E32" i="5"/>
  <c r="E25" i="5"/>
  <c r="E101" i="5"/>
  <c r="E188" i="5"/>
  <c r="E70" i="5"/>
  <c r="E887" i="5"/>
  <c r="F140" i="5"/>
  <c r="E127" i="5"/>
  <c r="E182" i="5"/>
  <c r="E715" i="5"/>
  <c r="E415" i="5"/>
  <c r="E381" i="5"/>
  <c r="E583" i="5"/>
  <c r="E534" i="5"/>
  <c r="E647" i="5"/>
  <c r="E118" i="5"/>
  <c r="E324" i="5"/>
  <c r="E439" i="5"/>
  <c r="E484" i="5"/>
  <c r="E156" i="5"/>
  <c r="E121" i="5"/>
  <c r="E824" i="5"/>
  <c r="E738" i="5"/>
  <c r="E547" i="5"/>
  <c r="E815" i="5"/>
  <c r="E838" i="5"/>
  <c r="E463" i="5"/>
  <c r="E449" i="5"/>
  <c r="E391" i="5"/>
  <c r="E384" i="5"/>
  <c r="E185" i="5"/>
  <c r="E284" i="5"/>
  <c r="F370" i="5"/>
  <c r="E274" i="5"/>
  <c r="E758" i="5"/>
  <c r="E685" i="5"/>
  <c r="E178" i="5"/>
  <c r="E35" i="5"/>
  <c r="E835" i="5"/>
  <c r="E243" i="5"/>
  <c r="E159" i="5"/>
  <c r="E162" i="5"/>
  <c r="E62" i="5"/>
  <c r="E541" i="5"/>
  <c r="E697" i="5"/>
  <c r="G823" i="5"/>
  <c r="E823" i="5" s="1"/>
  <c r="E552" i="5"/>
  <c r="E427" i="5"/>
  <c r="F515" i="5"/>
  <c r="G849" i="5"/>
  <c r="G742" i="5"/>
  <c r="G723" i="5" s="1"/>
  <c r="E448" i="5"/>
  <c r="E120" i="5"/>
  <c r="E426" i="5"/>
  <c r="E462" i="5"/>
  <c r="E27" i="5"/>
  <c r="E672" i="5"/>
  <c r="G671" i="5"/>
  <c r="G60" i="5"/>
  <c r="E61" i="5"/>
  <c r="E430" i="5"/>
  <c r="E512" i="5"/>
  <c r="E664" i="5"/>
  <c r="G660" i="5"/>
  <c r="E22" i="5"/>
  <c r="E74" i="5"/>
  <c r="E123" i="5"/>
  <c r="E205" i="5"/>
  <c r="E380" i="5"/>
  <c r="F489" i="5"/>
  <c r="G520" i="5"/>
  <c r="E540" i="5"/>
  <c r="E571" i="5"/>
  <c r="E582" i="5"/>
  <c r="E913" i="5"/>
  <c r="E735" i="5"/>
  <c r="F742" i="5"/>
  <c r="F723" i="5" s="1"/>
  <c r="E590" i="5"/>
  <c r="E158" i="5"/>
  <c r="E242" i="5"/>
  <c r="E709" i="5"/>
  <c r="E254" i="5"/>
  <c r="E706" i="5"/>
  <c r="E64" i="5"/>
  <c r="E73" i="5"/>
  <c r="E323" i="5"/>
  <c r="E438" i="5"/>
  <c r="E563" i="5"/>
  <c r="E18" i="5"/>
  <c r="E594" i="5"/>
  <c r="F197" i="5"/>
  <c r="E201" i="5"/>
  <c r="E209" i="5"/>
  <c r="F208" i="5"/>
  <c r="E208" i="5" s="1"/>
  <c r="E345" i="5"/>
  <c r="F344" i="5"/>
  <c r="F340" i="5" s="1"/>
  <c r="F780" i="5"/>
  <c r="E781" i="5"/>
  <c r="G650" i="5"/>
  <c r="E414" i="5"/>
  <c r="E422" i="5"/>
  <c r="G30" i="5"/>
  <c r="E383" i="5"/>
  <c r="E390" i="5"/>
  <c r="E456" i="5"/>
  <c r="E605" i="5"/>
  <c r="G675" i="5"/>
  <c r="E837" i="5"/>
  <c r="G581" i="5"/>
  <c r="E597" i="5"/>
  <c r="G322" i="5"/>
  <c r="E667" i="5"/>
  <c r="E306" i="5"/>
  <c r="G197" i="5"/>
  <c r="G173" i="5"/>
  <c r="G329" i="5"/>
  <c r="F21" i="5"/>
  <c r="E21" i="5" s="1"/>
  <c r="E536" i="5"/>
  <c r="E58" i="5"/>
  <c r="E199" i="5"/>
  <c r="G207" i="5"/>
  <c r="E555" i="5"/>
  <c r="E546" i="5"/>
  <c r="E334" i="5"/>
  <c r="E589" i="5"/>
  <c r="E529" i="5"/>
  <c r="F791" i="5"/>
  <c r="F787" i="5" s="1"/>
  <c r="H485" i="5"/>
  <c r="H387" i="5"/>
  <c r="E804" i="5"/>
  <c r="E212" i="5"/>
  <c r="E137" i="5"/>
  <c r="E97" i="5"/>
  <c r="E48" i="5"/>
  <c r="F47" i="5"/>
  <c r="E47" i="5" s="1"/>
  <c r="E714" i="5"/>
  <c r="E15" i="5"/>
  <c r="E24" i="5"/>
  <c r="E34" i="5"/>
  <c r="E126" i="5"/>
  <c r="E181" i="5"/>
  <c r="E231" i="5"/>
  <c r="G230" i="5"/>
  <c r="E239" i="5"/>
  <c r="G238" i="5"/>
  <c r="F675" i="5"/>
  <c r="E676" i="5"/>
  <c r="E283" i="5"/>
  <c r="F882" i="5"/>
  <c r="E574" i="5"/>
  <c r="F581" i="5"/>
  <c r="E601" i="5"/>
  <c r="G701" i="5"/>
  <c r="E702" i="5"/>
  <c r="G248" i="5"/>
  <c r="E248" i="5" s="1"/>
  <c r="E249" i="5"/>
  <c r="E326" i="5"/>
  <c r="F322" i="5"/>
  <c r="E117" i="5"/>
  <c r="E386" i="5"/>
  <c r="E406" i="5"/>
  <c r="E452" i="5"/>
  <c r="E753" i="5"/>
  <c r="E543" i="5"/>
  <c r="E245" i="5"/>
  <c r="F238" i="5"/>
  <c r="E69" i="5"/>
  <c r="E330" i="5"/>
  <c r="F329" i="5"/>
  <c r="F173" i="5"/>
  <c r="E177" i="5"/>
  <c r="E184" i="5"/>
  <c r="E533" i="5"/>
  <c r="E834" i="5"/>
  <c r="E757" i="5"/>
  <c r="G756" i="5"/>
  <c r="E756" i="5" s="1"/>
  <c r="F651" i="5"/>
  <c r="E652" i="5"/>
  <c r="E273" i="5"/>
  <c r="E272" i="5"/>
  <c r="E788" i="5"/>
  <c r="F660" i="5"/>
  <c r="E661" i="5"/>
  <c r="G683" i="5"/>
  <c r="E684" i="5"/>
  <c r="E525" i="5"/>
  <c r="E549" i="5"/>
  <c r="H497" i="5"/>
  <c r="H824" i="5"/>
  <c r="I822" i="5"/>
  <c r="H822" i="5" s="1"/>
  <c r="I610" i="5"/>
  <c r="H610" i="5" s="1"/>
  <c r="H892" i="5"/>
  <c r="H871" i="5"/>
  <c r="I870" i="5"/>
  <c r="I869" i="5" s="1"/>
  <c r="H830" i="5"/>
  <c r="H780" i="5"/>
  <c r="I779" i="5"/>
  <c r="H779" i="5" s="1"/>
  <c r="H724" i="5"/>
  <c r="H714" i="5"/>
  <c r="H684" i="5"/>
  <c r="I683" i="5"/>
  <c r="H371" i="5"/>
  <c r="I370" i="5"/>
  <c r="H370" i="5" s="1"/>
  <c r="H345" i="5"/>
  <c r="I344" i="5"/>
  <c r="I340" i="5" s="1"/>
  <c r="H254" i="5"/>
  <c r="H213" i="5"/>
  <c r="I212" i="5"/>
  <c r="H212" i="5" s="1"/>
  <c r="H105" i="5"/>
  <c r="H69" i="5"/>
  <c r="H15" i="5"/>
  <c r="I701" i="5"/>
  <c r="I675" i="5"/>
  <c r="H675" i="5" s="1"/>
  <c r="I581" i="5"/>
  <c r="H581" i="5" s="1"/>
  <c r="H410" i="5"/>
  <c r="H47" i="5"/>
  <c r="I882" i="5"/>
  <c r="H796" i="5"/>
  <c r="H795" i="5"/>
  <c r="H728" i="5"/>
  <c r="H727" i="5"/>
  <c r="H661" i="5"/>
  <c r="I660" i="5"/>
  <c r="H651" i="5"/>
  <c r="I650" i="5"/>
  <c r="H650" i="5" s="1"/>
  <c r="H626" i="5"/>
  <c r="H625" i="5"/>
  <c r="H365" i="5"/>
  <c r="H324" i="5"/>
  <c r="I323" i="5"/>
  <c r="H283" i="5"/>
  <c r="H239" i="5"/>
  <c r="I238" i="5"/>
  <c r="H238" i="5" s="1"/>
  <c r="H232" i="5"/>
  <c r="I231" i="5"/>
  <c r="H208" i="5"/>
  <c r="I152" i="5"/>
  <c r="H153" i="5"/>
  <c r="H112" i="5"/>
  <c r="H113" i="5"/>
  <c r="H61" i="5"/>
  <c r="I60" i="5"/>
  <c r="H60" i="5" s="1"/>
  <c r="H181" i="5"/>
  <c r="H198" i="5"/>
  <c r="I197" i="5"/>
  <c r="H197" i="5" s="1"/>
  <c r="I562" i="5"/>
  <c r="H562" i="5" s="1"/>
  <c r="H411" i="5"/>
  <c r="I30" i="5"/>
  <c r="H30" i="5" s="1"/>
  <c r="H48" i="5"/>
  <c r="F96" i="5" l="1"/>
  <c r="F786" i="5"/>
  <c r="F252" i="5"/>
  <c r="F136" i="5"/>
  <c r="E136" i="5" s="1"/>
  <c r="F14" i="5"/>
  <c r="I136" i="5"/>
  <c r="H136" i="5" s="1"/>
  <c r="G364" i="5"/>
  <c r="I364" i="5"/>
  <c r="I363" i="5" s="1"/>
  <c r="F364" i="5"/>
  <c r="F68" i="5"/>
  <c r="E723" i="5"/>
  <c r="H723" i="5"/>
  <c r="I68" i="5"/>
  <c r="H804" i="5"/>
  <c r="I794" i="5"/>
  <c r="H794" i="5" s="1"/>
  <c r="G506" i="5"/>
  <c r="F506" i="5"/>
  <c r="G882" i="5"/>
  <c r="H883" i="5"/>
  <c r="H882" i="5" s="1"/>
  <c r="I339" i="5"/>
  <c r="H683" i="5"/>
  <c r="I682" i="5"/>
  <c r="H682" i="5" s="1"/>
  <c r="E683" i="5"/>
  <c r="G682" i="5"/>
  <c r="E682" i="5" s="1"/>
  <c r="E220" i="5"/>
  <c r="E221" i="5"/>
  <c r="H813" i="5"/>
  <c r="H14" i="5"/>
  <c r="I13" i="5"/>
  <c r="G13" i="5"/>
  <c r="G219" i="5"/>
  <c r="F219" i="5"/>
  <c r="H220" i="5"/>
  <c r="G252" i="5"/>
  <c r="G813" i="5"/>
  <c r="G786" i="5" s="1"/>
  <c r="F828" i="5"/>
  <c r="H96" i="5"/>
  <c r="J94" i="5"/>
  <c r="H95" i="5"/>
  <c r="G828" i="5"/>
  <c r="I828" i="5"/>
  <c r="H828" i="5" s="1"/>
  <c r="E814" i="5"/>
  <c r="E507" i="5"/>
  <c r="E442" i="5"/>
  <c r="F339" i="5"/>
  <c r="E340" i="5"/>
  <c r="E370" i="5"/>
  <c r="F694" i="5"/>
  <c r="E696" i="5"/>
  <c r="E566" i="5"/>
  <c r="E187" i="5"/>
  <c r="E100" i="5"/>
  <c r="E131" i="5"/>
  <c r="E289" i="5"/>
  <c r="G695" i="5"/>
  <c r="E695" i="5" s="1"/>
  <c r="E496" i="5"/>
  <c r="G180" i="5"/>
  <c r="H140" i="5"/>
  <c r="H791" i="5"/>
  <c r="E859" i="5"/>
  <c r="H506" i="5"/>
  <c r="E860" i="5"/>
  <c r="E617" i="5"/>
  <c r="F180" i="5"/>
  <c r="E671" i="5"/>
  <c r="E765" i="5"/>
  <c r="E192" i="5"/>
  <c r="E501" i="5"/>
  <c r="H850" i="5"/>
  <c r="G562" i="5"/>
  <c r="E562" i="5" s="1"/>
  <c r="I180" i="5"/>
  <c r="H180" i="5" s="1"/>
  <c r="E870" i="5"/>
  <c r="G712" i="5"/>
  <c r="E515" i="5"/>
  <c r="E871" i="5"/>
  <c r="G610" i="5"/>
  <c r="G609" i="5" s="1"/>
  <c r="E375" i="5"/>
  <c r="F30" i="5"/>
  <c r="E30" i="5" s="1"/>
  <c r="E869" i="5"/>
  <c r="E365" i="5"/>
  <c r="E819" i="5"/>
  <c r="G488" i="5"/>
  <c r="F488" i="5"/>
  <c r="E83" i="5"/>
  <c r="E850" i="5"/>
  <c r="E410" i="5"/>
  <c r="E140" i="5"/>
  <c r="E795" i="5"/>
  <c r="E520" i="5"/>
  <c r="E56" i="5"/>
  <c r="J363" i="5"/>
  <c r="E329" i="5"/>
  <c r="E849" i="5"/>
  <c r="E794" i="5"/>
  <c r="E489" i="5"/>
  <c r="E230" i="5"/>
  <c r="E60" i="5"/>
  <c r="E675" i="5"/>
  <c r="E641" i="5"/>
  <c r="E344" i="5"/>
  <c r="E57" i="5"/>
  <c r="H488" i="5"/>
  <c r="I207" i="5"/>
  <c r="H207" i="5" s="1"/>
  <c r="F207" i="5"/>
  <c r="E207" i="5" s="1"/>
  <c r="E238" i="5"/>
  <c r="E792" i="5"/>
  <c r="E581" i="5"/>
  <c r="E173" i="5"/>
  <c r="E322" i="5"/>
  <c r="E197" i="5"/>
  <c r="E282" i="5"/>
  <c r="E105" i="5"/>
  <c r="E742" i="5"/>
  <c r="G659" i="5"/>
  <c r="F890" i="5"/>
  <c r="E890" i="5" s="1"/>
  <c r="E891" i="5"/>
  <c r="E626" i="5"/>
  <c r="F779" i="5"/>
  <c r="E779" i="5" s="1"/>
  <c r="E780" i="5"/>
  <c r="E829" i="5"/>
  <c r="F659" i="5"/>
  <c r="E660" i="5"/>
  <c r="F650" i="5"/>
  <c r="E650" i="5" s="1"/>
  <c r="E651" i="5"/>
  <c r="E701" i="5"/>
  <c r="F609" i="5"/>
  <c r="E625" i="5"/>
  <c r="E791" i="5"/>
  <c r="E713" i="5"/>
  <c r="H231" i="5"/>
  <c r="I230" i="5"/>
  <c r="H230" i="5" s="1"/>
  <c r="H323" i="5"/>
  <c r="I322" i="5"/>
  <c r="H322" i="5" s="1"/>
  <c r="H660" i="5"/>
  <c r="I659" i="5"/>
  <c r="H659" i="5" s="1"/>
  <c r="H152" i="5"/>
  <c r="H344" i="5"/>
  <c r="H713" i="5"/>
  <c r="H829" i="5"/>
  <c r="H870" i="5"/>
  <c r="H869" i="5"/>
  <c r="H891" i="5"/>
  <c r="I890" i="5"/>
  <c r="H890" i="5" s="1"/>
  <c r="I609" i="5"/>
  <c r="H609" i="5" s="1"/>
  <c r="H701" i="5"/>
  <c r="I694" i="5"/>
  <c r="H694" i="5" s="1"/>
  <c r="I786" i="5" l="1"/>
  <c r="H786" i="5" s="1"/>
  <c r="H13" i="5"/>
  <c r="E786" i="5"/>
  <c r="E813" i="5"/>
  <c r="E14" i="5"/>
  <c r="F13" i="5"/>
  <c r="E13" i="5" s="1"/>
  <c r="E219" i="5"/>
  <c r="E252" i="5"/>
  <c r="I219" i="5"/>
  <c r="H219" i="5" s="1"/>
  <c r="I252" i="5"/>
  <c r="H252" i="5" s="1"/>
  <c r="H787" i="5"/>
  <c r="J91" i="5"/>
  <c r="J68" i="5" s="1"/>
  <c r="H94" i="5"/>
  <c r="E95" i="5"/>
  <c r="G94" i="5"/>
  <c r="E180" i="5"/>
  <c r="E96" i="5"/>
  <c r="G694" i="5"/>
  <c r="E694" i="5" s="1"/>
  <c r="E506" i="5"/>
  <c r="E610" i="5"/>
  <c r="G363" i="5"/>
  <c r="E488" i="5"/>
  <c r="F363" i="5"/>
  <c r="H364" i="5"/>
  <c r="E364" i="5"/>
  <c r="H363" i="5"/>
  <c r="E609" i="5"/>
  <c r="E659" i="5"/>
  <c r="F67" i="5"/>
  <c r="F712" i="5"/>
  <c r="E712" i="5" s="1"/>
  <c r="I712" i="5"/>
  <c r="H712" i="5" s="1"/>
  <c r="E787" i="5"/>
  <c r="E339" i="5"/>
  <c r="E828" i="5"/>
  <c r="H340" i="5"/>
  <c r="H339" i="5"/>
  <c r="I67" i="5"/>
  <c r="I933" i="5" l="1"/>
  <c r="F933" i="5"/>
  <c r="H91" i="5"/>
  <c r="G91" i="5"/>
  <c r="G68" i="5" s="1"/>
  <c r="E94" i="5"/>
  <c r="E363" i="5"/>
  <c r="G67" i="5" l="1"/>
  <c r="G933" i="5" s="1"/>
  <c r="J67" i="5"/>
  <c r="J933" i="5" s="1"/>
  <c r="H68" i="5"/>
  <c r="E91" i="5"/>
  <c r="H933" i="5" l="1"/>
  <c r="H67" i="5"/>
  <c r="E68" i="5"/>
  <c r="E67" i="5" l="1"/>
  <c r="E933" i="5" l="1"/>
</calcChain>
</file>

<file path=xl/sharedStrings.xml><?xml version="1.0" encoding="utf-8"?>
<sst xmlns="http://schemas.openxmlformats.org/spreadsheetml/2006/main" count="2649" uniqueCount="1028">
  <si>
    <t>Наименование показателя</t>
  </si>
  <si>
    <t>0113</t>
  </si>
  <si>
    <t>0409</t>
  </si>
  <si>
    <t>0412</t>
  </si>
  <si>
    <t>0501</t>
  </si>
  <si>
    <t>0503</t>
  </si>
  <si>
    <t>0104</t>
  </si>
  <si>
    <t>0408</t>
  </si>
  <si>
    <t>1004</t>
  </si>
  <si>
    <t>0407</t>
  </si>
  <si>
    <t>0505</t>
  </si>
  <si>
    <t>1003</t>
  </si>
  <si>
    <t>ВСЕГО:</t>
  </si>
  <si>
    <t>Целевая статья</t>
  </si>
  <si>
    <t>Вид рас- хода</t>
  </si>
  <si>
    <t>100</t>
  </si>
  <si>
    <t>200</t>
  </si>
  <si>
    <t>600</t>
  </si>
  <si>
    <t>800</t>
  </si>
  <si>
    <t>300</t>
  </si>
  <si>
    <t>400</t>
  </si>
  <si>
    <t>Предоставление субсидий бюджетным, автономным учреждениям и иным некоммерческим организациям</t>
  </si>
  <si>
    <t>Иные бюджетные ассигнования</t>
  </si>
  <si>
    <t>Закупка товаров, работ и услуг для государственных (муниципальных) нужд</t>
  </si>
  <si>
    <t>Капитальные вложения в объекты государственной (муниципальной) собственности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</si>
  <si>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</si>
  <si>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0707</t>
  </si>
  <si>
    <t>0702</t>
  </si>
  <si>
    <t>0701</t>
  </si>
  <si>
    <t>0309</t>
  </si>
  <si>
    <t>Социальное обеспечение и иные выплаты населению</t>
  </si>
  <si>
    <t>0709</t>
  </si>
  <si>
    <t>0801</t>
  </si>
  <si>
    <t>0804</t>
  </si>
  <si>
    <t>1105</t>
  </si>
  <si>
    <t>1202</t>
  </si>
  <si>
    <t>0410</t>
  </si>
  <si>
    <t>0401</t>
  </si>
  <si>
    <t>1006</t>
  </si>
  <si>
    <t>Непрограммная часть</t>
  </si>
  <si>
    <t>0103</t>
  </si>
  <si>
    <t>0107</t>
  </si>
  <si>
    <t>0106</t>
  </si>
  <si>
    <t>Резервные фонды местных администраций</t>
  </si>
  <si>
    <t>0111</t>
  </si>
  <si>
    <t>Обслуживание государственного (муниципального) долга</t>
  </si>
  <si>
    <t>700</t>
  </si>
  <si>
    <t>1301</t>
  </si>
  <si>
    <t>Расходы на содержание представительного органа муниципального образования</t>
  </si>
  <si>
    <t>Обслуживание муниципального долга</t>
  </si>
  <si>
    <t>Непрограммное направление деятельности "Реализация функций органов местного самоуправления"</t>
  </si>
  <si>
    <t>0400000000</t>
  </si>
  <si>
    <t xml:space="preserve">Подпрограмма "Развитие библиотечного дела" </t>
  </si>
  <si>
    <t>0410000000</t>
  </si>
  <si>
    <t>0410100000</t>
  </si>
  <si>
    <t xml:space="preserve">Обеспечение деятельности (оказание услуг) муниципальных учреждений (организаций) </t>
  </si>
  <si>
    <t>0410122100</t>
  </si>
  <si>
    <t>Капитальный ремонт</t>
  </si>
  <si>
    <t xml:space="preserve">Подпрограмма "Развитие музейного дела" </t>
  </si>
  <si>
    <t>0420000000</t>
  </si>
  <si>
    <t>0420100000</t>
  </si>
  <si>
    <t>Обеспечение деятельности (оказание услуг) муниципальных учреждений (организаций)</t>
  </si>
  <si>
    <t>0420122100</t>
  </si>
  <si>
    <t xml:space="preserve">Подпрограмма "Культурно-досуговая деятельность" </t>
  </si>
  <si>
    <t>0430000000</t>
  </si>
  <si>
    <t>Основное мероприятие "Обеспечение деятельности муниципальных культурно-досуговых учреждений Старооскольского городского округа"</t>
  </si>
  <si>
    <t>0430100000</t>
  </si>
  <si>
    <t>0430122100</t>
  </si>
  <si>
    <t>0430500000</t>
  </si>
  <si>
    <t>Мероприятия</t>
  </si>
  <si>
    <t>0430526010</t>
  </si>
  <si>
    <t>Подпрограмма "Развитие профессионального искусства"</t>
  </si>
  <si>
    <t>0450000000</t>
  </si>
  <si>
    <t>0450100000</t>
  </si>
  <si>
    <t>0450122100</t>
  </si>
  <si>
    <t>Основное мероприятие "Обеспечение функций администрации Старооскольского городского округа в области культуры"</t>
  </si>
  <si>
    <t>0460100000</t>
  </si>
  <si>
    <t>Расходы на содержание органов местного самоуправления</t>
  </si>
  <si>
    <t>0460121120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</si>
  <si>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</si>
  <si>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</si>
  <si>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</si>
  <si>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0300000000</t>
  </si>
  <si>
    <t>0310000000</t>
  </si>
  <si>
    <t>0310600000</t>
  </si>
  <si>
    <t>0310617080</t>
  </si>
  <si>
    <t>Ежегодная премия главы администрации Старооскольского городского округа "Одаренность"</t>
  </si>
  <si>
    <t>0310617090</t>
  </si>
  <si>
    <t>0310626010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</si>
  <si>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</si>
  <si>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</si>
  <si>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0320200000</t>
  </si>
  <si>
    <t>0320226010</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</si>
  <si>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</si>
  <si>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0320300000</t>
  </si>
  <si>
    <t>0320326010</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</si>
  <si>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</si>
  <si>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</si>
  <si>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</si>
  <si>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</si>
  <si>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</si>
  <si>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</si>
  <si>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</si>
  <si>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</si>
  <si>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0330300000</t>
  </si>
  <si>
    <t>0330322100</t>
  </si>
  <si>
    <t>1000000000</t>
  </si>
  <si>
    <t>9900000000</t>
  </si>
  <si>
    <t>9990000000</t>
  </si>
  <si>
    <t>9990021120</t>
  </si>
  <si>
    <t>9990021220</t>
  </si>
  <si>
    <t>9990021310</t>
  </si>
  <si>
    <t>9990021320</t>
  </si>
  <si>
    <t>9990021410</t>
  </si>
  <si>
    <t>9990021420</t>
  </si>
  <si>
    <t>9990021500</t>
  </si>
  <si>
    <t>9990021600</t>
  </si>
  <si>
    <t>9990022100</t>
  </si>
  <si>
    <t xml:space="preserve">Осуществление отдельных государственных полномочий по рассмотрению дел об административных правонарушениях </t>
  </si>
  <si>
    <t>9990071310</t>
  </si>
  <si>
    <t>0100000000</t>
  </si>
  <si>
    <t>0110000000</t>
  </si>
  <si>
    <t>0110300000</t>
  </si>
  <si>
    <t xml:space="preserve">Мероприятия </t>
  </si>
  <si>
    <t>0110326010</t>
  </si>
  <si>
    <t>0110500000</t>
  </si>
  <si>
    <t>0110526010</t>
  </si>
  <si>
    <t>0110700000</t>
  </si>
  <si>
    <t>0110726010</t>
  </si>
  <si>
    <t>0110800000</t>
  </si>
  <si>
    <t>0110826010</t>
  </si>
  <si>
    <t>0120000000</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</si>
  <si>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</si>
  <si>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0120200000</t>
  </si>
  <si>
    <t>0121200000</t>
  </si>
  <si>
    <t>0121226010</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</si>
  <si>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</si>
  <si>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</si>
  <si>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</si>
  <si>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</si>
  <si>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</si>
  <si>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</si>
  <si>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</si>
  <si>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</si>
  <si>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</si>
  <si>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0900000000</t>
  </si>
  <si>
    <t>0940000000</t>
  </si>
  <si>
    <t>0940100000</t>
  </si>
  <si>
    <t>0950000000</t>
  </si>
  <si>
    <t>0950200000</t>
  </si>
  <si>
    <t>Осуществление полномочий в области охраны труда</t>
  </si>
  <si>
    <t>0950271210</t>
  </si>
  <si>
    <t>1600000000</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</si>
  <si>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</si>
  <si>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</si>
  <si>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</si>
  <si>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</si>
  <si>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1200000000</t>
  </si>
  <si>
    <t>1210000000</t>
  </si>
  <si>
    <t>1210100000</t>
  </si>
  <si>
    <t>1210196010</t>
  </si>
  <si>
    <t>1220000000</t>
  </si>
  <si>
    <t>Основное мероприятие "Организация уличного освещения"</t>
  </si>
  <si>
    <t>1220100000</t>
  </si>
  <si>
    <t>Благоустройство, озеленение, освещение</t>
  </si>
  <si>
    <t>1220125100</t>
  </si>
  <si>
    <t>Основное мероприятие "Организация выполнения работ по благоустройству и озеленению территории Старооскольского городского округа"</t>
  </si>
  <si>
    <t>1220200000</t>
  </si>
  <si>
    <t xml:space="preserve">Благоустройство, озеленение, освещение </t>
  </si>
  <si>
    <t>1220225100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</si>
  <si>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</si>
  <si>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</si>
  <si>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</si>
  <si>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</si>
  <si>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</si>
  <si>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</si>
  <si>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</si>
  <si>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</si>
  <si>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</si>
  <si>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1220571350</t>
  </si>
  <si>
    <t>Основное мероприятие "Благоустройство территории Старооскольского городского округа"</t>
  </si>
  <si>
    <t>1220600000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</si>
  <si>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</si>
  <si>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</si>
  <si>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</si>
  <si>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</si>
  <si>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</si>
  <si>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</si>
  <si>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</si>
  <si>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</si>
  <si>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1230222100</t>
  </si>
  <si>
    <t>1250000000</t>
  </si>
  <si>
    <t>Основное мероприятие "Обеспечение функций МКУ "УЖиРГО"</t>
  </si>
  <si>
    <t>1250100000</t>
  </si>
  <si>
    <t>1250122100</t>
  </si>
  <si>
    <t>1300000000</t>
  </si>
  <si>
    <t>1310000000</t>
  </si>
  <si>
    <t>1310200000</t>
  </si>
  <si>
    <t xml:space="preserve">Содержание дорожного хозяйства </t>
  </si>
  <si>
    <t>1310225200</t>
  </si>
  <si>
    <t>1310300000</t>
  </si>
  <si>
    <t>1310325200</t>
  </si>
  <si>
    <t>1320000000</t>
  </si>
  <si>
    <t>Основное мероприятие "Предоставление субсидий МБУ "Пассажирское" на выполнение муниципального задания и иные цели"</t>
  </si>
  <si>
    <t>1320200000</t>
  </si>
  <si>
    <t>1320222100</t>
  </si>
  <si>
    <t xml:space="preserve">Подпрограмма "Совершенствование и развитие дорожной сети в Старооскольском городском округе" </t>
  </si>
  <si>
    <t>1330000000</t>
  </si>
  <si>
    <t>Основное мероприятие "Капитальный, текущий ремонт автомобильных дорог и проездов, мостов"</t>
  </si>
  <si>
    <t>1330244300</t>
  </si>
  <si>
    <t>Капитальный ремонт автомобильных дорог</t>
  </si>
  <si>
    <t>1340000000</t>
  </si>
  <si>
    <t>Основное мероприятие "Обеспечение функций МКУ "УКС"</t>
  </si>
  <si>
    <t>1340100000</t>
  </si>
  <si>
    <t>1340122100</t>
  </si>
  <si>
    <t>0700000000</t>
  </si>
  <si>
    <t xml:space="preserve">Подпрограмма "Развитие физической культуры и массового спорта" </t>
  </si>
  <si>
    <t>0710000000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</si>
  <si>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</si>
  <si>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0710100000</t>
  </si>
  <si>
    <t>0710126010</t>
  </si>
  <si>
    <t>Основное мероприятие "Социальная поддержка спортсменов, достигших высоких спортивных результатов"</t>
  </si>
  <si>
    <t>0710200000</t>
  </si>
  <si>
    <t>0710217050</t>
  </si>
  <si>
    <t>Стипендии главы администрации Старооскольского городского округа спортсменам, добившимся высоких результатов</t>
  </si>
  <si>
    <t>0710217060</t>
  </si>
  <si>
    <t>0710300000</t>
  </si>
  <si>
    <t>0710322100</t>
  </si>
  <si>
    <t>0730000000</t>
  </si>
  <si>
    <t>0730100000</t>
  </si>
  <si>
    <t>0730121120</t>
  </si>
  <si>
    <t>0730200000</t>
  </si>
  <si>
    <t>0730222100</t>
  </si>
  <si>
    <t>Основное мероприятие   "Обеспечение деятельности МАУ "Центр молодежных инициатив"</t>
  </si>
  <si>
    <t>Основное мероприятие "Повышение качества оказания муниципальных услуг в сфере физической культуры и спорта"</t>
  </si>
  <si>
    <t>Основное мероприятие "Обеспечение централизованного ведения бухгалтерского учета"</t>
  </si>
  <si>
    <t>1330200000</t>
  </si>
  <si>
    <t>0200000000</t>
  </si>
  <si>
    <t xml:space="preserve">Подпрограмма "Развитие дошкольного образования" </t>
  </si>
  <si>
    <t>0210000000</t>
  </si>
  <si>
    <t>0210100000</t>
  </si>
  <si>
    <t>0210173020</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</si>
  <si>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</si>
  <si>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</si>
  <si>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</si>
  <si>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0210300000</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</si>
  <si>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</si>
  <si>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</si>
  <si>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</si>
  <si>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</si>
  <si>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</si>
  <si>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0210600000</t>
  </si>
  <si>
    <t>0210673220</t>
  </si>
  <si>
    <t xml:space="preserve">Подпрограмма "Развитие общего образования" </t>
  </si>
  <si>
    <t>0220000000</t>
  </si>
  <si>
    <t>0220100000</t>
  </si>
  <si>
    <t>Реализация государственного стандарта общего образования</t>
  </si>
  <si>
    <t>0220173040</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</si>
  <si>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</si>
  <si>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</si>
  <si>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</si>
  <si>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</si>
  <si>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</si>
  <si>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</si>
  <si>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</si>
  <si>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</si>
  <si>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</si>
  <si>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</si>
  <si>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</si>
  <si>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</si>
  <si>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</si>
  <si>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Основное мероприятие "Выплата ежемесячного денежного вознаграждения за классное руководство"</t>
  </si>
  <si>
    <t>0220800000</t>
  </si>
  <si>
    <t>0220873060</t>
  </si>
  <si>
    <t>0220900000</t>
  </si>
  <si>
    <t>0220973220</t>
  </si>
  <si>
    <t xml:space="preserve">Подпрограмма "Развитие дополнительного  образования" </t>
  </si>
  <si>
    <t>0230000000</t>
  </si>
  <si>
    <t>0230100000</t>
  </si>
  <si>
    <t>0230122100</t>
  </si>
  <si>
    <t>0230200000</t>
  </si>
  <si>
    <t>0230222100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</si>
  <si>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</si>
  <si>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</si>
  <si>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</si>
  <si>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</si>
  <si>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</si>
  <si>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0230700000</t>
  </si>
  <si>
    <t>0230722100</t>
  </si>
  <si>
    <t>0231000000</t>
  </si>
  <si>
    <t>0231073220</t>
  </si>
  <si>
    <t>Подпрограмма "Развитие системы оценки качества образования"</t>
  </si>
  <si>
    <t>0240000000</t>
  </si>
  <si>
    <t>0240200000</t>
  </si>
  <si>
    <t>0240222100</t>
  </si>
  <si>
    <t>0240300000</t>
  </si>
  <si>
    <t>0240322100</t>
  </si>
  <si>
    <t xml:space="preserve">Подпрограмма "Организация отдыха и оздоровления детей и подростков" </t>
  </si>
  <si>
    <t>0250000000</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</si>
  <si>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</si>
  <si>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</si>
  <si>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</si>
  <si>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</si>
  <si>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</si>
  <si>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</si>
  <si>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</si>
  <si>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</si>
  <si>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</si>
  <si>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</si>
  <si>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</si>
  <si>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</si>
  <si>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</si>
  <si>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Подпрограмма "Развитие  дополнительного профессионального образования"</t>
  </si>
  <si>
    <t>0260000000</t>
  </si>
  <si>
    <t>0260100000</t>
  </si>
  <si>
    <t>0260122100</t>
  </si>
  <si>
    <t>0705</t>
  </si>
  <si>
    <t>Основное мероприятие "Организация непрерывного повышения квалификации педагогических работников МБУ ДПО "СОИРО"</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</si>
  <si>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</si>
  <si>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</si>
  <si>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</si>
  <si>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</si>
  <si>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</si>
  <si>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</si>
  <si>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</si>
  <si>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</si>
  <si>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</si>
  <si>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</si>
  <si>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</si>
  <si>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</si>
  <si>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0500000000</t>
  </si>
  <si>
    <t>0520000000</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</si>
  <si>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</si>
  <si>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</si>
  <si>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</si>
  <si>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</si>
  <si>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</si>
  <si>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Содержание муниципальной собственности </t>
  </si>
  <si>
    <t>0800000000</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</si>
  <si>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</si>
  <si>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</si>
  <si>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 xml:space="preserve">Подпрограмма "Развитие системы обеспечения населения справочно-аналитической информацией" </t>
  </si>
  <si>
    <t>0820000000</t>
  </si>
  <si>
    <t>0820100000</t>
  </si>
  <si>
    <t>0820163000</t>
  </si>
  <si>
    <t>1400000000</t>
  </si>
  <si>
    <t xml:space="preserve">Подпрограмма "Совершенствование имущественных отношений" </t>
  </si>
  <si>
    <t>1410000000</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</si>
  <si>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</si>
  <si>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</si>
  <si>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</si>
  <si>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</si>
  <si>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</si>
  <si>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</si>
  <si>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</si>
  <si>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</si>
  <si>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</si>
  <si>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</si>
  <si>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</si>
  <si>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Подпрограмма "Совершенствование земельных отношений"</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</si>
  <si>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</si>
  <si>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</si>
  <si>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</si>
  <si>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</si>
  <si>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Подпрограмма "Развитие лесного хозяйства"</t>
  </si>
  <si>
    <t>Основное мероприятие "Воспроизводство лесов"</t>
  </si>
  <si>
    <t>0600000000</t>
  </si>
  <si>
    <t xml:space="preserve">Подпрограмма "Развитие мер социальной поддержки отдельных категорий граждан" </t>
  </si>
  <si>
    <t>0610000000</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</si>
  <si>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</si>
  <si>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0610100000</t>
  </si>
  <si>
    <t>Меры социальной поддержки лицам, удостоенным звания "Почетный гражданин Старооскольского городского округа Белгородской области"</t>
  </si>
  <si>
    <t>0610117200</t>
  </si>
  <si>
    <t xml:space="preserve">Услуги по зачислению денежных средств на счета физических лиц  </t>
  </si>
  <si>
    <t>0610126040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</si>
  <si>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</si>
  <si>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</si>
  <si>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0610217210</t>
  </si>
  <si>
    <t>1001</t>
  </si>
  <si>
    <t>0610226040</t>
  </si>
  <si>
    <t>0610300000</t>
  </si>
  <si>
    <t xml:space="preserve">Выплата единовременной материальной помощи отдельным категориям граждан </t>
  </si>
  <si>
    <t>0610317220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</si>
  <si>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</si>
  <si>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0610800000</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</si>
  <si>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</si>
  <si>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</si>
  <si>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</si>
  <si>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</si>
  <si>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</si>
  <si>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</si>
  <si>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</si>
  <si>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</si>
  <si>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</si>
  <si>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</si>
  <si>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</si>
  <si>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</si>
  <si>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</si>
  <si>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</si>
  <si>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</si>
  <si>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</si>
  <si>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</si>
  <si>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</si>
  <si>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</si>
  <si>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</si>
  <si>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</si>
  <si>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0611472540</t>
  </si>
  <si>
    <t>0611500000</t>
  </si>
  <si>
    <t>0611571510</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</si>
  <si>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</si>
  <si>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0611600000</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</si>
  <si>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</si>
  <si>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</si>
  <si>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</si>
  <si>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</si>
  <si>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</si>
  <si>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</si>
  <si>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</si>
  <si>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</si>
  <si>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</si>
  <si>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</si>
  <si>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</si>
  <si>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</si>
  <si>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</si>
  <si>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</si>
  <si>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</si>
  <si>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0612072440</t>
  </si>
  <si>
    <t>0612100000</t>
  </si>
  <si>
    <t>0612172450</t>
  </si>
  <si>
    <t>Основное мероприятие "Предоставление ежемесячного пособия на ребенка гражданам, имеющим детей"</t>
  </si>
  <si>
    <t>0612200000</t>
  </si>
  <si>
    <t>0612272850</t>
  </si>
  <si>
    <t>0612300000</t>
  </si>
  <si>
    <t>0612372360</t>
  </si>
  <si>
    <t>0613000000</t>
  </si>
  <si>
    <t xml:space="preserve">Организация предоставления социального пособия на погребение </t>
  </si>
  <si>
    <t>0613071270</t>
  </si>
  <si>
    <t>0613072620</t>
  </si>
  <si>
    <t>Основное мероприятие "Выплата пособия лицам, которым присвоено звание "Почетный гражданин Белгородской области"</t>
  </si>
  <si>
    <t>0613100000</t>
  </si>
  <si>
    <t>Выплата пособия лицам, которым присвоено звание "Почетный гражданин Белгородской области"</t>
  </si>
  <si>
    <t>0613172350</t>
  </si>
  <si>
    <t>0613200000</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</si>
  <si>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</si>
  <si>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</si>
  <si>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</si>
  <si>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</si>
  <si>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</si>
  <si>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</si>
  <si>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</si>
  <si>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</si>
  <si>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</si>
  <si>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</si>
  <si>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</si>
  <si>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</si>
  <si>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1002</t>
  </si>
  <si>
    <t>0620126020</t>
  </si>
  <si>
    <t>0620117270</t>
  </si>
  <si>
    <t xml:space="preserve">Услуги по зачислению денежных средств на счета физических лиц </t>
  </si>
  <si>
    <t>0620126040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</si>
  <si>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</si>
  <si>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</si>
  <si>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</si>
  <si>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</si>
  <si>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0620400000</t>
  </si>
  <si>
    <t>0620426010</t>
  </si>
  <si>
    <t xml:space="preserve">Подпрограмма "Социальная поддержка семьи и детей" </t>
  </si>
  <si>
    <t>0630000000</t>
  </si>
  <si>
    <t>0630100000</t>
  </si>
  <si>
    <t xml:space="preserve">Выплаты многодетным семьям </t>
  </si>
  <si>
    <t>0630117280</t>
  </si>
  <si>
    <t>0630126040</t>
  </si>
  <si>
    <t>Основное мероприятие "Вручение удостоверений многодетным семьям"</t>
  </si>
  <si>
    <t>0630300000</t>
  </si>
  <si>
    <t>0630326020</t>
  </si>
  <si>
    <t>0630400000</t>
  </si>
  <si>
    <t>0630417280</t>
  </si>
  <si>
    <t>0630426040</t>
  </si>
  <si>
    <t>0630500000</t>
  </si>
  <si>
    <t>0630517280</t>
  </si>
  <si>
    <t>0630526040</t>
  </si>
  <si>
    <t>0631000000</t>
  </si>
  <si>
    <t>0631072880</t>
  </si>
  <si>
    <t>0631100000</t>
  </si>
  <si>
    <t>0631172880</t>
  </si>
  <si>
    <t>0631200000</t>
  </si>
  <si>
    <t>0631272880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</si>
  <si>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</si>
  <si>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</si>
  <si>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</si>
  <si>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</si>
  <si>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</si>
  <si>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</si>
  <si>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</si>
  <si>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</si>
  <si>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</si>
  <si>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</si>
  <si>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</si>
  <si>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</si>
  <si>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Основное мероприятие  "Осуществление мер по социальной защите граждан, являющихся усыновителями, в виде пособий"</t>
  </si>
  <si>
    <t>0632300000</t>
  </si>
  <si>
    <t>0632372860</t>
  </si>
  <si>
    <t>0632400000</t>
  </si>
  <si>
    <t xml:space="preserve">Подпрограмма  "Мероприятия по обеспечению доступной среды" </t>
  </si>
  <si>
    <t>0640000000</t>
  </si>
  <si>
    <t>0640200000</t>
  </si>
  <si>
    <t>0640222100</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</si>
  <si>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</si>
  <si>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</si>
  <si>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Основное мероприятие "Проведение культурно-массовых и спортивных мероприятий с инвалидами"</t>
  </si>
  <si>
    <t>0640600000</t>
  </si>
  <si>
    <t>0640626010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</si>
  <si>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</si>
  <si>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</si>
  <si>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</si>
  <si>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</si>
  <si>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</si>
  <si>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</si>
  <si>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</si>
  <si>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</si>
  <si>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0660121120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</si>
  <si>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</si>
  <si>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</si>
  <si>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</si>
  <si>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</si>
  <si>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</si>
  <si>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</si>
  <si>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</si>
  <si>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</si>
  <si>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</si>
  <si>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</si>
  <si>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</si>
  <si>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</si>
  <si>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</si>
  <si>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</si>
  <si>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0660671260</t>
  </si>
  <si>
    <t>Основное мероприятие  "Организация  финансового обеспечения  выполнения  переданных полномочий"</t>
  </si>
  <si>
    <t>0660700000</t>
  </si>
  <si>
    <t>0660771590</t>
  </si>
  <si>
    <t>Основное мероприятие "Проведение турнира городов России по дзюдо среди юношей и девушек под девизом "Дзюдо против наркотиков"</t>
  </si>
  <si>
    <t>Основное мероприятие "Обеспечение деятельности МБУ "Старооскольский центр оценки качества образования"</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</si>
  <si>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</si>
  <si>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</si>
  <si>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</si>
  <si>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</si>
  <si>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"Выявление и создание условий развития талантливой молодежи, использование продуктов ее инновационной деятельности"</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</si>
  <si>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</si>
  <si>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</si>
  <si>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</si>
  <si>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</si>
  <si>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1500000000</t>
  </si>
  <si>
    <t>1500100000</t>
  </si>
  <si>
    <t>1500121220</t>
  </si>
  <si>
    <t xml:space="preserve">Предоставление дополнительной выплаты спортсменам из малоимущих семей </t>
  </si>
  <si>
    <t>Основное мероприятие "Содержание муниципального имущества"</t>
  </si>
  <si>
    <t>1410800000</t>
  </si>
  <si>
    <t>0314</t>
  </si>
  <si>
    <t>0310</t>
  </si>
  <si>
    <t>Подпрограмма "Развитие инженерной инфраструктуры"</t>
  </si>
  <si>
    <t>1240000000</t>
  </si>
  <si>
    <t>0502</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</si>
  <si>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</si>
  <si>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</si>
  <si>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Основное мероприятие "Обеспечение деятельности (оказание услуг) подведомственных муниципальных учреждений"</t>
  </si>
  <si>
    <t>0120300000</t>
  </si>
  <si>
    <t>0120326010</t>
  </si>
  <si>
    <t>1610121120</t>
  </si>
  <si>
    <t>0110900000</t>
  </si>
  <si>
    <t>0110926010</t>
  </si>
  <si>
    <t>0610326040</t>
  </si>
  <si>
    <t>0220300000</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</si>
  <si>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</si>
  <si>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1102</t>
  </si>
  <si>
    <t>Содержание муниципальной собственности</t>
  </si>
  <si>
    <t>1410822200</t>
  </si>
  <si>
    <t>1500121420</t>
  </si>
  <si>
    <t>1500121120</t>
  </si>
  <si>
    <t>0703</t>
  </si>
  <si>
    <t>Основное мероприятие "Выплаты гражданам, заключившим договор о целевом обучении"</t>
  </si>
  <si>
    <t>Дополнительные выплаты гражданам, предоставляемые за счет средств бюджета Старооскольского городского округа</t>
  </si>
  <si>
    <t>0270300000</t>
  </si>
  <si>
    <t>0270317130</t>
  </si>
  <si>
    <t>0120222100</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</si>
  <si>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</si>
  <si>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0614000000</t>
  </si>
  <si>
    <t>Основное мероприятие "Разработка и подготовка выпуска печатной продукции по безопасности в молодежной среде"</t>
  </si>
  <si>
    <t>Раз-дел, под-раз-дел</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</si>
  <si>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</si>
  <si>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</si>
  <si>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</si>
  <si>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4</t>
  </si>
  <si>
    <t>6</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</si>
  <si>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</si>
  <si>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</si>
  <si>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</si>
  <si>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 xml:space="preserve">               от «___»_________ 2017 г. № ____ </t>
  </si>
  <si>
    <t>Сумма на 2020 год</t>
  </si>
  <si>
    <t>Местный бюджет 2020</t>
  </si>
  <si>
    <t>Областной бюджет 2020</t>
  </si>
  <si>
    <t>1700000000</t>
  </si>
  <si>
    <t>1710000000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</si>
  <si>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</si>
  <si>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</si>
  <si>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Содержание дорожного хозяйства</t>
  </si>
  <si>
    <t>1330225200</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</si>
  <si>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</si>
  <si>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</si>
  <si>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</si>
  <si>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</si>
  <si>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</si>
  <si>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</si>
  <si>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</si>
  <si>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</si>
  <si>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</si>
  <si>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</si>
  <si>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06140R4620</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</si>
  <si>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</si>
  <si>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</si>
  <si>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</si>
  <si>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0614217310</t>
  </si>
  <si>
    <t>Меры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</si>
  <si>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0620271690</t>
  </si>
  <si>
    <t>0631900000</t>
  </si>
  <si>
    <t>0631924200</t>
  </si>
  <si>
    <t>0640900000</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</si>
  <si>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</si>
  <si>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</si>
  <si>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</si>
  <si>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</si>
  <si>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</si>
  <si>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</si>
  <si>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0150000000</t>
  </si>
  <si>
    <t>Компенсация отдельным категориям граждан оплаты взноса на капитальный ремонт общего имущества в многоквартирном доме</t>
  </si>
  <si>
    <t>Оплата жилищно-коммунальных услуг отдельным категориям граждан</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</si>
  <si>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</si>
  <si>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</si>
  <si>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0220372120</t>
  </si>
  <si>
    <t>1320100000</t>
  </si>
  <si>
    <t>1320163000</t>
  </si>
  <si>
    <t>1320173820</t>
  </si>
  <si>
    <t>Компенсация стоимости проезда детям-инвалидам с нарушением слуха и лицам, их сопровождающим, к месту учебы и обратно</t>
  </si>
  <si>
    <t>0640417320</t>
  </si>
  <si>
    <t>0632272890</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</si>
  <si>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</si>
  <si>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05205L4970</t>
  </si>
  <si>
    <t>Основное мероприятие "Организация и содержание мест захоронения (кладбищ)"</t>
  </si>
  <si>
    <t>02105S3010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</si>
  <si>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</si>
  <si>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</si>
  <si>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</si>
  <si>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</si>
  <si>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</si>
  <si>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Основное мероприятие "Строительство, реконструкция, капитальный ремонт дошкольных образовательных организаций"</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</si>
  <si>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</si>
  <si>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дошкольных образовательных организаций,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</si>
  <si>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"Строительство, реконструкция и капитальный ремонт общеобразовательных организаций городского округа"</t>
  </si>
  <si>
    <t>Основное мероприятие "Возмещение части затрат в связи с предоставлением учителям общеобразовательных организаций ипотечного кредита"</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</si>
  <si>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</si>
  <si>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</si>
  <si>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</si>
  <si>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</si>
  <si>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Основное мероприятие "Совершенствование финансово-экономических условий организаций дополнительного образования"</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</si>
  <si>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</si>
  <si>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</si>
  <si>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</si>
  <si>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</si>
  <si>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</si>
  <si>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</si>
  <si>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</si>
  <si>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Основное мероприятие "Бесплатное обеспечение школьной формой детей из многодетных семей-учащихся первых классов общеобразовательных организаций Белгородской области"</t>
  </si>
  <si>
    <t>Основное мероприятие "Льготное питание детей из многодетных семей, обучающихся в общеобразовательных организациях Белгородской области"</t>
  </si>
  <si>
    <t>Основное мероприятие "Обеспечение доступности образовательных организаций"</t>
  </si>
  <si>
    <t>Реализация мероприятий по обеспечению жильем молодых семей</t>
  </si>
  <si>
    <t>Сумма на 2021 год</t>
  </si>
  <si>
    <t>Местный бюджет 2021</t>
  </si>
  <si>
    <t>Областной бюджет 2021</t>
  </si>
  <si>
    <t>0640426040</t>
  </si>
  <si>
    <t>Муниципальная программа "Обеспечение безопасности жизнедеятельности населения Старооскольского городского округа"</t>
  </si>
  <si>
    <t xml:space="preserve">Муниципальная программа "Развитие образования Старооскольского городского округа" </t>
  </si>
  <si>
    <t>Муниципальная программа "Молодость Белгородчины на территории Старооскольского городского округа"</t>
  </si>
  <si>
    <t>Муниципальная программа "Развитие культуры и искусства Старооскольского городского округа"</t>
  </si>
  <si>
    <t xml:space="preserve">Муниципальная программа "Обеспечение населения Старооскольского городского округа жильем" </t>
  </si>
  <si>
    <t xml:space="preserve">Муниципальная программа "Социальная поддержка граждан в Старооскольском городском округе" </t>
  </si>
  <si>
    <t>Муниципальная программа "Развитие физической культуры и спорта в Старооскольском городском округе"</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</si>
  <si>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</si>
  <si>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</si>
  <si>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Муниципальная программа "Развитие сельского хозяйства и рыбоводства в Старооскольском городском округе"</t>
  </si>
  <si>
    <t xml:space="preserve"> Муниципальная программа "Развитие системы жизнеобеспечения Старооскольского городского округа" </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</si>
  <si>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</si>
  <si>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Муниципальная программа "Совершенствование имущественно-земельных отношений и лесного хозяйства в Старооскольском городском округе"</t>
  </si>
  <si>
    <t>Муниципальная программа "Формирование и развитие системы муниципальной кадровой политики в Старооскольском городском округе"</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</si>
  <si>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</si>
  <si>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Муниципальная программа "Формирование современной городской среды на территории Старооскольского городского округа"</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</si>
  <si>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</si>
  <si>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</si>
  <si>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</si>
  <si>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</si>
  <si>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Подпрограмма  "Социализация и самореализация молодых людей Старооскольского городского округа"</t>
  </si>
  <si>
    <t>Подпрограмма  "Патриотическое воспитание граждан"</t>
  </si>
  <si>
    <t>Подпрограмма  "Обеспечение реализации муниципальной программы "Молодость  Белгородчины на территории Старооскольского городского округа"</t>
  </si>
  <si>
    <t xml:space="preserve">Подпрограмма "Обеспечение реализации муниципальной программы "Социальная поддержка граждан в Старооскольском городском округе" </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</si>
  <si>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</si>
  <si>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Подпрограмма "Развитие и поддержка малого и среднего предпринимательства Старооскольского городского округа"</t>
  </si>
  <si>
    <t xml:space="preserve">Подпрограмма "Содействие занятости населения Старооскольского городского округа" </t>
  </si>
  <si>
    <t xml:space="preserve">Подпрограмма "Улучшение условий и охраны труда в Старооскольском городском округе" </t>
  </si>
  <si>
    <t xml:space="preserve">Подпрограмма "Капитальный ремонт многоквартирных домов Старооскольского городского округа" </t>
  </si>
  <si>
    <t xml:space="preserve">Подпрограмма "Улучшение среды обитания населения Старооскольского городского округа" </t>
  </si>
  <si>
    <t>Подпрограмма "Обеспечение реализации муниципальной программы "Развитие системы жизнеобеспечения Старооскольского городского округа"</t>
  </si>
  <si>
    <t xml:space="preserve"> Подпрограмма "Содержание дорожного хозяйства" </t>
  </si>
  <si>
    <t xml:space="preserve">Подпрограмма "Организация транспортного обслуживания населения Старооскольского городского округа" </t>
  </si>
  <si>
    <t>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</si>
  <si>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</si>
  <si>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</si>
  <si>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</si>
  <si>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</si>
  <si>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0230800000</t>
  </si>
  <si>
    <t>0230817040</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</si>
  <si>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</si>
  <si>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</si>
  <si>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</si>
  <si>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</si>
  <si>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0120600000</t>
  </si>
  <si>
    <t>0120626010</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</si>
  <si>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</si>
  <si>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</si>
  <si>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</si>
  <si>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</si>
  <si>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</si>
  <si>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</si>
  <si>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</si>
  <si>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</si>
  <si>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</si>
  <si>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</si>
  <si>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</si>
  <si>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</si>
  <si>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0250463000</t>
  </si>
  <si>
    <t>Основное мероприятие "Проведение конкурса "Самопрезентации" среди активистов Кибердружины Старооскольского городского округа"</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</si>
  <si>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</si>
  <si>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0150300000</t>
  </si>
  <si>
    <t>0150326010</t>
  </si>
  <si>
    <t>0150400000</t>
  </si>
  <si>
    <t>0150426010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</si>
  <si>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</si>
  <si>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Основное мероприятие "Предоставление субсидий на оплату жилого помещения и коммунальных услуг"</t>
  </si>
  <si>
    <t>Основное мероприятие "Осуществление деятельности по опеке и попечительству в отношении совершеннолетних лиц"</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</si>
  <si>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</si>
  <si>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</si>
  <si>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</si>
  <si>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</si>
  <si>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Основное мероприятие "Участие органов общественного самоуправления в конкурсах, грантах с выплатой денежных вознаграждений победителям"</t>
  </si>
  <si>
    <t>1120500000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</si>
  <si>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</si>
  <si>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</si>
  <si>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</si>
  <si>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1120726010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</si>
  <si>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</si>
  <si>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</si>
  <si>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</si>
  <si>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Основное мероприятие "Проведение работ по постановке на кадастровый учет границ Старооскольского городского округа"</t>
  </si>
  <si>
    <t>1420200000</t>
  </si>
  <si>
    <t>Подпрограмма "Организационное оформление системы общественного самоуправления"</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</si>
  <si>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</si>
  <si>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1110000000</t>
  </si>
  <si>
    <t>1110200000</t>
  </si>
  <si>
    <t>1110226040</t>
  </si>
  <si>
    <t>1110217240</t>
  </si>
  <si>
    <t>Содержание ребенка в семье опекуна, приемной семье, семейном детском доме</t>
  </si>
  <si>
    <t>Вознаграждение, причитающееся приемному родителю</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</si>
  <si>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</si>
  <si>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</si>
  <si>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0410272120</t>
  </si>
  <si>
    <t>04102S2120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</si>
  <si>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</si>
  <si>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</si>
  <si>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0430272120</t>
  </si>
  <si>
    <t>04302S2120</t>
  </si>
  <si>
    <t>02203S2120</t>
  </si>
  <si>
    <t>Основное мероприятие "Проект "Финансовая поддержка семей при рождении детей"</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</si>
  <si>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t>
  </si>
  <si>
    <t>061P100000</t>
  </si>
  <si>
    <t>061P150840</t>
  </si>
  <si>
    <t>0520470820</t>
  </si>
  <si>
    <t>Подпрограмма  "Развитие добровольческого (волонтерского) движения на территории Старооскольского городского округа"</t>
  </si>
  <si>
    <t>0340000000</t>
  </si>
  <si>
    <t>0340100000</t>
  </si>
  <si>
    <t>0340126010</t>
  </si>
  <si>
    <t>Основное мероприятие "Проект "Дорожная сеть"</t>
  </si>
  <si>
    <t>133R100000</t>
  </si>
  <si>
    <t>171F200000</t>
  </si>
  <si>
    <t>171F255550</t>
  </si>
  <si>
    <t>Основное мероприятие "Федеральный проект "Формирование комфортной городской среды"</t>
  </si>
  <si>
    <t>Реализация программ формирования современной городской среды</t>
  </si>
  <si>
    <t>0720272120</t>
  </si>
  <si>
    <t>07202S2120</t>
  </si>
  <si>
    <t>Субсидии учреждениям (организациям), за исключением государственных (муниципальных) бюджетных и автономных учреждений (организаций)</t>
  </si>
  <si>
    <t>Основное мероприятие   "Организация мероприятий, направленных на развитие молодежного добровольческого (волонтерского) движения"</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</si>
  <si>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</si>
  <si>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</si>
  <si>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</si>
  <si>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Подпрограмма "Обеспечение жильем отдельных категорий граждан Старооскольского городского округа"</t>
  </si>
  <si>
    <t>0304</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</si>
  <si>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</si>
  <si>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Реализация национального проекта "Безопасные и качественные автомобильные дороги"</t>
  </si>
  <si>
    <t>133R1R0001</t>
  </si>
  <si>
    <t>Основное мероприятие "Поддержка творческой деятельности Старооскольского театра"</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</si>
  <si>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</si>
  <si>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0450300000</t>
  </si>
  <si>
    <t>04503L4660</t>
  </si>
  <si>
    <t>Подпрограмма  "Обеспечение реализации муниципальной программы"</t>
  </si>
  <si>
    <t>0460000000</t>
  </si>
  <si>
    <t>Расходы на содержание Избирательной комиссии муниципального образования</t>
  </si>
  <si>
    <t>Расходы на выплаты по оплате труда членов Избирательной комиссии муниципального образования</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</si>
  <si>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</si>
  <si>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Основное мероприятие "Участие в организации и финансировании общественных работ"</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</si>
  <si>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</si>
  <si>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</si>
  <si>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Основное мероприятие "Обеспечение функционирования модели персонифицированного финансирования дополнительного образования детей"</t>
  </si>
  <si>
    <t>0231300000</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</si>
  <si>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</si>
  <si>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0410400000</t>
  </si>
  <si>
    <t>0430400000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</si>
  <si>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</si>
  <si>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0231326070</t>
  </si>
  <si>
    <t>Осуществление полномочий  субъекта Российской Федерации на осуществление мер соцзащиты многодетных семей</t>
  </si>
  <si>
    <t>1220625900</t>
  </si>
  <si>
    <t>0430271120</t>
  </si>
  <si>
    <t>04302S1120</t>
  </si>
  <si>
    <t>07202S1120</t>
  </si>
  <si>
    <t>0210372120</t>
  </si>
  <si>
    <t>02103S2120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</si>
  <si>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</si>
  <si>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</si>
  <si>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1420222200</t>
  </si>
  <si>
    <t>0520800000</t>
  </si>
  <si>
    <t>0520851350</t>
  </si>
  <si>
    <t>0520851760</t>
  </si>
  <si>
    <t>Выплата ежемесячных денежных компенсаций расходов по оплате жилищно-коммунальных услуг ветеранам труда</t>
  </si>
  <si>
    <t>0632471530</t>
  </si>
  <si>
    <t>1240200000</t>
  </si>
  <si>
    <t>1240225900</t>
  </si>
  <si>
    <t>0940125100</t>
  </si>
  <si>
    <t>Основное мероприятие "Содержание улично-дорожной сети Старооскольского городского округа"</t>
  </si>
  <si>
    <t>5</t>
  </si>
  <si>
    <t>тыс. рублей</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</si>
  <si>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</si>
  <si>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</si>
  <si>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Основное мероприятие "Единовременная выплата при одновременном рождении (усыновлении)  двух детей - 10 000 руб., трех и более детей -                                                           50 000 руб."</t>
  </si>
  <si>
    <t>0210573010</t>
  </si>
  <si>
    <t>Основное мероприятие "Реализация мероприятий федеральной целевой программы "Увековечение памяти погибших при защите Отечества на                                                               2019-2024 годы"</t>
  </si>
  <si>
    <t>Обустройство и восстановление воинских захоронений, находящихся в государственной собственности</t>
  </si>
  <si>
    <t xml:space="preserve">Подпрограмма "Сохранение объектов культурного наследия" </t>
  </si>
  <si>
    <t>0440000000</t>
  </si>
  <si>
    <t>0440400000</t>
  </si>
  <si>
    <t>04404L2990</t>
  </si>
  <si>
    <t>0230922100</t>
  </si>
  <si>
    <t>0410422100</t>
  </si>
  <si>
    <t>0430422100</t>
  </si>
  <si>
    <t>0210622100</t>
  </si>
  <si>
    <t>0220722100</t>
  </si>
  <si>
    <t>0220922100</t>
  </si>
  <si>
    <t>Основное мероприятие "Оказание комплексной социально-правовой помощи родителям, состоящим на учете за потребление наркотических веществ"</t>
  </si>
  <si>
    <t>Основное мероприятие "Издание плаката "Спортивная гордость Старого Оскола"</t>
  </si>
  <si>
    <t>Основное мероприятие "Открытое первенство города по пулевой стрельбе среди юниоров под девизом "Молодежь против наркотиков"</t>
  </si>
  <si>
    <t>Выплата ежемесячных денежных компенсаций расходов по оплате жилищно-коммунальных услуг иным категориям граждан</t>
  </si>
  <si>
    <t>Предоставление гражданам  субсидий на оплату жилого помещения и коммунальных услуг</t>
  </si>
  <si>
    <t>Оплата ежемесячных денежных выплат лицам, признанным пострадавшими от политических репрессий</t>
  </si>
  <si>
    <t xml:space="preserve">Выплата ежемесячных пособий гражданам, имеющим детей  </t>
  </si>
  <si>
    <t xml:space="preserve">Предоставление материальной и иной помощи для погребения </t>
  </si>
  <si>
    <t>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t>
  </si>
  <si>
    <t>Осуществление полномочий субъекта Российской Федерации на осуществление мер по социальной защите граждан, являющихся усыновителями</t>
  </si>
  <si>
    <t>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</si>
  <si>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Мероприятия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</si>
  <si>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Организация предоставления отдельных мер социальной защиты населения</t>
  </si>
  <si>
    <t>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t>
  </si>
  <si>
    <t xml:space="preserve">Организация предоставления ежемесячных денежных компенсаций расходов по оплате жилищно-коммунальных услуг </t>
  </si>
  <si>
    <t>Подпрограмма "Развитие туризма и придорожного сервиса в Старооскольском городском округе"</t>
  </si>
  <si>
    <t>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</si>
  <si>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</si>
  <si>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</si>
  <si>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Оплата ежемесячных денежных выплат лицам, родившимся в период с          22 июня 1923 года по             3 сентября 1945 года (Дети войны)</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</si>
  <si>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</si>
  <si>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 xml:space="preserve">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t>
  </si>
  <si>
    <t>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</si>
  <si>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0521000000</t>
  </si>
  <si>
    <t>0521073840</t>
  </si>
  <si>
    <t>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</si>
  <si>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06133R4040</t>
  </si>
  <si>
    <t>0614074620</t>
  </si>
  <si>
    <t>Сумма на 2023 год</t>
  </si>
  <si>
    <t>Местный бюджет 2023</t>
  </si>
  <si>
    <t>Областной бюджет 2023</t>
  </si>
  <si>
    <t>Компенсация потерь в доходах перевозчикам, предоставляющим льготный проезд студентам и аспирантам очной формы обучения, студентам с ограниченными возможностями здоровья и инвалидностью очно-заочной формы обучения организаций высшего и среднего профессионального образования области в городском или пригородном сообщении на территории Белгородской области</t>
  </si>
  <si>
    <t>13201S3830</t>
  </si>
  <si>
    <t>1040000000</t>
  </si>
  <si>
    <t>1040100000</t>
  </si>
  <si>
    <t>1040122100</t>
  </si>
  <si>
    <t>1040200000</t>
  </si>
  <si>
    <t>Основное мероприятие "Охрана и защита лесов"</t>
  </si>
  <si>
    <t>1040222100</t>
  </si>
  <si>
    <t>Основное мероприятие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t>
  </si>
  <si>
    <t xml:space="preserve">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 </t>
  </si>
  <si>
    <t>Основное мероприятие "Разработка (актуализация) программы комплексного развития систем коммунальной инфраструктуры Старооскольского городского округа"</t>
  </si>
  <si>
    <t xml:space="preserve">Стипендии главы администрации Старооскольского городского округа </t>
  </si>
  <si>
    <t>Основное мероприятие "Субсидии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</si>
  <si>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</si>
  <si>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0231200000</t>
  </si>
  <si>
    <t>0231273070</t>
  </si>
  <si>
    <t>1320173830</t>
  </si>
  <si>
    <t>Основное мероприятие "Предоставление ежемесячной денежной выплаты на детей в возрасте от трех до семи лет включительно"</t>
  </si>
  <si>
    <t>Осуществление ежемесячных выплат на детей в возрасте от трех до семи лет включительно</t>
  </si>
  <si>
    <t>0614300000</t>
  </si>
  <si>
    <t>06143R3020</t>
  </si>
  <si>
    <t>Выплата пособий малоимущим гражданам и гражданам, оказавшимся в трудной жизненной ситуации</t>
  </si>
  <si>
    <t>0613372310</t>
  </si>
  <si>
    <t xml:space="preserve">Муниципальная программа "Развитие сельского и лесного хозяйства в Старооскольском городском округе" </t>
  </si>
  <si>
    <t>Муниципальная программа "Совершенствование имущественно-земельных отношений в Старооскольском городском округе"</t>
  </si>
  <si>
    <t>Основное мероприятие "Реконструкция и капитальный ремонт организаций дополнительного образования"</t>
  </si>
  <si>
    <t>0230400000</t>
  </si>
  <si>
    <t>0230424200</t>
  </si>
  <si>
    <t>Основное мероприятие "Проведение капитального ремонта муниципальных библиотек"</t>
  </si>
  <si>
    <t xml:space="preserve">Капитальный ремонт </t>
  </si>
  <si>
    <t>0410200000</t>
  </si>
  <si>
    <t xml:space="preserve">Строительство, реконструкция </t>
  </si>
  <si>
    <t>0430224200</t>
  </si>
  <si>
    <t>0430244100</t>
  </si>
  <si>
    <t>Основное мероприятие "Реализация мероприятий по сохранению объектов культурного наследия (памятников истории и культуры) Старооскольского городского округа"</t>
  </si>
  <si>
    <t>0440100000</t>
  </si>
  <si>
    <t>0440172120</t>
  </si>
  <si>
    <t>04401S2120</t>
  </si>
  <si>
    <t>Основное мероприятие "Строительство и реконструкция инженерных сетей и объектов"</t>
  </si>
  <si>
    <t>1240100000</t>
  </si>
  <si>
    <t>1240124200</t>
  </si>
  <si>
    <t>0210324200</t>
  </si>
  <si>
    <t>0220324200</t>
  </si>
  <si>
    <t>0410224200</t>
  </si>
  <si>
    <t xml:space="preserve">                      Старооскольского городского округа</t>
  </si>
  <si>
    <t xml:space="preserve">                      к решению Совета депутатов</t>
  </si>
  <si>
    <t>Организация бесплатного горячего питания обучающихся, получающих начальное общее образование в муниципальных образовательных организациях</t>
  </si>
  <si>
    <t>02204L3040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</si>
  <si>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</si>
  <si>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Основное мероприятие "Капитальный ремонт муниципального жилищного фонда"</t>
  </si>
  <si>
    <t>1210300000</t>
  </si>
  <si>
    <t>1210324200</t>
  </si>
  <si>
    <t>Предоставление грантов в форме субсидий, в том числе предоставляемых на конкурсной основе на реализацию социально значимых проектов в сфере молодежной политики на территории Старооскольского городского округа</t>
  </si>
  <si>
    <t>0310617010</t>
  </si>
  <si>
    <t>0640970270</t>
  </si>
  <si>
    <t>Основное мероприятие "Осуществление функций администрации Старооскольского городского округа по предоставлению в установленном порядке малоимущим гражданам по договорам социального найма жилых помещений муниципального жилищного фонда"</t>
  </si>
  <si>
    <t>0520900000</t>
  </si>
  <si>
    <t>0520922200</t>
  </si>
  <si>
    <t>Сохранение объектов культурного наследия (памятников истории и культуры)</t>
  </si>
  <si>
    <t>0440172220</t>
  </si>
  <si>
    <t>04401S2220</t>
  </si>
  <si>
    <t>Основное мероприятие "Проект "Спорт - норма жизни"</t>
  </si>
  <si>
    <t>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t>
  </si>
  <si>
    <t>9990073850</t>
  </si>
  <si>
    <t>072P500000</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</si>
  <si>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</si>
  <si>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0220853030</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</si>
  <si>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</si>
  <si>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Основное мероприятие "Предоставление услуги службы "Социального такси" инвалидам на специализированном и ином автотранспорте      МБУ "КЦСОН"</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</si>
  <si>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</si>
  <si>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по государственной регистрации актов гражданского состояния </t>
  </si>
  <si>
    <t>Основное мероприятие "Оказание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</si>
  <si>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Условно утвержденные расходы</t>
  </si>
  <si>
    <t>Основное мероприятие "Субсидия на строительство, реконструкцию и техническое перевооружение инженерных сетей и объектов                             МУП "Старооскольский водоканал"</t>
  </si>
  <si>
    <t>1240400000</t>
  </si>
  <si>
    <t>0720244100</t>
  </si>
  <si>
    <t>Основное мероприятие "Обеспечение проведения мероприятия по благоустройству общественных территорий"</t>
  </si>
  <si>
    <t>Обеспечение проведения мероприятия по благоустройству общественных территорий муниципальных районов и городских округов</t>
  </si>
  <si>
    <t>1710200000</t>
  </si>
  <si>
    <t>1710271450</t>
  </si>
  <si>
    <t>Распределение бюджетных ассигнований по целевым статьям (муниципальным программам Старооскольского городского округа и непрограммным направлениям деятельности), группам видов расходов, разделам, подразделам классификации расходов бюджета на плановый период 2023 и 2024 годов</t>
  </si>
  <si>
    <t>Сумма на 2024 год</t>
  </si>
  <si>
    <t>Местный бюджет 2024</t>
  </si>
  <si>
    <t>Областной бюджет 2024</t>
  </si>
  <si>
    <t>Проведение комплексных кадастровых работ</t>
  </si>
  <si>
    <t>14202L5110</t>
  </si>
  <si>
    <t>1320400000</t>
  </si>
  <si>
    <t>1320473860</t>
  </si>
  <si>
    <t>Субсидии на капитальное строительство и модернизацию объектов муниципальной собственности Белгородской области</t>
  </si>
  <si>
    <t>1240470530</t>
  </si>
  <si>
    <t>Основное мероприятие "Комплектование книжных фондов библиотек Старооскольской ЦБС"</t>
  </si>
  <si>
    <t>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 кроме городов Москвы и Санкт-Петербурга)</t>
  </si>
  <si>
    <t>0410600000</t>
  </si>
  <si>
    <t>04106L5192</t>
  </si>
  <si>
    <t>Реализация мероприятий по обеспечению жильем семей, имеющих детей-инвалидов, нуждающихся в улучшении жилищных условий</t>
  </si>
  <si>
    <t>0520873900</t>
  </si>
  <si>
    <t>05208S3900</t>
  </si>
  <si>
    <t>06324S1520</t>
  </si>
  <si>
    <t>Подпрограмма "Реализация государственной, региональной и муниципальной семейной политики на территории Старооскольского городского округа"</t>
  </si>
  <si>
    <t>1620000000</t>
  </si>
  <si>
    <t>Основное мероприятие "Проведение мероприятий по чествованию юбиляров семейной жизни, обрядов наречения имени и бракосочетания"</t>
  </si>
  <si>
    <t>1620100000</t>
  </si>
  <si>
    <t>1620126010</t>
  </si>
  <si>
    <t>Основное мероприятие "Выплата единовременной материальной помощи  членам семей военнослужащих и сотрудников правоохранительных органов, погибших в ходе боевых действий и при выполнении служебных обязанностей"</t>
  </si>
  <si>
    <t>Выплата единовременной материальной помощи  членам семей военнослужащих и сотрудников правоохранительных органов, погибших в ходе боевых действий и при выполнении служебных обязанностей</t>
  </si>
  <si>
    <t>0614400000</t>
  </si>
  <si>
    <t>0614417330</t>
  </si>
  <si>
    <t>0614426040</t>
  </si>
  <si>
    <t>Основное мероприятие "Сертификация спортивных объектов и внесение их во Всероссийский реестр объектов спорта"</t>
  </si>
  <si>
    <t>Сертификация спортивных объектов и внесение их во Всероссийский реестр объектов спорта</t>
  </si>
  <si>
    <t>0720400000</t>
  </si>
  <si>
    <t>0720422100</t>
  </si>
  <si>
    <t>1240144100</t>
  </si>
  <si>
    <t>12206R2990</t>
  </si>
  <si>
    <t>Реализация мероприятий федеральной целевой программы "Увековечение памяти погибших при защите Отечества на 2019-2024 годы"</t>
  </si>
  <si>
    <t>0603</t>
  </si>
  <si>
    <t>Основное мероприятие "Проект "Культурная среда"</t>
  </si>
  <si>
    <t>023A100000</t>
  </si>
  <si>
    <t>023A155198</t>
  </si>
  <si>
    <t>Государственная поддержка отрасли культуры (модернизация детских школ искусств)</t>
  </si>
  <si>
    <t>Реконструкция и капитальный ремонт муниципальных музеев</t>
  </si>
  <si>
    <t>042A100000</t>
  </si>
  <si>
    <t>042A155970</t>
  </si>
  <si>
    <t xml:space="preserve">Строительство, реконструкция  </t>
  </si>
  <si>
    <t>Оснащение объектов спортивной инфраструктуры спортивно-технологическим оборудованием</t>
  </si>
  <si>
    <t>072P552280</t>
  </si>
  <si>
    <t>0405</t>
  </si>
  <si>
    <t>1220273880</t>
  </si>
  <si>
    <t>Организация мероприятий при осуществлении деятельности по обращению с животными без владельцев</t>
  </si>
  <si>
    <t>Основное мероприятие "Предоставление ежемесячной денежной выплаты лицам, родившимся в период с        22 июня 1923 года по                  3 сентября 1945 года (Дети войны)"</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</si>
  <si>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</si>
  <si>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 xml:space="preserve">                      Приложение 10</t>
  </si>
  <si>
    <t>Субсидии на возмещение недополученных доходов на пригородных автобусных маршрутах в целях предоставления льготного проезда к дачным и садово-огородным участкам в выходные и праздничные дни</t>
  </si>
  <si>
    <t>Основное мероприятие "Организация транспортного обслуживания населения автомобильным транспортом"</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</si>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</sst>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
    <numFmt numFmtId="166" formatCode="#,##0.0"/>
  </numFmts>
  <fonts count="18"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2"/>
      <name val="Times New Roman"/>
      <family val="1"/>
      <charset val="204"/>
    </font>
    <font>
      <sz val="10"/>
      <name val="Arial"/>
      <family val="2"/>
      <charset val="204"/>
    </font>
    <font>
      <b/>
      <sz val="13"/>
      <name val="Calibri"/>
      <family val="2"/>
      <charset val="204"/>
    </font>
    <font>
      <sz val="10"/>
      <name val="Arial"/>
      <family val="2"/>
      <charset val="204"/>
    </font>
    <font>
      <b/>
      <sz val="10"/>
      <name val="Times New Roman"/>
      <family val="1"/>
      <charset val="204"/>
    </font>
    <font>
      <b/>
      <sz val="12"/>
      <name val="Times New Roman"/>
      <family val="1"/>
      <charset val="204"/>
    </font>
    <font>
      <sz val="11"/>
      <color theme="1"/>
      <name val="Calibri"/>
      <family val="2"/>
      <charset val="204"/>
      <scheme val="minor"/>
    </font>
    <font>
      <sz val="13"/>
      <color theme="1"/>
      <name val="Times New Roman"/>
      <family val="1"/>
      <charset val="204"/>
    </font>
    <font>
      <b/>
      <sz val="11.5"/>
      <name val="Times New Roman"/>
      <family val="1"/>
      <charset val="204"/>
    </font>
    <font>
      <i/>
      <sz val="13"/>
      <name val="Times New Roman"/>
      <family val="1"/>
      <charset val="204"/>
    </font>
    <font>
      <sz val="13"/>
      <color rgb="FF000000"/>
      <name val="Times New Roman"/>
      <family val="1"/>
      <charset val="204"/>
    </font>
    <font>
      <b/>
      <sz val="13"/>
      <color rgb="FF000000"/>
      <name val="Times New Roman"/>
      <family val="1"/>
      <charset val="204"/>
    </font>
    <font>
      <b/>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indexed="64"/>
      </left>
      <right style="thin">
        <color indexed="64"/>
      </right>
      <top/>
      <bottom/>
      <diagonal/>
    </border>
    <border>
      <left style="thin">
        <color rgb="FF000000"/>
      </left>
      <right style="thin">
        <color rgb="FF000000"/>
      </right>
      <top/>
      <bottom/>
      <diagonal/>
    </border>
  </borders>
  <cellStyleXfs count="7">
    <xf numFmtId="0" fontId="0" fillId="0" borderId="0"/>
    <xf numFmtId="0" fontId="1" fillId="0" borderId="0"/>
    <xf numFmtId="0" fontId="11" fillId="0" borderId="0"/>
    <xf numFmtId="0" fontId="6" fillId="0" borderId="0"/>
    <xf numFmtId="0" fontId="1" fillId="0" borderId="0"/>
    <xf numFmtId="0" fontId="8" fillId="0" borderId="0"/>
    <xf numFmtId="0" fontId="1" fillId="0" borderId="0"/>
  </cellStyleXfs>
  <cellXfs count="90">
    <xf numFmtId="0" fontId="0" fillId="0" borderId="0" xfId="0"/>
    <xf numFmtId="49"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3" fillId="0" borderId="0" xfId="0" applyFont="1" applyFill="1" applyAlignment="1"/>
    <xf numFmtId="0" fontId="3" fillId="0" borderId="0" xfId="0" applyFont="1" applyFill="1"/>
    <xf numFmtId="0" fontId="3" fillId="0" borderId="0" xfId="0" applyFont="1" applyFill="1" applyAlignment="1">
      <alignment horizontal="left"/>
    </xf>
    <xf numFmtId="0" fontId="2" fillId="0" borderId="0" xfId="0" applyFont="1" applyFill="1" applyAlignment="1">
      <alignment wrapText="1"/>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1" fillId="0" borderId="0" xfId="0" applyFont="1" applyFill="1"/>
    <xf numFmtId="49"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66" fontId="2" fillId="0" borderId="2"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0" fontId="4" fillId="0" borderId="0" xfId="0" applyFont="1" applyFill="1"/>
    <xf numFmtId="166" fontId="12" fillId="0" borderId="2" xfId="0" applyNumberFormat="1" applyFont="1" applyFill="1" applyBorder="1" applyAlignment="1">
      <alignment horizontal="center" vertical="center" wrapText="1"/>
    </xf>
    <xf numFmtId="166" fontId="12"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166" fontId="14" fillId="0" borderId="1" xfId="0" applyNumberFormat="1" applyFont="1" applyFill="1" applyBorder="1" applyAlignment="1">
      <alignment horizontal="center" vertical="center" wrapText="1"/>
    </xf>
    <xf numFmtId="166" fontId="3" fillId="0" borderId="4" xfId="0" applyNumberFormat="1" applyFont="1" applyFill="1" applyBorder="1" applyAlignment="1">
      <alignment horizontal="center" vertical="center" wrapText="1"/>
    </xf>
    <xf numFmtId="0" fontId="2" fillId="0" borderId="0" xfId="0" applyFont="1" applyFill="1"/>
    <xf numFmtId="166" fontId="3" fillId="0" borderId="0" xfId="0" applyNumberFormat="1" applyFont="1" applyFill="1" applyBorder="1" applyAlignment="1">
      <alignment horizontal="center" vertical="center" wrapText="1"/>
    </xf>
    <xf numFmtId="166" fontId="2" fillId="0" borderId="2" xfId="0" applyNumberFormat="1" applyFont="1" applyFill="1" applyBorder="1" applyAlignment="1" applyProtection="1">
      <alignment horizontal="center" vertical="center" wrapText="1"/>
      <protection locked="0"/>
    </xf>
    <xf numFmtId="166" fontId="2" fillId="0" borderId="1" xfId="0" applyNumberFormat="1" applyFont="1" applyFill="1" applyBorder="1" applyAlignment="1" applyProtection="1">
      <alignment horizontal="center" vertical="center" wrapText="1"/>
      <protection locked="0"/>
    </xf>
    <xf numFmtId="166" fontId="3" fillId="0" borderId="5" xfId="0" applyNumberFormat="1" applyFont="1" applyFill="1" applyBorder="1" applyAlignment="1">
      <alignment horizontal="center" vertical="center" wrapText="1"/>
    </xf>
    <xf numFmtId="166" fontId="3" fillId="0" borderId="6" xfId="0" applyNumberFormat="1" applyFont="1" applyFill="1" applyBorder="1" applyAlignment="1">
      <alignment horizontal="center" vertical="center" wrapText="1"/>
    </xf>
    <xf numFmtId="0" fontId="2" fillId="0" borderId="0" xfId="0" applyNumberFormat="1" applyFont="1" applyFill="1" applyAlignment="1">
      <alignment vertical="center"/>
    </xf>
    <xf numFmtId="0" fontId="3" fillId="0" borderId="0" xfId="0" applyFont="1" applyFill="1" applyBorder="1" applyAlignment="1">
      <alignment horizontal="center"/>
    </xf>
    <xf numFmtId="0" fontId="3" fillId="0" borderId="0" xfId="0" applyFont="1" applyFill="1" applyAlignment="1">
      <alignment horizontal="right"/>
    </xf>
    <xf numFmtId="0" fontId="2"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1" fillId="0" borderId="1" xfId="0" applyFont="1" applyFill="1" applyBorder="1"/>
    <xf numFmtId="164" fontId="2"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2" fontId="3" fillId="0" borderId="1" xfId="6" applyNumberFormat="1" applyFont="1" applyFill="1" applyBorder="1" applyAlignment="1">
      <alignment horizontal="center" vertical="center" wrapText="1"/>
    </xf>
    <xf numFmtId="49" fontId="3" fillId="0" borderId="1" xfId="5"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0" fontId="3" fillId="0" borderId="3" xfId="2"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165" fontId="3" fillId="0" borderId="1" xfId="6"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6" applyNumberFormat="1" applyFont="1" applyFill="1" applyBorder="1" applyAlignment="1">
      <alignment horizontal="center" vertical="center" wrapText="1"/>
    </xf>
    <xf numFmtId="0" fontId="2" fillId="0" borderId="1" xfId="6" applyFont="1" applyFill="1" applyBorder="1" applyAlignment="1">
      <alignment horizontal="center" vertical="center" wrapText="1"/>
    </xf>
    <xf numFmtId="0" fontId="3" fillId="0" borderId="1" xfId="6" applyNumberFormat="1" applyFont="1" applyFill="1" applyBorder="1" applyAlignment="1">
      <alignment horizontal="center" vertical="center" wrapText="1"/>
    </xf>
    <xf numFmtId="49" fontId="2" fillId="0" borderId="1" xfId="4" applyNumberFormat="1" applyFont="1" applyFill="1" applyBorder="1" applyAlignment="1">
      <alignment horizontal="center" vertical="center" wrapText="1"/>
    </xf>
    <xf numFmtId="49" fontId="3" fillId="0" borderId="1" xfId="4" applyNumberFormat="1" applyFont="1" applyFill="1" applyBorder="1" applyAlignment="1">
      <alignment horizontal="center" vertical="center" wrapText="1"/>
    </xf>
    <xf numFmtId="164" fontId="3" fillId="0" borderId="1" xfId="4"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1" fillId="0" borderId="0" xfId="0" applyNumberFormat="1" applyFont="1" applyFill="1" applyAlignment="1">
      <alignment vertical="center"/>
    </xf>
    <xf numFmtId="166" fontId="1" fillId="0" borderId="0" xfId="0" applyNumberFormat="1" applyFont="1" applyFill="1"/>
    <xf numFmtId="49" fontId="16" fillId="0" borderId="7" xfId="0" applyNumberFormat="1" applyFont="1" applyFill="1" applyBorder="1" applyAlignment="1">
      <alignment horizontal="center" vertical="center" wrapText="1"/>
    </xf>
    <xf numFmtId="166" fontId="15" fillId="0" borderId="7" xfId="0" applyNumberFormat="1" applyFont="1" applyFill="1" applyBorder="1" applyAlignment="1">
      <alignment horizontal="center" vertical="center" wrapText="1"/>
    </xf>
    <xf numFmtId="49" fontId="15" fillId="0" borderId="7" xfId="0" applyNumberFormat="1" applyFont="1" applyFill="1" applyBorder="1" applyAlignment="1">
      <alignment horizontal="center" vertical="center" wrapText="1"/>
    </xf>
    <xf numFmtId="166" fontId="17" fillId="0" borderId="1" xfId="0" applyNumberFormat="1" applyFont="1" applyFill="1" applyBorder="1" applyAlignment="1">
      <alignment horizontal="center" vertical="center" wrapText="1"/>
    </xf>
    <xf numFmtId="166" fontId="15" fillId="0" borderId="8" xfId="0" applyNumberFormat="1" applyFont="1" applyFill="1" applyBorder="1" applyAlignment="1">
      <alignment horizontal="center" vertical="center" wrapText="1"/>
    </xf>
    <xf numFmtId="166" fontId="15" fillId="0" borderId="1" xfId="0" applyNumberFormat="1" applyFont="1" applyFill="1" applyBorder="1" applyAlignment="1">
      <alignment horizontal="center" vertical="center" wrapText="1"/>
    </xf>
    <xf numFmtId="2" fontId="17" fillId="0" borderId="1" xfId="0" applyNumberFormat="1" applyFont="1" applyFill="1" applyBorder="1" applyAlignment="1">
      <alignment horizontal="center" vertical="center" wrapText="1"/>
    </xf>
    <xf numFmtId="2"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49" fontId="16" fillId="0" borderId="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166" fontId="16" fillId="0" borderId="9"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164" fontId="15" fillId="0" borderId="7" xfId="0" applyNumberFormat="1" applyFont="1" applyFill="1" applyBorder="1" applyAlignment="1">
      <alignment horizontal="center" vertical="center" wrapText="1"/>
    </xf>
    <xf numFmtId="2" fontId="16" fillId="0" borderId="7" xfId="0" applyNumberFormat="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166" fontId="15" fillId="0" borderId="10" xfId="0" applyNumberFormat="1" applyFont="1" applyFill="1" applyBorder="1" applyAlignment="1">
      <alignment horizontal="center" vertical="center" wrapText="1"/>
    </xf>
    <xf numFmtId="166" fontId="15" fillId="0" borderId="11" xfId="0" applyNumberFormat="1" applyFont="1" applyFill="1" applyBorder="1" applyAlignment="1">
      <alignment horizontal="center" vertical="center" wrapText="1"/>
    </xf>
    <xf numFmtId="2" fontId="12" fillId="0" borderId="6" xfId="0" applyNumberFormat="1" applyFont="1" applyFill="1" applyBorder="1" applyAlignment="1">
      <alignment horizontal="center" vertical="center" wrapText="1"/>
    </xf>
    <xf numFmtId="49" fontId="12" fillId="0" borderId="6" xfId="0" applyNumberFormat="1" applyFont="1" applyFill="1" applyBorder="1" applyAlignment="1">
      <alignment horizontal="center" vertical="center" wrapText="1"/>
    </xf>
    <xf numFmtId="166" fontId="3" fillId="0" borderId="12" xfId="0" applyNumberFormat="1" applyFont="1" applyFill="1" applyBorder="1" applyAlignment="1">
      <alignment horizontal="center" vertical="center" wrapText="1"/>
    </xf>
    <xf numFmtId="166" fontId="15" fillId="0" borderId="13" xfId="0" applyNumberFormat="1" applyFont="1" applyFill="1" applyBorder="1" applyAlignment="1">
      <alignment horizontal="center" vertical="center" wrapText="1"/>
    </xf>
    <xf numFmtId="166" fontId="16" fillId="0" borderId="1" xfId="0" applyNumberFormat="1" applyFont="1" applyFill="1" applyBorder="1" applyAlignment="1">
      <alignment horizontal="center" vertical="center" wrapText="1"/>
    </xf>
    <xf numFmtId="0" fontId="2" fillId="0" borderId="0" xfId="0" applyFont="1" applyFill="1" applyAlignment="1">
      <alignment horizontal="center"/>
    </xf>
    <xf numFmtId="0" fontId="2" fillId="0" borderId="0" xfId="0" applyFont="1" applyFill="1" applyAlignment="1">
      <alignment horizontal="center" vertical="center" wrapText="1"/>
    </xf>
  </cellXfs>
  <cellStyles count="7">
    <cellStyle name="Обычный" xfId="0" builtinId="0"/>
    <cellStyle name="Обычный 2" xfId="1"/>
    <cellStyle name="Обычный 3" xfId="2"/>
    <cellStyle name="Обычный 4" xfId="3"/>
    <cellStyle name="Обычный 5" xfId="4"/>
    <cellStyle name="Обычный 6" xfId="5"/>
    <cellStyle name="Обычный_Алексеевский уведомление"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937"/>
  <sheetViews>
    <sheetView tabSelected="1" view="pageBreakPreview" topLeftCell="A929" zoomScale="70" zoomScaleNormal="70" zoomScaleSheetLayoutView="70" workbookViewId="0">
      <selection activeCell="P831" sqref="P831"/>
    </sheetView>
  </sheetViews>
  <sheetFormatPr defaultColWidth="9.140625" defaultRowHeight="12.75" x14ac:dyDescent="0.2"/>
  <cols>
    <col min="1" max="1" width="29.5703125" style="62" customWidth="1"/>
    <col min="2" max="2" width="13.140625" style="13" customWidth="1"/>
    <col min="3" max="4" width="5.85546875" style="13" customWidth="1"/>
    <col min="5" max="5" width="14.140625" style="13" customWidth="1"/>
    <col min="6" max="6" width="15.42578125" style="13" hidden="1" customWidth="1"/>
    <col min="7" max="7" width="0.42578125" style="13" customWidth="1"/>
    <col min="8" max="8" width="14.7109375" style="13" customWidth="1"/>
    <col min="9" max="9" width="17.85546875" style="13" hidden="1" customWidth="1"/>
    <col min="10" max="10" width="1" style="13" customWidth="1"/>
    <col min="11" max="11" width="10.5703125" style="13" customWidth="1"/>
    <col min="12" max="16384" width="9.140625" style="13"/>
  </cols>
  <sheetData>
    <row r="1" spans="1:10" s="8" customFormat="1" ht="15" customHeight="1" x14ac:dyDescent="0.25">
      <c r="A1" s="32"/>
      <c r="B1" s="7" t="s">
        <v>1022</v>
      </c>
      <c r="C1" s="7"/>
      <c r="D1" s="7"/>
      <c r="F1" s="7"/>
      <c r="G1" s="7"/>
      <c r="I1" s="7"/>
      <c r="J1" s="7"/>
    </row>
    <row r="2" spans="1:10" s="8" customFormat="1" ht="16.5" x14ac:dyDescent="0.25">
      <c r="A2" s="32"/>
      <c r="B2" s="7" t="s">
        <v>936</v>
      </c>
      <c r="C2" s="7"/>
      <c r="D2" s="7"/>
      <c r="F2" s="7"/>
      <c r="G2" s="7"/>
      <c r="I2" s="7"/>
      <c r="J2" s="7"/>
    </row>
    <row r="3" spans="1:10" s="8" customFormat="1" ht="16.5" x14ac:dyDescent="0.25">
      <c r="A3" s="32"/>
      <c r="B3" s="9" t="s">
        <v>935</v>
      </c>
      <c r="C3" s="9"/>
      <c r="D3" s="9"/>
      <c r="F3" s="9"/>
      <c r="G3" s="9"/>
      <c r="I3" s="9"/>
      <c r="J3" s="9"/>
    </row>
    <row r="4" spans="1:10" s="8" customFormat="1" ht="0.75" customHeight="1" x14ac:dyDescent="0.25">
      <c r="A4" s="32"/>
      <c r="B4" s="7" t="s">
        <v>595</v>
      </c>
      <c r="C4" s="7"/>
      <c r="D4" s="7"/>
      <c r="F4" s="7"/>
      <c r="G4" s="7"/>
      <c r="I4" s="7"/>
      <c r="J4" s="7"/>
    </row>
    <row r="5" spans="1:10" s="8" customFormat="1" ht="14.25" customHeight="1" x14ac:dyDescent="0.25">
      <c r="A5" s="32"/>
    </row>
    <row r="6" spans="1:10" s="8" customFormat="1" ht="69.75" customHeight="1" x14ac:dyDescent="0.25">
      <c r="A6" s="89" t="s">
        <v>971</v>
      </c>
      <c r="B6" s="89"/>
      <c r="C6" s="89"/>
      <c r="D6" s="89"/>
      <c r="E6" s="89"/>
      <c r="F6" s="89"/>
      <c r="G6" s="89"/>
      <c r="H6" s="89"/>
      <c r="I6" s="10"/>
      <c r="J6" s="10"/>
    </row>
    <row r="7" spans="1:10" s="8" customFormat="1" ht="16.5" x14ac:dyDescent="0.25">
      <c r="A7" s="89"/>
      <c r="B7" s="89"/>
      <c r="C7" s="89"/>
      <c r="D7" s="89"/>
      <c r="E7" s="89"/>
      <c r="F7" s="89"/>
      <c r="G7" s="89"/>
      <c r="H7" s="89"/>
      <c r="I7" s="10"/>
      <c r="J7" s="10"/>
    </row>
    <row r="8" spans="1:10" s="8" customFormat="1" ht="15.75" customHeight="1" x14ac:dyDescent="0.25">
      <c r="A8" s="89"/>
      <c r="B8" s="89"/>
      <c r="C8" s="89"/>
      <c r="D8" s="89"/>
      <c r="E8" s="89"/>
      <c r="F8" s="89"/>
      <c r="G8" s="89"/>
      <c r="H8" s="89"/>
      <c r="I8" s="10"/>
      <c r="J8" s="10"/>
    </row>
    <row r="9" spans="1:10" s="8" customFormat="1" ht="15.75" hidden="1" customHeight="1" x14ac:dyDescent="0.25">
      <c r="A9" s="88"/>
      <c r="B9" s="88"/>
      <c r="C9" s="88"/>
      <c r="D9" s="88"/>
    </row>
    <row r="10" spans="1:10" s="8" customFormat="1" ht="16.5" x14ac:dyDescent="0.25">
      <c r="A10" s="32"/>
      <c r="E10" s="33"/>
      <c r="F10" s="9"/>
      <c r="G10" s="9"/>
      <c r="H10" s="34" t="s">
        <v>843</v>
      </c>
      <c r="I10" s="9"/>
      <c r="J10" s="9"/>
    </row>
    <row r="11" spans="1:10" ht="84.75" customHeight="1" x14ac:dyDescent="0.2">
      <c r="A11" s="35" t="s">
        <v>0</v>
      </c>
      <c r="B11" s="11" t="s">
        <v>13</v>
      </c>
      <c r="C11" s="11" t="s">
        <v>14</v>
      </c>
      <c r="D11" s="11" t="s">
        <v>586</v>
      </c>
      <c r="E11" s="11" t="s">
        <v>888</v>
      </c>
      <c r="F11" s="12" t="s">
        <v>889</v>
      </c>
      <c r="G11" s="11" t="s">
        <v>890</v>
      </c>
      <c r="H11" s="11" t="s">
        <v>972</v>
      </c>
      <c r="I11" s="12" t="s">
        <v>973</v>
      </c>
      <c r="J11" s="11" t="s">
        <v>974</v>
      </c>
    </row>
    <row r="12" spans="1:10" ht="21" customHeight="1" x14ac:dyDescent="0.2">
      <c r="A12" s="35">
        <v>1</v>
      </c>
      <c r="B12" s="11" t="s">
        <v>588</v>
      </c>
      <c r="C12" s="11" t="s">
        <v>589</v>
      </c>
      <c r="D12" s="11" t="s">
        <v>590</v>
      </c>
      <c r="E12" s="11" t="s">
        <v>842</v>
      </c>
      <c r="F12" s="14"/>
      <c r="G12" s="15"/>
      <c r="H12" s="11" t="s">
        <v>591</v>
      </c>
      <c r="I12" s="14"/>
      <c r="J12" s="15"/>
    </row>
    <row r="13" spans="1:10" ht="145.15" customHeight="1" x14ac:dyDescent="0.2">
      <c r="A13" s="35" t="s">
        <v>677</v>
      </c>
      <c r="B13" s="11" t="s">
        <v>120</v>
      </c>
      <c r="C13" s="11"/>
      <c r="D13" s="15"/>
      <c r="E13" s="16">
        <f t="shared" ref="E13:E46" si="0">F13+G13</f>
        <v>86927.1</v>
      </c>
      <c r="F13" s="16">
        <f>F14+F30+F47+F56+F60</f>
        <v>84045.1</v>
      </c>
      <c r="G13" s="16">
        <f>G14+G30+G47+G56+G60</f>
        <v>2882</v>
      </c>
      <c r="H13" s="16">
        <f t="shared" ref="H13:H71" si="1">I13+J13</f>
        <v>87735.1</v>
      </c>
      <c r="I13" s="16">
        <f>I14+I30+I47+I56+I60</f>
        <v>84746.1</v>
      </c>
      <c r="J13" s="16">
        <f>J14+J30+J47+J56+J60</f>
        <v>2989</v>
      </c>
    </row>
    <row r="14" spans="1:10" ht="162" customHeight="1" x14ac:dyDescent="0.2">
      <c r="A14" s="35" t="s">
        <v>693</v>
      </c>
      <c r="B14" s="11" t="s">
        <v>121</v>
      </c>
      <c r="C14" s="11"/>
      <c r="D14" s="15"/>
      <c r="E14" s="16">
        <f t="shared" si="0"/>
        <v>59</v>
      </c>
      <c r="F14" s="16">
        <f>F15+F18+F21+F24+F27</f>
        <v>59</v>
      </c>
      <c r="G14" s="16">
        <f>G15+G18+G21+G24+G27</f>
        <v>0</v>
      </c>
      <c r="H14" s="16">
        <f t="shared" si="1"/>
        <v>59</v>
      </c>
      <c r="I14" s="16">
        <f>I15+I18+I21+I24+I27</f>
        <v>59</v>
      </c>
      <c r="J14" s="16">
        <f>J15+J18+J21+J24+J27</f>
        <v>0</v>
      </c>
    </row>
    <row r="15" spans="1:10" ht="149.44999999999999" customHeight="1" x14ac:dyDescent="0.2">
      <c r="A15" s="35" t="s">
        <v>860</v>
      </c>
      <c r="B15" s="11" t="s">
        <v>122</v>
      </c>
      <c r="C15" s="11"/>
      <c r="D15" s="15"/>
      <c r="E15" s="16">
        <f t="shared" si="0"/>
        <v>3</v>
      </c>
      <c r="F15" s="17">
        <f>F16</f>
        <v>3</v>
      </c>
      <c r="G15" s="16">
        <f>G16</f>
        <v>0</v>
      </c>
      <c r="H15" s="16">
        <f t="shared" si="1"/>
        <v>3</v>
      </c>
      <c r="I15" s="17">
        <f>I16</f>
        <v>3</v>
      </c>
      <c r="J15" s="16">
        <f>J16</f>
        <v>0</v>
      </c>
    </row>
    <row r="16" spans="1:10" ht="33" customHeight="1" x14ac:dyDescent="0.2">
      <c r="A16" s="36" t="s">
        <v>123</v>
      </c>
      <c r="B16" s="15" t="s">
        <v>124</v>
      </c>
      <c r="C16" s="11"/>
      <c r="D16" s="15"/>
      <c r="E16" s="18">
        <f t="shared" si="0"/>
        <v>3</v>
      </c>
      <c r="F16" s="19">
        <f>F17</f>
        <v>3</v>
      </c>
      <c r="G16" s="18">
        <f>G17</f>
        <v>0</v>
      </c>
      <c r="H16" s="18">
        <f t="shared" si="1"/>
        <v>3</v>
      </c>
      <c r="I16" s="19">
        <f>I17</f>
        <v>3</v>
      </c>
      <c r="J16" s="18">
        <f>J17</f>
        <v>0</v>
      </c>
    </row>
    <row r="17" spans="1:10" ht="70.150000000000006" customHeight="1" x14ac:dyDescent="0.2">
      <c r="A17" s="15" t="s">
        <v>23</v>
      </c>
      <c r="B17" s="15" t="s">
        <v>124</v>
      </c>
      <c r="C17" s="15" t="s">
        <v>16</v>
      </c>
      <c r="D17" s="15" t="s">
        <v>11</v>
      </c>
      <c r="E17" s="18">
        <f t="shared" si="0"/>
        <v>3</v>
      </c>
      <c r="F17" s="18">
        <v>3</v>
      </c>
      <c r="G17" s="18"/>
      <c r="H17" s="18">
        <f>I17+J17</f>
        <v>3</v>
      </c>
      <c r="I17" s="18">
        <v>3</v>
      </c>
      <c r="J17" s="18"/>
    </row>
    <row r="18" spans="1:10" ht="88.9" customHeight="1" x14ac:dyDescent="0.2">
      <c r="A18" s="11" t="s">
        <v>861</v>
      </c>
      <c r="B18" s="11" t="s">
        <v>125</v>
      </c>
      <c r="C18" s="11"/>
      <c r="D18" s="11"/>
      <c r="E18" s="16">
        <f t="shared" si="0"/>
        <v>30</v>
      </c>
      <c r="F18" s="17">
        <f>F19</f>
        <v>30</v>
      </c>
      <c r="G18" s="16">
        <f>G19</f>
        <v>0</v>
      </c>
      <c r="H18" s="16">
        <f t="shared" si="1"/>
        <v>30</v>
      </c>
      <c r="I18" s="17">
        <f>I19</f>
        <v>30</v>
      </c>
      <c r="J18" s="16">
        <f>J19</f>
        <v>0</v>
      </c>
    </row>
    <row r="19" spans="1:10" ht="32.25" customHeight="1" x14ac:dyDescent="0.2">
      <c r="A19" s="15" t="s">
        <v>69</v>
      </c>
      <c r="B19" s="15" t="s">
        <v>126</v>
      </c>
      <c r="C19" s="15"/>
      <c r="D19" s="15"/>
      <c r="E19" s="18">
        <f t="shared" si="0"/>
        <v>30</v>
      </c>
      <c r="F19" s="19">
        <f>F20</f>
        <v>30</v>
      </c>
      <c r="G19" s="18">
        <f>G20</f>
        <v>0</v>
      </c>
      <c r="H19" s="18">
        <f t="shared" si="1"/>
        <v>30</v>
      </c>
      <c r="I19" s="19">
        <f>I20</f>
        <v>30</v>
      </c>
      <c r="J19" s="18">
        <f>J20</f>
        <v>0</v>
      </c>
    </row>
    <row r="20" spans="1:10" ht="66.75" customHeight="1" x14ac:dyDescent="0.2">
      <c r="A20" s="15" t="s">
        <v>23</v>
      </c>
      <c r="B20" s="15" t="s">
        <v>126</v>
      </c>
      <c r="C20" s="15" t="s">
        <v>16</v>
      </c>
      <c r="D20" s="15" t="s">
        <v>572</v>
      </c>
      <c r="E20" s="18">
        <f t="shared" si="0"/>
        <v>30</v>
      </c>
      <c r="F20" s="19">
        <v>30</v>
      </c>
      <c r="G20" s="18"/>
      <c r="H20" s="18">
        <f t="shared" si="1"/>
        <v>30</v>
      </c>
      <c r="I20" s="19">
        <v>30</v>
      </c>
      <c r="J20" s="18"/>
    </row>
    <row r="21" spans="1:10" ht="125.25" customHeight="1" x14ac:dyDescent="0.2">
      <c r="A21" s="11" t="s">
        <v>539</v>
      </c>
      <c r="B21" s="11" t="s">
        <v>127</v>
      </c>
      <c r="C21" s="11"/>
      <c r="D21" s="11"/>
      <c r="E21" s="16">
        <f t="shared" si="0"/>
        <v>3</v>
      </c>
      <c r="F21" s="17">
        <f>F22</f>
        <v>3</v>
      </c>
      <c r="G21" s="16">
        <f>G22</f>
        <v>0</v>
      </c>
      <c r="H21" s="16">
        <f t="shared" si="1"/>
        <v>3</v>
      </c>
      <c r="I21" s="17">
        <f>I22</f>
        <v>3</v>
      </c>
      <c r="J21" s="16">
        <f>J22</f>
        <v>0</v>
      </c>
    </row>
    <row r="22" spans="1:10" ht="37.5" customHeight="1" x14ac:dyDescent="0.2">
      <c r="A22" s="15" t="s">
        <v>69</v>
      </c>
      <c r="B22" s="15" t="s">
        <v>128</v>
      </c>
      <c r="C22" s="15"/>
      <c r="D22" s="15"/>
      <c r="E22" s="18">
        <f t="shared" si="0"/>
        <v>3</v>
      </c>
      <c r="F22" s="19">
        <f>F23</f>
        <v>3</v>
      </c>
      <c r="G22" s="18">
        <f>G23</f>
        <v>0</v>
      </c>
      <c r="H22" s="18">
        <f t="shared" si="1"/>
        <v>3</v>
      </c>
      <c r="I22" s="19">
        <f>I23</f>
        <v>3</v>
      </c>
      <c r="J22" s="18">
        <f>J23</f>
        <v>0</v>
      </c>
    </row>
    <row r="23" spans="1:10" ht="189.75" customHeight="1" x14ac:dyDescent="0.2">
      <c r="A23" s="37" t="s">
        <v>25</v>
      </c>
      <c r="B23" s="15" t="s">
        <v>128</v>
      </c>
      <c r="C23" s="15" t="s">
        <v>15</v>
      </c>
      <c r="D23" s="15" t="s">
        <v>572</v>
      </c>
      <c r="E23" s="18">
        <f t="shared" si="0"/>
        <v>3</v>
      </c>
      <c r="F23" s="18">
        <v>3</v>
      </c>
      <c r="G23" s="18"/>
      <c r="H23" s="18">
        <f>I23+J23</f>
        <v>3</v>
      </c>
      <c r="I23" s="18">
        <v>3</v>
      </c>
      <c r="J23" s="18"/>
    </row>
    <row r="24" spans="1:10" ht="126" customHeight="1" x14ac:dyDescent="0.2">
      <c r="A24" s="11" t="s">
        <v>862</v>
      </c>
      <c r="B24" s="11" t="s">
        <v>129</v>
      </c>
      <c r="C24" s="15"/>
      <c r="D24" s="15"/>
      <c r="E24" s="16">
        <f t="shared" si="0"/>
        <v>3</v>
      </c>
      <c r="F24" s="17">
        <f>F25</f>
        <v>3</v>
      </c>
      <c r="G24" s="16">
        <f>G25</f>
        <v>0</v>
      </c>
      <c r="H24" s="16">
        <f t="shared" si="1"/>
        <v>3</v>
      </c>
      <c r="I24" s="17">
        <f>I25</f>
        <v>3</v>
      </c>
      <c r="J24" s="16">
        <f>J25</f>
        <v>0</v>
      </c>
    </row>
    <row r="25" spans="1:10" ht="37.5" customHeight="1" x14ac:dyDescent="0.2">
      <c r="A25" s="15" t="s">
        <v>69</v>
      </c>
      <c r="B25" s="15" t="s">
        <v>130</v>
      </c>
      <c r="C25" s="15"/>
      <c r="D25" s="15"/>
      <c r="E25" s="18">
        <f t="shared" si="0"/>
        <v>3</v>
      </c>
      <c r="F25" s="19">
        <f>F26</f>
        <v>3</v>
      </c>
      <c r="G25" s="18">
        <f>G26</f>
        <v>0</v>
      </c>
      <c r="H25" s="18">
        <f t="shared" si="1"/>
        <v>3</v>
      </c>
      <c r="I25" s="19">
        <f>I26</f>
        <v>3</v>
      </c>
      <c r="J25" s="18">
        <f>J26</f>
        <v>0</v>
      </c>
    </row>
    <row r="26" spans="1:10" ht="215.25" customHeight="1" x14ac:dyDescent="0.2">
      <c r="A26" s="37" t="s">
        <v>25</v>
      </c>
      <c r="B26" s="15" t="s">
        <v>130</v>
      </c>
      <c r="C26" s="15" t="s">
        <v>15</v>
      </c>
      <c r="D26" s="15" t="s">
        <v>572</v>
      </c>
      <c r="E26" s="18">
        <f t="shared" si="0"/>
        <v>3</v>
      </c>
      <c r="F26" s="18">
        <v>3</v>
      </c>
      <c r="G26" s="18"/>
      <c r="H26" s="18">
        <f>I26+J26</f>
        <v>3</v>
      </c>
      <c r="I26" s="18">
        <v>3</v>
      </c>
      <c r="J26" s="18"/>
    </row>
    <row r="27" spans="1:10" ht="120.75" customHeight="1" x14ac:dyDescent="0.2">
      <c r="A27" s="35" t="s">
        <v>585</v>
      </c>
      <c r="B27" s="11" t="s">
        <v>567</v>
      </c>
      <c r="C27" s="11"/>
      <c r="D27" s="11"/>
      <c r="E27" s="16">
        <f t="shared" si="0"/>
        <v>20</v>
      </c>
      <c r="F27" s="17">
        <f>F28</f>
        <v>20</v>
      </c>
      <c r="G27" s="16">
        <f>G28</f>
        <v>0</v>
      </c>
      <c r="H27" s="16">
        <f t="shared" si="1"/>
        <v>20</v>
      </c>
      <c r="I27" s="17">
        <f>I28</f>
        <v>20</v>
      </c>
      <c r="J27" s="16">
        <f>J28</f>
        <v>0</v>
      </c>
    </row>
    <row r="28" spans="1:10" ht="32.25" customHeight="1" x14ac:dyDescent="0.2">
      <c r="A28" s="37" t="s">
        <v>69</v>
      </c>
      <c r="B28" s="15" t="s">
        <v>568</v>
      </c>
      <c r="C28" s="15"/>
      <c r="D28" s="15"/>
      <c r="E28" s="18">
        <f t="shared" si="0"/>
        <v>20</v>
      </c>
      <c r="F28" s="19">
        <f>F29</f>
        <v>20</v>
      </c>
      <c r="G28" s="18">
        <f>G29</f>
        <v>0</v>
      </c>
      <c r="H28" s="18">
        <f t="shared" si="1"/>
        <v>20</v>
      </c>
      <c r="I28" s="19">
        <f>I29</f>
        <v>20</v>
      </c>
      <c r="J28" s="18">
        <f>J29</f>
        <v>0</v>
      </c>
    </row>
    <row r="29" spans="1:10" ht="72" customHeight="1" x14ac:dyDescent="0.2">
      <c r="A29" s="37" t="s">
        <v>23</v>
      </c>
      <c r="B29" s="15" t="s">
        <v>568</v>
      </c>
      <c r="C29" s="15" t="s">
        <v>16</v>
      </c>
      <c r="D29" s="15" t="s">
        <v>26</v>
      </c>
      <c r="E29" s="18">
        <f t="shared" si="0"/>
        <v>20</v>
      </c>
      <c r="F29" s="65">
        <v>20</v>
      </c>
      <c r="G29" s="18"/>
      <c r="H29" s="18">
        <f t="shared" si="1"/>
        <v>20</v>
      </c>
      <c r="I29" s="65">
        <v>20</v>
      </c>
      <c r="J29" s="18"/>
    </row>
    <row r="30" spans="1:10" ht="156" customHeight="1" x14ac:dyDescent="0.2">
      <c r="A30" s="35" t="s">
        <v>694</v>
      </c>
      <c r="B30" s="11" t="s">
        <v>131</v>
      </c>
      <c r="C30" s="11"/>
      <c r="D30" s="11"/>
      <c r="E30" s="16">
        <f t="shared" si="0"/>
        <v>1227</v>
      </c>
      <c r="F30" s="16">
        <f>F31+F43+F34+F37+F40</f>
        <v>1227</v>
      </c>
      <c r="G30" s="16">
        <f>G31+G43+G34+G37+G40</f>
        <v>0</v>
      </c>
      <c r="H30" s="16">
        <f t="shared" si="1"/>
        <v>1227</v>
      </c>
      <c r="I30" s="16">
        <f>I31+I43+I34+I37+I40</f>
        <v>1227</v>
      </c>
      <c r="J30" s="16">
        <f>J31+J43+J34+J37+J40</f>
        <v>0</v>
      </c>
    </row>
    <row r="31" spans="1:10" ht="381" customHeight="1" x14ac:dyDescent="0.2">
      <c r="A31" s="35" t="s">
        <v>132</v>
      </c>
      <c r="B31" s="11" t="s">
        <v>133</v>
      </c>
      <c r="C31" s="11"/>
      <c r="D31" s="11"/>
      <c r="E31" s="16">
        <f t="shared" si="0"/>
        <v>225</v>
      </c>
      <c r="F31" s="17">
        <f>F32</f>
        <v>225</v>
      </c>
      <c r="G31" s="16">
        <f>G32</f>
        <v>0</v>
      </c>
      <c r="H31" s="16">
        <f t="shared" si="1"/>
        <v>225</v>
      </c>
      <c r="I31" s="17">
        <f>I32</f>
        <v>225</v>
      </c>
      <c r="J31" s="16">
        <f>J32</f>
        <v>0</v>
      </c>
    </row>
    <row r="32" spans="1:10" ht="86.25" customHeight="1" x14ac:dyDescent="0.2">
      <c r="A32" s="37" t="s">
        <v>55</v>
      </c>
      <c r="B32" s="15" t="s">
        <v>582</v>
      </c>
      <c r="C32" s="11"/>
      <c r="D32" s="11"/>
      <c r="E32" s="18">
        <f t="shared" si="0"/>
        <v>225</v>
      </c>
      <c r="F32" s="19">
        <f>F33</f>
        <v>225</v>
      </c>
      <c r="G32" s="18">
        <f>G33</f>
        <v>0</v>
      </c>
      <c r="H32" s="18">
        <f t="shared" si="1"/>
        <v>225</v>
      </c>
      <c r="I32" s="19">
        <f>I33</f>
        <v>225</v>
      </c>
      <c r="J32" s="18">
        <f>J33</f>
        <v>0</v>
      </c>
    </row>
    <row r="33" spans="1:10" ht="75.75" customHeight="1" x14ac:dyDescent="0.2">
      <c r="A33" s="15" t="s">
        <v>23</v>
      </c>
      <c r="B33" s="15" t="s">
        <v>582</v>
      </c>
      <c r="C33" s="15" t="s">
        <v>16</v>
      </c>
      <c r="D33" s="15" t="s">
        <v>556</v>
      </c>
      <c r="E33" s="18">
        <f t="shared" si="0"/>
        <v>225</v>
      </c>
      <c r="F33" s="19">
        <v>225</v>
      </c>
      <c r="G33" s="18"/>
      <c r="H33" s="18">
        <f t="shared" si="1"/>
        <v>225</v>
      </c>
      <c r="I33" s="19">
        <v>225</v>
      </c>
      <c r="J33" s="18"/>
    </row>
    <row r="34" spans="1:10" ht="171.75" customHeight="1" x14ac:dyDescent="0.2">
      <c r="A34" s="11" t="s">
        <v>630</v>
      </c>
      <c r="B34" s="11" t="s">
        <v>564</v>
      </c>
      <c r="C34" s="11"/>
      <c r="D34" s="11"/>
      <c r="E34" s="16">
        <f t="shared" si="0"/>
        <v>480</v>
      </c>
      <c r="F34" s="17">
        <f>F35</f>
        <v>480</v>
      </c>
      <c r="G34" s="16">
        <f>G35</f>
        <v>0</v>
      </c>
      <c r="H34" s="16">
        <f t="shared" si="1"/>
        <v>480</v>
      </c>
      <c r="I34" s="17">
        <f>I35</f>
        <v>480</v>
      </c>
      <c r="J34" s="16">
        <f>J35</f>
        <v>0</v>
      </c>
    </row>
    <row r="35" spans="1:10" ht="31.15" customHeight="1" x14ac:dyDescent="0.2">
      <c r="A35" s="36" t="s">
        <v>69</v>
      </c>
      <c r="B35" s="15" t="s">
        <v>565</v>
      </c>
      <c r="C35" s="15"/>
      <c r="D35" s="15"/>
      <c r="E35" s="18">
        <f t="shared" si="0"/>
        <v>480</v>
      </c>
      <c r="F35" s="19">
        <f>F36</f>
        <v>480</v>
      </c>
      <c r="G35" s="18">
        <f>G36</f>
        <v>0</v>
      </c>
      <c r="H35" s="18">
        <f t="shared" si="1"/>
        <v>480</v>
      </c>
      <c r="I35" s="19">
        <f>I36</f>
        <v>480</v>
      </c>
      <c r="J35" s="18">
        <f>J36</f>
        <v>0</v>
      </c>
    </row>
    <row r="36" spans="1:10" ht="53.25" customHeight="1" x14ac:dyDescent="0.2">
      <c r="A36" s="15" t="s">
        <v>30</v>
      </c>
      <c r="B36" s="15" t="s">
        <v>565</v>
      </c>
      <c r="C36" s="15" t="s">
        <v>19</v>
      </c>
      <c r="D36" s="15" t="s">
        <v>1</v>
      </c>
      <c r="E36" s="18">
        <f t="shared" si="0"/>
        <v>480</v>
      </c>
      <c r="F36" s="18">
        <v>480</v>
      </c>
      <c r="G36" s="18"/>
      <c r="H36" s="18">
        <f t="shared" si="1"/>
        <v>480</v>
      </c>
      <c r="I36" s="18">
        <v>480</v>
      </c>
      <c r="J36" s="18"/>
    </row>
    <row r="37" spans="1:10" ht="204" customHeight="1" x14ac:dyDescent="0.2">
      <c r="A37" s="11" t="s">
        <v>717</v>
      </c>
      <c r="B37" s="11" t="s">
        <v>718</v>
      </c>
      <c r="C37" s="11"/>
      <c r="D37" s="11"/>
      <c r="E37" s="16">
        <f t="shared" si="0"/>
        <v>10</v>
      </c>
      <c r="F37" s="17">
        <f>F38</f>
        <v>10</v>
      </c>
      <c r="G37" s="17">
        <f>G38</f>
        <v>0</v>
      </c>
      <c r="H37" s="16">
        <f t="shared" si="1"/>
        <v>10</v>
      </c>
      <c r="I37" s="17">
        <f>I38</f>
        <v>10</v>
      </c>
      <c r="J37" s="17">
        <f>J38</f>
        <v>0</v>
      </c>
    </row>
    <row r="38" spans="1:10" ht="31.5" customHeight="1" x14ac:dyDescent="0.2">
      <c r="A38" s="36" t="s">
        <v>69</v>
      </c>
      <c r="B38" s="15" t="s">
        <v>719</v>
      </c>
      <c r="C38" s="15"/>
      <c r="D38" s="15"/>
      <c r="E38" s="18">
        <f t="shared" si="0"/>
        <v>10</v>
      </c>
      <c r="F38" s="19">
        <f>F39</f>
        <v>10</v>
      </c>
      <c r="G38" s="19">
        <f>G39</f>
        <v>0</v>
      </c>
      <c r="H38" s="18">
        <f t="shared" si="1"/>
        <v>10</v>
      </c>
      <c r="I38" s="19">
        <f>I39</f>
        <v>10</v>
      </c>
      <c r="J38" s="19">
        <f>J39</f>
        <v>0</v>
      </c>
    </row>
    <row r="39" spans="1:10" ht="75" customHeight="1" x14ac:dyDescent="0.2">
      <c r="A39" s="15" t="s">
        <v>23</v>
      </c>
      <c r="B39" s="15" t="s">
        <v>719</v>
      </c>
      <c r="C39" s="15" t="s">
        <v>16</v>
      </c>
      <c r="D39" s="15" t="s">
        <v>1</v>
      </c>
      <c r="E39" s="18">
        <f t="shared" si="0"/>
        <v>10</v>
      </c>
      <c r="F39" s="18">
        <v>10</v>
      </c>
      <c r="G39" s="18"/>
      <c r="H39" s="18">
        <f t="shared" si="1"/>
        <v>10</v>
      </c>
      <c r="I39" s="18">
        <v>10</v>
      </c>
      <c r="J39" s="18"/>
    </row>
    <row r="40" spans="1:10" ht="149.44999999999999" customHeight="1" x14ac:dyDescent="0.2">
      <c r="A40" s="11" t="s">
        <v>720</v>
      </c>
      <c r="B40" s="11" t="s">
        <v>721</v>
      </c>
      <c r="C40" s="15"/>
      <c r="D40" s="15"/>
      <c r="E40" s="16">
        <f t="shared" si="0"/>
        <v>113</v>
      </c>
      <c r="F40" s="17">
        <f>F41</f>
        <v>113</v>
      </c>
      <c r="G40" s="17">
        <f>G41</f>
        <v>0</v>
      </c>
      <c r="H40" s="16">
        <f t="shared" si="1"/>
        <v>113</v>
      </c>
      <c r="I40" s="17">
        <f>I41</f>
        <v>113</v>
      </c>
      <c r="J40" s="17">
        <f>J41</f>
        <v>0</v>
      </c>
    </row>
    <row r="41" spans="1:10" ht="34.5" customHeight="1" x14ac:dyDescent="0.2">
      <c r="A41" s="36" t="s">
        <v>69</v>
      </c>
      <c r="B41" s="15" t="s">
        <v>722</v>
      </c>
      <c r="C41" s="15"/>
      <c r="D41" s="15"/>
      <c r="E41" s="18">
        <f t="shared" si="0"/>
        <v>113</v>
      </c>
      <c r="F41" s="19">
        <f>F42</f>
        <v>113</v>
      </c>
      <c r="G41" s="19">
        <f>G42</f>
        <v>0</v>
      </c>
      <c r="H41" s="18">
        <f t="shared" si="1"/>
        <v>113</v>
      </c>
      <c r="I41" s="19">
        <f>I42</f>
        <v>113</v>
      </c>
      <c r="J41" s="19">
        <f>J42</f>
        <v>0</v>
      </c>
    </row>
    <row r="42" spans="1:10" ht="57" customHeight="1" x14ac:dyDescent="0.2">
      <c r="A42" s="15" t="s">
        <v>30</v>
      </c>
      <c r="B42" s="15" t="s">
        <v>722</v>
      </c>
      <c r="C42" s="15" t="s">
        <v>19</v>
      </c>
      <c r="D42" s="15" t="s">
        <v>1</v>
      </c>
      <c r="E42" s="18">
        <f t="shared" si="0"/>
        <v>113</v>
      </c>
      <c r="F42" s="18">
        <v>113</v>
      </c>
      <c r="G42" s="18"/>
      <c r="H42" s="18">
        <f t="shared" si="1"/>
        <v>113</v>
      </c>
      <c r="I42" s="18">
        <v>113</v>
      </c>
      <c r="J42" s="18"/>
    </row>
    <row r="43" spans="1:10" ht="206.45" customHeight="1" x14ac:dyDescent="0.2">
      <c r="A43" s="38" t="s">
        <v>650</v>
      </c>
      <c r="B43" s="11" t="s">
        <v>134</v>
      </c>
      <c r="C43" s="15"/>
      <c r="D43" s="15"/>
      <c r="E43" s="16">
        <f t="shared" si="0"/>
        <v>399</v>
      </c>
      <c r="F43" s="17">
        <f>F44</f>
        <v>399</v>
      </c>
      <c r="G43" s="16">
        <f>G44</f>
        <v>0</v>
      </c>
      <c r="H43" s="16">
        <f t="shared" si="1"/>
        <v>399</v>
      </c>
      <c r="I43" s="17">
        <f>I44</f>
        <v>399</v>
      </c>
      <c r="J43" s="16">
        <f>J44</f>
        <v>0</v>
      </c>
    </row>
    <row r="44" spans="1:10" ht="37.5" customHeight="1" x14ac:dyDescent="0.2">
      <c r="A44" s="36" t="s">
        <v>69</v>
      </c>
      <c r="B44" s="15" t="s">
        <v>135</v>
      </c>
      <c r="C44" s="15"/>
      <c r="D44" s="15"/>
      <c r="E44" s="18">
        <f t="shared" si="0"/>
        <v>399</v>
      </c>
      <c r="F44" s="19">
        <f>F45+F46</f>
        <v>399</v>
      </c>
      <c r="G44" s="18">
        <f>G45+G46</f>
        <v>0</v>
      </c>
      <c r="H44" s="18">
        <f t="shared" si="1"/>
        <v>399</v>
      </c>
      <c r="I44" s="19">
        <f>I45+I46</f>
        <v>399</v>
      </c>
      <c r="J44" s="18">
        <f>J45+J46</f>
        <v>0</v>
      </c>
    </row>
    <row r="45" spans="1:10" ht="105" customHeight="1" x14ac:dyDescent="0.2">
      <c r="A45" s="15" t="s">
        <v>21</v>
      </c>
      <c r="B45" s="15" t="s">
        <v>135</v>
      </c>
      <c r="C45" s="15" t="s">
        <v>17</v>
      </c>
      <c r="D45" s="15" t="s">
        <v>28</v>
      </c>
      <c r="E45" s="18">
        <f t="shared" si="0"/>
        <v>198.9</v>
      </c>
      <c r="F45" s="65">
        <v>198.9</v>
      </c>
      <c r="G45" s="18"/>
      <c r="H45" s="18">
        <f t="shared" si="1"/>
        <v>198.9</v>
      </c>
      <c r="I45" s="65">
        <v>198.9</v>
      </c>
      <c r="J45" s="18"/>
    </row>
    <row r="46" spans="1:10" ht="106.5" customHeight="1" x14ac:dyDescent="0.2">
      <c r="A46" s="15" t="s">
        <v>21</v>
      </c>
      <c r="B46" s="15" t="s">
        <v>135</v>
      </c>
      <c r="C46" s="15" t="s">
        <v>17</v>
      </c>
      <c r="D46" s="15" t="s">
        <v>27</v>
      </c>
      <c r="E46" s="18">
        <f t="shared" si="0"/>
        <v>200.1</v>
      </c>
      <c r="F46" s="65">
        <v>200.1</v>
      </c>
      <c r="G46" s="18"/>
      <c r="H46" s="18">
        <f t="shared" si="1"/>
        <v>200.1</v>
      </c>
      <c r="I46" s="65">
        <v>200.1</v>
      </c>
      <c r="J46" s="18"/>
    </row>
    <row r="47" spans="1:10" ht="192.6" customHeight="1" x14ac:dyDescent="0.2">
      <c r="A47" s="35" t="s">
        <v>695</v>
      </c>
      <c r="B47" s="11" t="s">
        <v>136</v>
      </c>
      <c r="C47" s="11"/>
      <c r="D47" s="11"/>
      <c r="E47" s="16">
        <f t="shared" ref="E47:E75" si="2">F47+G47</f>
        <v>82715</v>
      </c>
      <c r="F47" s="17">
        <f>F48</f>
        <v>82715</v>
      </c>
      <c r="G47" s="16">
        <f>G48</f>
        <v>0</v>
      </c>
      <c r="H47" s="16">
        <f t="shared" si="1"/>
        <v>83416</v>
      </c>
      <c r="I47" s="17">
        <f>I48</f>
        <v>83416</v>
      </c>
      <c r="J47" s="16">
        <f>J48</f>
        <v>0</v>
      </c>
    </row>
    <row r="48" spans="1:10" ht="275.45" customHeight="1" x14ac:dyDescent="0.2">
      <c r="A48" s="35" t="s">
        <v>137</v>
      </c>
      <c r="B48" s="11" t="s">
        <v>138</v>
      </c>
      <c r="C48" s="11"/>
      <c r="D48" s="11"/>
      <c r="E48" s="16">
        <f t="shared" si="2"/>
        <v>82715</v>
      </c>
      <c r="F48" s="17">
        <f>F49</f>
        <v>82715</v>
      </c>
      <c r="G48" s="16">
        <f>G49</f>
        <v>0</v>
      </c>
      <c r="H48" s="16">
        <f t="shared" si="1"/>
        <v>83416</v>
      </c>
      <c r="I48" s="17">
        <f>I49</f>
        <v>83416</v>
      </c>
      <c r="J48" s="16">
        <f>J49</f>
        <v>0</v>
      </c>
    </row>
    <row r="49" spans="1:10" ht="86.25" customHeight="1" x14ac:dyDescent="0.2">
      <c r="A49" s="37" t="s">
        <v>55</v>
      </c>
      <c r="B49" s="15" t="s">
        <v>139</v>
      </c>
      <c r="C49" s="15"/>
      <c r="D49" s="15"/>
      <c r="E49" s="18">
        <f t="shared" si="2"/>
        <v>82715</v>
      </c>
      <c r="F49" s="19">
        <f>F50+F51+F52+F53+F54+F55</f>
        <v>82715</v>
      </c>
      <c r="G49" s="19">
        <f>G50+G51+G52+G53+G54+G55</f>
        <v>0</v>
      </c>
      <c r="H49" s="18">
        <f t="shared" si="1"/>
        <v>83416</v>
      </c>
      <c r="I49" s="19">
        <f>I50+I51+I52+I53+I54+I55</f>
        <v>83416</v>
      </c>
      <c r="J49" s="19">
        <f>J50+J51+J52+J53+J54+J55</f>
        <v>0</v>
      </c>
    </row>
    <row r="50" spans="1:10" ht="191.25" customHeight="1" x14ac:dyDescent="0.2">
      <c r="A50" s="37" t="s">
        <v>25</v>
      </c>
      <c r="B50" s="15" t="s">
        <v>139</v>
      </c>
      <c r="C50" s="15" t="s">
        <v>15</v>
      </c>
      <c r="D50" s="15" t="s">
        <v>29</v>
      </c>
      <c r="E50" s="18">
        <f t="shared" si="2"/>
        <v>49327</v>
      </c>
      <c r="F50" s="19">
        <v>49327</v>
      </c>
      <c r="G50" s="18"/>
      <c r="H50" s="18">
        <f t="shared" si="1"/>
        <v>49763</v>
      </c>
      <c r="I50" s="19">
        <v>49763</v>
      </c>
      <c r="J50" s="18"/>
    </row>
    <row r="51" spans="1:10" ht="66" customHeight="1" x14ac:dyDescent="0.2">
      <c r="A51" s="15" t="s">
        <v>23</v>
      </c>
      <c r="B51" s="15" t="s">
        <v>139</v>
      </c>
      <c r="C51" s="15" t="s">
        <v>16</v>
      </c>
      <c r="D51" s="15" t="s">
        <v>29</v>
      </c>
      <c r="E51" s="18">
        <f t="shared" si="2"/>
        <v>7645.8</v>
      </c>
      <c r="F51" s="19">
        <v>7645.8</v>
      </c>
      <c r="G51" s="18"/>
      <c r="H51" s="18">
        <f t="shared" si="1"/>
        <v>7712.8</v>
      </c>
      <c r="I51" s="19">
        <v>7712.8</v>
      </c>
      <c r="J51" s="18"/>
    </row>
    <row r="52" spans="1:10" ht="48" customHeight="1" x14ac:dyDescent="0.2">
      <c r="A52" s="15" t="s">
        <v>22</v>
      </c>
      <c r="B52" s="15" t="s">
        <v>139</v>
      </c>
      <c r="C52" s="15" t="s">
        <v>18</v>
      </c>
      <c r="D52" s="15" t="s">
        <v>29</v>
      </c>
      <c r="E52" s="18">
        <f t="shared" si="2"/>
        <v>418</v>
      </c>
      <c r="F52" s="19">
        <v>418</v>
      </c>
      <c r="G52" s="18"/>
      <c r="H52" s="18">
        <f t="shared" si="1"/>
        <v>418</v>
      </c>
      <c r="I52" s="19">
        <v>418</v>
      </c>
      <c r="J52" s="18"/>
    </row>
    <row r="53" spans="1:10" ht="191.25" customHeight="1" x14ac:dyDescent="0.2">
      <c r="A53" s="37" t="s">
        <v>25</v>
      </c>
      <c r="B53" s="15" t="s">
        <v>139</v>
      </c>
      <c r="C53" s="15" t="s">
        <v>15</v>
      </c>
      <c r="D53" s="15" t="s">
        <v>557</v>
      </c>
      <c r="E53" s="18">
        <f t="shared" si="2"/>
        <v>21823</v>
      </c>
      <c r="F53" s="19">
        <v>21823</v>
      </c>
      <c r="G53" s="18"/>
      <c r="H53" s="18">
        <f t="shared" si="1"/>
        <v>22014</v>
      </c>
      <c r="I53" s="19">
        <v>22014</v>
      </c>
      <c r="J53" s="18"/>
    </row>
    <row r="54" spans="1:10" ht="67.5" customHeight="1" x14ac:dyDescent="0.2">
      <c r="A54" s="15" t="s">
        <v>23</v>
      </c>
      <c r="B54" s="15" t="s">
        <v>139</v>
      </c>
      <c r="C54" s="15" t="s">
        <v>16</v>
      </c>
      <c r="D54" s="15" t="s">
        <v>557</v>
      </c>
      <c r="E54" s="18">
        <f t="shared" si="2"/>
        <v>3436.2</v>
      </c>
      <c r="F54" s="19">
        <v>3436.2</v>
      </c>
      <c r="G54" s="18"/>
      <c r="H54" s="18">
        <f t="shared" si="1"/>
        <v>3443.2</v>
      </c>
      <c r="I54" s="19">
        <v>3443.2</v>
      </c>
      <c r="J54" s="18"/>
    </row>
    <row r="55" spans="1:10" ht="45.75" customHeight="1" x14ac:dyDescent="0.2">
      <c r="A55" s="15" t="s">
        <v>22</v>
      </c>
      <c r="B55" s="15" t="s">
        <v>139</v>
      </c>
      <c r="C55" s="15" t="s">
        <v>18</v>
      </c>
      <c r="D55" s="15" t="s">
        <v>557</v>
      </c>
      <c r="E55" s="18">
        <f t="shared" si="2"/>
        <v>65</v>
      </c>
      <c r="F55" s="19">
        <v>65</v>
      </c>
      <c r="G55" s="18"/>
      <c r="H55" s="18">
        <f t="shared" si="1"/>
        <v>65</v>
      </c>
      <c r="I55" s="19">
        <v>65</v>
      </c>
      <c r="J55" s="18"/>
    </row>
    <row r="56" spans="1:10" ht="172.9" customHeight="1" x14ac:dyDescent="0.2">
      <c r="A56" s="35" t="s">
        <v>696</v>
      </c>
      <c r="B56" s="11" t="s">
        <v>140</v>
      </c>
      <c r="C56" s="11"/>
      <c r="D56" s="11"/>
      <c r="E56" s="16">
        <f t="shared" si="2"/>
        <v>2882</v>
      </c>
      <c r="F56" s="17">
        <f t="shared" ref="F56:G58" si="3">F57</f>
        <v>0</v>
      </c>
      <c r="G56" s="16">
        <f t="shared" si="3"/>
        <v>2882</v>
      </c>
      <c r="H56" s="16">
        <f t="shared" si="1"/>
        <v>2989</v>
      </c>
      <c r="I56" s="17">
        <f t="shared" ref="I56:J58" si="4">I57</f>
        <v>0</v>
      </c>
      <c r="J56" s="16">
        <f t="shared" si="4"/>
        <v>2989</v>
      </c>
    </row>
    <row r="57" spans="1:10" ht="172.9" customHeight="1" x14ac:dyDescent="0.2">
      <c r="A57" s="35" t="s">
        <v>141</v>
      </c>
      <c r="B57" s="11" t="s">
        <v>142</v>
      </c>
      <c r="C57" s="11"/>
      <c r="D57" s="11"/>
      <c r="E57" s="16">
        <f t="shared" si="2"/>
        <v>2882</v>
      </c>
      <c r="F57" s="17">
        <f t="shared" si="3"/>
        <v>0</v>
      </c>
      <c r="G57" s="17">
        <f t="shared" si="3"/>
        <v>2882</v>
      </c>
      <c r="H57" s="16">
        <f t="shared" si="1"/>
        <v>2989</v>
      </c>
      <c r="I57" s="17">
        <f t="shared" si="4"/>
        <v>0</v>
      </c>
      <c r="J57" s="17">
        <f t="shared" si="4"/>
        <v>2989</v>
      </c>
    </row>
    <row r="58" spans="1:10" ht="134.25" customHeight="1" x14ac:dyDescent="0.2">
      <c r="A58" s="37" t="s">
        <v>143</v>
      </c>
      <c r="B58" s="15" t="s">
        <v>144</v>
      </c>
      <c r="C58" s="15"/>
      <c r="D58" s="15"/>
      <c r="E58" s="18">
        <f t="shared" si="2"/>
        <v>2882</v>
      </c>
      <c r="F58" s="19">
        <f t="shared" si="3"/>
        <v>0</v>
      </c>
      <c r="G58" s="19">
        <f t="shared" si="3"/>
        <v>2882</v>
      </c>
      <c r="H58" s="18">
        <f t="shared" si="1"/>
        <v>2989</v>
      </c>
      <c r="I58" s="19">
        <f t="shared" si="4"/>
        <v>0</v>
      </c>
      <c r="J58" s="19">
        <f t="shared" si="4"/>
        <v>2989</v>
      </c>
    </row>
    <row r="59" spans="1:10" ht="194.25" customHeight="1" x14ac:dyDescent="0.2">
      <c r="A59" s="37" t="s">
        <v>25</v>
      </c>
      <c r="B59" s="15" t="s">
        <v>144</v>
      </c>
      <c r="C59" s="15" t="s">
        <v>15</v>
      </c>
      <c r="D59" s="15" t="s">
        <v>6</v>
      </c>
      <c r="E59" s="18">
        <f t="shared" si="2"/>
        <v>2882</v>
      </c>
      <c r="F59" s="19">
        <v>0</v>
      </c>
      <c r="G59" s="18">
        <v>2882</v>
      </c>
      <c r="H59" s="18">
        <f t="shared" si="1"/>
        <v>2989</v>
      </c>
      <c r="I59" s="19">
        <v>0</v>
      </c>
      <c r="J59" s="18">
        <v>2989</v>
      </c>
    </row>
    <row r="60" spans="1:10" ht="183" customHeight="1" x14ac:dyDescent="0.2">
      <c r="A60" s="11" t="s">
        <v>742</v>
      </c>
      <c r="B60" s="11" t="s">
        <v>631</v>
      </c>
      <c r="C60" s="15"/>
      <c r="D60" s="15"/>
      <c r="E60" s="16">
        <f t="shared" si="2"/>
        <v>44.1</v>
      </c>
      <c r="F60" s="16">
        <f>F61+F64</f>
        <v>44.1</v>
      </c>
      <c r="G60" s="16">
        <f>G61+G64</f>
        <v>0</v>
      </c>
      <c r="H60" s="16">
        <f t="shared" si="1"/>
        <v>44.1</v>
      </c>
      <c r="I60" s="16">
        <f>I61+I64</f>
        <v>44.1</v>
      </c>
      <c r="J60" s="16">
        <f>J61+J64</f>
        <v>0</v>
      </c>
    </row>
    <row r="61" spans="1:10" ht="137.44999999999999" customHeight="1" x14ac:dyDescent="0.2">
      <c r="A61" s="38" t="s">
        <v>736</v>
      </c>
      <c r="B61" s="11" t="s">
        <v>738</v>
      </c>
      <c r="C61" s="15"/>
      <c r="D61" s="15"/>
      <c r="E61" s="16">
        <f t="shared" si="2"/>
        <v>31.1</v>
      </c>
      <c r="F61" s="16">
        <f>F62</f>
        <v>31.1</v>
      </c>
      <c r="G61" s="16">
        <f>G62</f>
        <v>0</v>
      </c>
      <c r="H61" s="16">
        <f t="shared" si="1"/>
        <v>31.1</v>
      </c>
      <c r="I61" s="16">
        <f>I62</f>
        <v>31.1</v>
      </c>
      <c r="J61" s="16">
        <f>J62</f>
        <v>0</v>
      </c>
    </row>
    <row r="62" spans="1:10" ht="37.5" customHeight="1" x14ac:dyDescent="0.2">
      <c r="A62" s="37" t="s">
        <v>69</v>
      </c>
      <c r="B62" s="15" t="s">
        <v>739</v>
      </c>
      <c r="C62" s="15"/>
      <c r="D62" s="15"/>
      <c r="E62" s="18">
        <f t="shared" si="2"/>
        <v>31.1</v>
      </c>
      <c r="F62" s="18">
        <f>F63</f>
        <v>31.1</v>
      </c>
      <c r="G62" s="18">
        <f>G63</f>
        <v>0</v>
      </c>
      <c r="H62" s="18">
        <f t="shared" si="1"/>
        <v>31.1</v>
      </c>
      <c r="I62" s="18">
        <f>I63</f>
        <v>31.1</v>
      </c>
      <c r="J62" s="18">
        <f>J63</f>
        <v>0</v>
      </c>
    </row>
    <row r="63" spans="1:10" ht="65.25" customHeight="1" x14ac:dyDescent="0.2">
      <c r="A63" s="37" t="s">
        <v>23</v>
      </c>
      <c r="B63" s="15" t="s">
        <v>739</v>
      </c>
      <c r="C63" s="15" t="s">
        <v>16</v>
      </c>
      <c r="D63" s="15" t="s">
        <v>26</v>
      </c>
      <c r="E63" s="18">
        <f t="shared" si="2"/>
        <v>31.1</v>
      </c>
      <c r="F63" s="65">
        <v>31.1</v>
      </c>
      <c r="G63" s="18"/>
      <c r="H63" s="18">
        <f t="shared" si="1"/>
        <v>31.1</v>
      </c>
      <c r="I63" s="65">
        <v>31.1</v>
      </c>
      <c r="J63" s="18"/>
    </row>
    <row r="64" spans="1:10" ht="235.9" customHeight="1" x14ac:dyDescent="0.2">
      <c r="A64" s="38" t="s">
        <v>737</v>
      </c>
      <c r="B64" s="11" t="s">
        <v>740</v>
      </c>
      <c r="C64" s="15"/>
      <c r="D64" s="15"/>
      <c r="E64" s="16">
        <f t="shared" si="2"/>
        <v>13</v>
      </c>
      <c r="F64" s="16">
        <f>F65</f>
        <v>13</v>
      </c>
      <c r="G64" s="16">
        <f>G65</f>
        <v>0</v>
      </c>
      <c r="H64" s="16">
        <f t="shared" si="1"/>
        <v>13</v>
      </c>
      <c r="I64" s="16">
        <f>I65</f>
        <v>13</v>
      </c>
      <c r="J64" s="16">
        <f>J65</f>
        <v>0</v>
      </c>
    </row>
    <row r="65" spans="1:10" ht="35.25" customHeight="1" x14ac:dyDescent="0.2">
      <c r="A65" s="37" t="s">
        <v>69</v>
      </c>
      <c r="B65" s="15" t="s">
        <v>741</v>
      </c>
      <c r="C65" s="15"/>
      <c r="D65" s="15"/>
      <c r="E65" s="18">
        <f t="shared" si="2"/>
        <v>13</v>
      </c>
      <c r="F65" s="18">
        <f>F66</f>
        <v>13</v>
      </c>
      <c r="G65" s="18">
        <f>G66</f>
        <v>0</v>
      </c>
      <c r="H65" s="18">
        <f t="shared" si="1"/>
        <v>13</v>
      </c>
      <c r="I65" s="18">
        <f>I66</f>
        <v>13</v>
      </c>
      <c r="J65" s="18">
        <f>J66</f>
        <v>0</v>
      </c>
    </row>
    <row r="66" spans="1:10" ht="60.75" customHeight="1" x14ac:dyDescent="0.2">
      <c r="A66" s="37" t="s">
        <v>23</v>
      </c>
      <c r="B66" s="15" t="s">
        <v>741</v>
      </c>
      <c r="C66" s="15" t="s">
        <v>16</v>
      </c>
      <c r="D66" s="15" t="s">
        <v>26</v>
      </c>
      <c r="E66" s="18">
        <f t="shared" si="2"/>
        <v>13</v>
      </c>
      <c r="F66" s="65">
        <v>13</v>
      </c>
      <c r="G66" s="18"/>
      <c r="H66" s="18">
        <f t="shared" si="1"/>
        <v>13</v>
      </c>
      <c r="I66" s="65">
        <v>13</v>
      </c>
      <c r="J66" s="18"/>
    </row>
    <row r="67" spans="1:10" ht="106.5" customHeight="1" x14ac:dyDescent="0.2">
      <c r="A67" s="38" t="s">
        <v>678</v>
      </c>
      <c r="B67" s="11" t="s">
        <v>237</v>
      </c>
      <c r="C67" s="11"/>
      <c r="D67" s="15"/>
      <c r="E67" s="16">
        <f t="shared" si="2"/>
        <v>6018641.2999999989</v>
      </c>
      <c r="F67" s="17">
        <f>F68+F96+F136+F173+F180+F197+F207</f>
        <v>1712099.6999999997</v>
      </c>
      <c r="G67" s="16">
        <f>G68+G96+G136+G173+G180+G197+G207</f>
        <v>4306541.5999999996</v>
      </c>
      <c r="H67" s="16">
        <f t="shared" si="1"/>
        <v>6251685.1999999993</v>
      </c>
      <c r="I67" s="17">
        <f>I68+I96+I136+I173+I180+I197+I207</f>
        <v>1798025.1</v>
      </c>
      <c r="J67" s="16">
        <f>J68+J96+J136+J173+J180+J197+J207</f>
        <v>4453660.0999999996</v>
      </c>
    </row>
    <row r="68" spans="1:10" ht="69.75" customHeight="1" x14ac:dyDescent="0.2">
      <c r="A68" s="38" t="s">
        <v>238</v>
      </c>
      <c r="B68" s="11" t="s">
        <v>239</v>
      </c>
      <c r="C68" s="11"/>
      <c r="D68" s="15"/>
      <c r="E68" s="16">
        <f t="shared" si="2"/>
        <v>2069977.5</v>
      </c>
      <c r="F68" s="17">
        <f>F69+F73+F76+F83+F86+F91</f>
        <v>352329.5</v>
      </c>
      <c r="G68" s="17">
        <f>G69+G73+G76+G83+G86+G91</f>
        <v>1717648</v>
      </c>
      <c r="H68" s="16">
        <f t="shared" si="1"/>
        <v>2168512</v>
      </c>
      <c r="I68" s="17">
        <f>I69+I73+I76+I83+I86+I91</f>
        <v>366927.00000000006</v>
      </c>
      <c r="J68" s="17">
        <f>J69+J73+J76+J83+J86+J91</f>
        <v>1801585</v>
      </c>
    </row>
    <row r="69" spans="1:10" ht="245.25" customHeight="1" x14ac:dyDescent="0.2">
      <c r="A69" s="38" t="s">
        <v>899</v>
      </c>
      <c r="B69" s="11" t="s">
        <v>240</v>
      </c>
      <c r="C69" s="15"/>
      <c r="D69" s="15"/>
      <c r="E69" s="16">
        <f t="shared" si="2"/>
        <v>1578286</v>
      </c>
      <c r="F69" s="17">
        <f>F70</f>
        <v>0</v>
      </c>
      <c r="G69" s="16">
        <f>G70</f>
        <v>1578286</v>
      </c>
      <c r="H69" s="16">
        <f t="shared" si="1"/>
        <v>1654080</v>
      </c>
      <c r="I69" s="17">
        <f>I70</f>
        <v>0</v>
      </c>
      <c r="J69" s="16">
        <f>J70</f>
        <v>1654080</v>
      </c>
    </row>
    <row r="70" spans="1:10" ht="188.25" customHeight="1" x14ac:dyDescent="0.2">
      <c r="A70" s="39" t="s">
        <v>900</v>
      </c>
      <c r="B70" s="15" t="s">
        <v>241</v>
      </c>
      <c r="C70" s="15"/>
      <c r="D70" s="15"/>
      <c r="E70" s="18">
        <f t="shared" si="2"/>
        <v>1578286</v>
      </c>
      <c r="F70" s="18">
        <f>F71+F72</f>
        <v>0</v>
      </c>
      <c r="G70" s="18">
        <f>G71+G72</f>
        <v>1578286</v>
      </c>
      <c r="H70" s="18">
        <f t="shared" si="1"/>
        <v>1654080</v>
      </c>
      <c r="I70" s="18">
        <f>I71+I72</f>
        <v>0</v>
      </c>
      <c r="J70" s="18">
        <f>J71+J72</f>
        <v>1654080</v>
      </c>
    </row>
    <row r="71" spans="1:10" ht="99" customHeight="1" x14ac:dyDescent="0.2">
      <c r="A71" s="15" t="s">
        <v>21</v>
      </c>
      <c r="B71" s="15" t="s">
        <v>241</v>
      </c>
      <c r="C71" s="15" t="s">
        <v>17</v>
      </c>
      <c r="D71" s="15" t="s">
        <v>28</v>
      </c>
      <c r="E71" s="18">
        <f t="shared" si="2"/>
        <v>1546204</v>
      </c>
      <c r="F71" s="19"/>
      <c r="G71" s="18">
        <v>1546204</v>
      </c>
      <c r="H71" s="18">
        <f t="shared" si="1"/>
        <v>1621998</v>
      </c>
      <c r="I71" s="19"/>
      <c r="J71" s="18">
        <v>1621998</v>
      </c>
    </row>
    <row r="72" spans="1:10" ht="54" customHeight="1" x14ac:dyDescent="0.2">
      <c r="A72" s="15" t="s">
        <v>22</v>
      </c>
      <c r="B72" s="15" t="s">
        <v>241</v>
      </c>
      <c r="C72" s="15" t="s">
        <v>18</v>
      </c>
      <c r="D72" s="15" t="s">
        <v>28</v>
      </c>
      <c r="E72" s="18">
        <f>F72+G72</f>
        <v>32082</v>
      </c>
      <c r="F72" s="18"/>
      <c r="G72" s="65">
        <v>32082</v>
      </c>
      <c r="H72" s="18">
        <f>I72+J72</f>
        <v>32082</v>
      </c>
      <c r="I72" s="18"/>
      <c r="J72" s="65">
        <v>32082</v>
      </c>
    </row>
    <row r="73" spans="1:10" ht="201.6" customHeight="1" x14ac:dyDescent="0.2">
      <c r="A73" s="11" t="s">
        <v>651</v>
      </c>
      <c r="B73" s="11" t="s">
        <v>242</v>
      </c>
      <c r="C73" s="15"/>
      <c r="D73" s="15"/>
      <c r="E73" s="16">
        <f t="shared" si="2"/>
        <v>67177</v>
      </c>
      <c r="F73" s="17">
        <f>F74</f>
        <v>0</v>
      </c>
      <c r="G73" s="16">
        <f>G74</f>
        <v>67177</v>
      </c>
      <c r="H73" s="16">
        <f t="shared" ref="H73:H75" si="5">I73+J73</f>
        <v>67177</v>
      </c>
      <c r="I73" s="17">
        <f>I74</f>
        <v>0</v>
      </c>
      <c r="J73" s="16">
        <f>J74</f>
        <v>67177</v>
      </c>
    </row>
    <row r="74" spans="1:10" ht="157.5" customHeight="1" x14ac:dyDescent="0.2">
      <c r="A74" s="36" t="s">
        <v>243</v>
      </c>
      <c r="B74" s="15" t="s">
        <v>244</v>
      </c>
      <c r="C74" s="11"/>
      <c r="D74" s="15"/>
      <c r="E74" s="18">
        <f t="shared" si="2"/>
        <v>67177</v>
      </c>
      <c r="F74" s="19">
        <f>F75</f>
        <v>0</v>
      </c>
      <c r="G74" s="18">
        <f>G75</f>
        <v>67177</v>
      </c>
      <c r="H74" s="18">
        <f t="shared" si="5"/>
        <v>67177</v>
      </c>
      <c r="I74" s="19">
        <f>I75</f>
        <v>0</v>
      </c>
      <c r="J74" s="18">
        <f>J75</f>
        <v>67177</v>
      </c>
    </row>
    <row r="75" spans="1:10" ht="55.5" customHeight="1" x14ac:dyDescent="0.2">
      <c r="A75" s="36" t="s">
        <v>30</v>
      </c>
      <c r="B75" s="15" t="s">
        <v>244</v>
      </c>
      <c r="C75" s="15" t="s">
        <v>19</v>
      </c>
      <c r="D75" s="15" t="s">
        <v>8</v>
      </c>
      <c r="E75" s="18">
        <f t="shared" si="2"/>
        <v>67177</v>
      </c>
      <c r="F75" s="19"/>
      <c r="G75" s="65">
        <v>67177</v>
      </c>
      <c r="H75" s="65">
        <f t="shared" si="5"/>
        <v>67177</v>
      </c>
      <c r="I75" s="65"/>
      <c r="J75" s="65">
        <v>67177</v>
      </c>
    </row>
    <row r="76" spans="1:10" ht="137.44999999999999" customHeight="1" x14ac:dyDescent="0.2">
      <c r="A76" s="38" t="s">
        <v>652</v>
      </c>
      <c r="B76" s="11" t="s">
        <v>245</v>
      </c>
      <c r="C76" s="11"/>
      <c r="D76" s="11"/>
      <c r="E76" s="16">
        <f>F76+G76</f>
        <v>85353.8</v>
      </c>
      <c r="F76" s="16">
        <f>F77+F79+F81</f>
        <v>16535.8</v>
      </c>
      <c r="G76" s="16">
        <f>G77+G79+G81</f>
        <v>68818</v>
      </c>
      <c r="H76" s="16">
        <f>I76+J76</f>
        <v>95094.399999999994</v>
      </c>
      <c r="I76" s="16">
        <f t="shared" ref="I76:J76" si="6">I77+I79+I81</f>
        <v>18251.400000000001</v>
      </c>
      <c r="J76" s="16">
        <f t="shared" si="6"/>
        <v>76843</v>
      </c>
    </row>
    <row r="77" spans="1:10" ht="24.75" customHeight="1" x14ac:dyDescent="0.2">
      <c r="A77" s="15" t="s">
        <v>57</v>
      </c>
      <c r="B77" s="15" t="s">
        <v>932</v>
      </c>
      <c r="C77" s="11"/>
      <c r="D77" s="11"/>
      <c r="E77" s="18">
        <f t="shared" ref="E77:E82" si="7">F77+G77</f>
        <v>8888.7999999999993</v>
      </c>
      <c r="F77" s="18">
        <f>F78</f>
        <v>8888.7999999999993</v>
      </c>
      <c r="G77" s="18">
        <f>G78</f>
        <v>0</v>
      </c>
      <c r="H77" s="18">
        <f t="shared" ref="H77:H82" si="8">I77+J77</f>
        <v>9713.4</v>
      </c>
      <c r="I77" s="18">
        <f>I78</f>
        <v>9713.4</v>
      </c>
      <c r="J77" s="18">
        <f>J78</f>
        <v>0</v>
      </c>
    </row>
    <row r="78" spans="1:10" ht="65.25" customHeight="1" x14ac:dyDescent="0.2">
      <c r="A78" s="15" t="s">
        <v>23</v>
      </c>
      <c r="B78" s="15" t="s">
        <v>932</v>
      </c>
      <c r="C78" s="15" t="s">
        <v>16</v>
      </c>
      <c r="D78" s="15" t="s">
        <v>28</v>
      </c>
      <c r="E78" s="18">
        <f t="shared" si="7"/>
        <v>8888.7999999999993</v>
      </c>
      <c r="F78" s="65">
        <v>8888.7999999999993</v>
      </c>
      <c r="G78" s="18"/>
      <c r="H78" s="18">
        <f t="shared" si="8"/>
        <v>9713.4</v>
      </c>
      <c r="I78" s="18">
        <v>9713.4</v>
      </c>
      <c r="J78" s="16"/>
    </row>
    <row r="79" spans="1:10" ht="148.15" customHeight="1" x14ac:dyDescent="0.2">
      <c r="A79" s="15" t="s">
        <v>769</v>
      </c>
      <c r="B79" s="15" t="s">
        <v>828</v>
      </c>
      <c r="C79" s="15"/>
      <c r="D79" s="15"/>
      <c r="E79" s="18">
        <f t="shared" si="7"/>
        <v>68818</v>
      </c>
      <c r="F79" s="18">
        <f>F80</f>
        <v>0</v>
      </c>
      <c r="G79" s="18">
        <f>G80</f>
        <v>68818</v>
      </c>
      <c r="H79" s="18">
        <f t="shared" si="8"/>
        <v>76843</v>
      </c>
      <c r="I79" s="18">
        <f>I80</f>
        <v>0</v>
      </c>
      <c r="J79" s="18">
        <f>J80</f>
        <v>76843</v>
      </c>
    </row>
    <row r="80" spans="1:10" ht="72.75" customHeight="1" x14ac:dyDescent="0.2">
      <c r="A80" s="15" t="s">
        <v>23</v>
      </c>
      <c r="B80" s="15" t="s">
        <v>828</v>
      </c>
      <c r="C80" s="15" t="s">
        <v>16</v>
      </c>
      <c r="D80" s="15" t="s">
        <v>28</v>
      </c>
      <c r="E80" s="18">
        <f t="shared" si="7"/>
        <v>68818</v>
      </c>
      <c r="F80" s="18"/>
      <c r="G80" s="18">
        <v>68818</v>
      </c>
      <c r="H80" s="18">
        <f t="shared" si="8"/>
        <v>76843</v>
      </c>
      <c r="I80" s="19"/>
      <c r="J80" s="18">
        <v>76843</v>
      </c>
    </row>
    <row r="81" spans="1:10" ht="152.25" customHeight="1" x14ac:dyDescent="0.2">
      <c r="A81" s="15" t="s">
        <v>769</v>
      </c>
      <c r="B81" s="15" t="s">
        <v>829</v>
      </c>
      <c r="C81" s="15"/>
      <c r="D81" s="15"/>
      <c r="E81" s="18">
        <f t="shared" si="7"/>
        <v>7647</v>
      </c>
      <c r="F81" s="18">
        <f>F82</f>
        <v>7647</v>
      </c>
      <c r="G81" s="18">
        <f>G82</f>
        <v>0</v>
      </c>
      <c r="H81" s="18">
        <f t="shared" si="8"/>
        <v>8538</v>
      </c>
      <c r="I81" s="18">
        <f>I82</f>
        <v>8538</v>
      </c>
      <c r="J81" s="18">
        <f>J82</f>
        <v>0</v>
      </c>
    </row>
    <row r="82" spans="1:10" ht="73.5" customHeight="1" x14ac:dyDescent="0.2">
      <c r="A82" s="15" t="s">
        <v>23</v>
      </c>
      <c r="B82" s="15" t="s">
        <v>829</v>
      </c>
      <c r="C82" s="15" t="s">
        <v>16</v>
      </c>
      <c r="D82" s="15" t="s">
        <v>28</v>
      </c>
      <c r="E82" s="18">
        <f t="shared" si="7"/>
        <v>7647</v>
      </c>
      <c r="F82" s="18">
        <v>7647</v>
      </c>
      <c r="G82" s="18"/>
      <c r="H82" s="18">
        <f t="shared" si="8"/>
        <v>8538</v>
      </c>
      <c r="I82" s="18">
        <v>8538</v>
      </c>
      <c r="J82" s="18"/>
    </row>
    <row r="83" spans="1:10" ht="171.6" customHeight="1" x14ac:dyDescent="0.2">
      <c r="A83" s="11" t="s">
        <v>653</v>
      </c>
      <c r="B83" s="11" t="s">
        <v>246</v>
      </c>
      <c r="C83" s="15"/>
      <c r="D83" s="15"/>
      <c r="E83" s="16">
        <f t="shared" ref="E83:E104" si="9">F83+G83</f>
        <v>333477.3</v>
      </c>
      <c r="F83" s="17">
        <f>F84</f>
        <v>333477.3</v>
      </c>
      <c r="G83" s="16">
        <f>G84</f>
        <v>0</v>
      </c>
      <c r="H83" s="16">
        <f t="shared" ref="H83:H104" si="10">I83+J83</f>
        <v>346359.2</v>
      </c>
      <c r="I83" s="17">
        <f>I84</f>
        <v>346359.2</v>
      </c>
      <c r="J83" s="16">
        <f>J84</f>
        <v>0</v>
      </c>
    </row>
    <row r="84" spans="1:10" ht="90" customHeight="1" x14ac:dyDescent="0.2">
      <c r="A84" s="39" t="s">
        <v>61</v>
      </c>
      <c r="B84" s="15" t="s">
        <v>247</v>
      </c>
      <c r="C84" s="15"/>
      <c r="D84" s="15"/>
      <c r="E84" s="18">
        <f t="shared" si="9"/>
        <v>333477.3</v>
      </c>
      <c r="F84" s="19">
        <f>F85</f>
        <v>333477.3</v>
      </c>
      <c r="G84" s="18">
        <f>G85</f>
        <v>0</v>
      </c>
      <c r="H84" s="18">
        <f t="shared" si="10"/>
        <v>346359.2</v>
      </c>
      <c r="I84" s="19">
        <f>I85</f>
        <v>346359.2</v>
      </c>
      <c r="J84" s="18">
        <f>J85</f>
        <v>0</v>
      </c>
    </row>
    <row r="85" spans="1:10" ht="109.9" customHeight="1" x14ac:dyDescent="0.2">
      <c r="A85" s="15" t="s">
        <v>21</v>
      </c>
      <c r="B85" s="15" t="s">
        <v>247</v>
      </c>
      <c r="C85" s="15" t="s">
        <v>17</v>
      </c>
      <c r="D85" s="15" t="s">
        <v>28</v>
      </c>
      <c r="E85" s="18">
        <f t="shared" si="9"/>
        <v>333477.3</v>
      </c>
      <c r="F85" s="65">
        <v>333477.3</v>
      </c>
      <c r="G85" s="18"/>
      <c r="H85" s="18">
        <f t="shared" si="10"/>
        <v>346359.2</v>
      </c>
      <c r="I85" s="65">
        <f>297307.3+49051.9</f>
        <v>346359.2</v>
      </c>
      <c r="J85" s="18"/>
    </row>
    <row r="86" spans="1:10" ht="117.75" customHeight="1" x14ac:dyDescent="0.2">
      <c r="A86" s="11" t="s">
        <v>248</v>
      </c>
      <c r="B86" s="11" t="s">
        <v>249</v>
      </c>
      <c r="C86" s="11"/>
      <c r="D86" s="11"/>
      <c r="E86" s="16">
        <f t="shared" si="9"/>
        <v>4596</v>
      </c>
      <c r="F86" s="17">
        <f>F87+F89</f>
        <v>2298</v>
      </c>
      <c r="G86" s="17">
        <f>G87+G89</f>
        <v>2298</v>
      </c>
      <c r="H86" s="16">
        <f t="shared" si="10"/>
        <v>4596</v>
      </c>
      <c r="I86" s="17">
        <f>I87+I89</f>
        <v>2298</v>
      </c>
      <c r="J86" s="17">
        <f>J87+J89</f>
        <v>2298</v>
      </c>
    </row>
    <row r="87" spans="1:10" ht="75" customHeight="1" x14ac:dyDescent="0.2">
      <c r="A87" s="36" t="s">
        <v>250</v>
      </c>
      <c r="B87" s="15" t="s">
        <v>646</v>
      </c>
      <c r="C87" s="15"/>
      <c r="D87" s="15"/>
      <c r="E87" s="18">
        <f t="shared" si="9"/>
        <v>2298</v>
      </c>
      <c r="F87" s="19">
        <f>F88</f>
        <v>2298</v>
      </c>
      <c r="G87" s="19">
        <f>G88</f>
        <v>0</v>
      </c>
      <c r="H87" s="18">
        <f t="shared" si="10"/>
        <v>2298</v>
      </c>
      <c r="I87" s="19">
        <f>I88</f>
        <v>2298</v>
      </c>
      <c r="J87" s="19">
        <f>J88</f>
        <v>0</v>
      </c>
    </row>
    <row r="88" spans="1:10" ht="58.5" customHeight="1" x14ac:dyDescent="0.2">
      <c r="A88" s="36" t="s">
        <v>30</v>
      </c>
      <c r="B88" s="15" t="s">
        <v>646</v>
      </c>
      <c r="C88" s="15" t="s">
        <v>19</v>
      </c>
      <c r="D88" s="15" t="s">
        <v>8</v>
      </c>
      <c r="E88" s="18">
        <f t="shared" si="9"/>
        <v>2298</v>
      </c>
      <c r="F88" s="65">
        <v>2298</v>
      </c>
      <c r="G88" s="18"/>
      <c r="H88" s="18">
        <f t="shared" si="10"/>
        <v>2298</v>
      </c>
      <c r="I88" s="65">
        <v>2298</v>
      </c>
      <c r="J88" s="18"/>
    </row>
    <row r="89" spans="1:10" ht="72" customHeight="1" x14ac:dyDescent="0.2">
      <c r="A89" s="39" t="s">
        <v>250</v>
      </c>
      <c r="B89" s="15" t="s">
        <v>847</v>
      </c>
      <c r="C89" s="15"/>
      <c r="D89" s="15"/>
      <c r="E89" s="18">
        <f t="shared" si="9"/>
        <v>2298</v>
      </c>
      <c r="F89" s="18">
        <f>F90</f>
        <v>0</v>
      </c>
      <c r="G89" s="18">
        <f>G90</f>
        <v>2298</v>
      </c>
      <c r="H89" s="18">
        <f t="shared" si="10"/>
        <v>2298</v>
      </c>
      <c r="I89" s="18">
        <f>I90</f>
        <v>0</v>
      </c>
      <c r="J89" s="18">
        <f>J90</f>
        <v>2298</v>
      </c>
    </row>
    <row r="90" spans="1:10" ht="54" customHeight="1" x14ac:dyDescent="0.2">
      <c r="A90" s="36" t="s">
        <v>30</v>
      </c>
      <c r="B90" s="15" t="s">
        <v>847</v>
      </c>
      <c r="C90" s="15" t="s">
        <v>19</v>
      </c>
      <c r="D90" s="15" t="s">
        <v>8</v>
      </c>
      <c r="E90" s="18">
        <f t="shared" si="9"/>
        <v>2298</v>
      </c>
      <c r="F90" s="18"/>
      <c r="G90" s="65">
        <v>2298</v>
      </c>
      <c r="H90" s="18">
        <f t="shared" si="10"/>
        <v>2298</v>
      </c>
      <c r="I90" s="18"/>
      <c r="J90" s="65">
        <v>2298</v>
      </c>
    </row>
    <row r="91" spans="1:10" ht="381.6" customHeight="1" x14ac:dyDescent="0.2">
      <c r="A91" s="38" t="s">
        <v>654</v>
      </c>
      <c r="B91" s="11" t="s">
        <v>251</v>
      </c>
      <c r="C91" s="11"/>
      <c r="D91" s="11"/>
      <c r="E91" s="16">
        <f t="shared" si="9"/>
        <v>1087.4000000000001</v>
      </c>
      <c r="F91" s="17">
        <f>F92+F94</f>
        <v>18.399999999999999</v>
      </c>
      <c r="G91" s="16">
        <f>G92+G94</f>
        <v>1069</v>
      </c>
      <c r="H91" s="16">
        <f t="shared" si="10"/>
        <v>1205.4000000000001</v>
      </c>
      <c r="I91" s="17">
        <f>I92+I94</f>
        <v>18.399999999999999</v>
      </c>
      <c r="J91" s="16">
        <f>J92+J94</f>
        <v>1187</v>
      </c>
    </row>
    <row r="92" spans="1:10" ht="87.75" customHeight="1" x14ac:dyDescent="0.2">
      <c r="A92" s="36" t="s">
        <v>61</v>
      </c>
      <c r="B92" s="15" t="s">
        <v>857</v>
      </c>
      <c r="C92" s="15"/>
      <c r="D92" s="15"/>
      <c r="E92" s="18">
        <f t="shared" si="9"/>
        <v>18.399999999999999</v>
      </c>
      <c r="F92" s="19">
        <f>F93</f>
        <v>18.399999999999999</v>
      </c>
      <c r="G92" s="18">
        <f>G93</f>
        <v>0</v>
      </c>
      <c r="H92" s="18">
        <f t="shared" si="10"/>
        <v>18.399999999999999</v>
      </c>
      <c r="I92" s="19">
        <f>I93</f>
        <v>18.399999999999999</v>
      </c>
      <c r="J92" s="18">
        <f>J93</f>
        <v>0</v>
      </c>
    </row>
    <row r="93" spans="1:10" ht="100.5" customHeight="1" x14ac:dyDescent="0.2">
      <c r="A93" s="15" t="s">
        <v>21</v>
      </c>
      <c r="B93" s="15" t="s">
        <v>857</v>
      </c>
      <c r="C93" s="15" t="s">
        <v>17</v>
      </c>
      <c r="D93" s="15" t="s">
        <v>11</v>
      </c>
      <c r="E93" s="18">
        <f t="shared" si="9"/>
        <v>18.399999999999999</v>
      </c>
      <c r="F93" s="18">
        <v>18.399999999999999</v>
      </c>
      <c r="G93" s="18"/>
      <c r="H93" s="18">
        <f t="shared" si="10"/>
        <v>18.399999999999999</v>
      </c>
      <c r="I93" s="18">
        <v>18.399999999999999</v>
      </c>
      <c r="J93" s="18"/>
    </row>
    <row r="94" spans="1:10" ht="218.25" customHeight="1" x14ac:dyDescent="0.2">
      <c r="A94" s="36" t="s">
        <v>629</v>
      </c>
      <c r="B94" s="15" t="s">
        <v>252</v>
      </c>
      <c r="C94" s="15"/>
      <c r="D94" s="15"/>
      <c r="E94" s="18">
        <f t="shared" si="9"/>
        <v>1069</v>
      </c>
      <c r="F94" s="19">
        <f>F95</f>
        <v>0</v>
      </c>
      <c r="G94" s="18">
        <f>G95</f>
        <v>1069</v>
      </c>
      <c r="H94" s="18">
        <f t="shared" si="10"/>
        <v>1187</v>
      </c>
      <c r="I94" s="19">
        <f>I95</f>
        <v>0</v>
      </c>
      <c r="J94" s="18">
        <f>J95</f>
        <v>1187</v>
      </c>
    </row>
    <row r="95" spans="1:10" ht="105" customHeight="1" x14ac:dyDescent="0.2">
      <c r="A95" s="15" t="s">
        <v>21</v>
      </c>
      <c r="B95" s="15" t="s">
        <v>252</v>
      </c>
      <c r="C95" s="15" t="s">
        <v>17</v>
      </c>
      <c r="D95" s="15" t="s">
        <v>11</v>
      </c>
      <c r="E95" s="18">
        <f t="shared" si="9"/>
        <v>1069</v>
      </c>
      <c r="F95" s="19"/>
      <c r="G95" s="65">
        <v>1069</v>
      </c>
      <c r="H95" s="18">
        <f t="shared" si="10"/>
        <v>1187</v>
      </c>
      <c r="I95" s="19"/>
      <c r="J95" s="65">
        <v>1187</v>
      </c>
    </row>
    <row r="96" spans="1:10" ht="54.75" customHeight="1" x14ac:dyDescent="0.2">
      <c r="A96" s="38" t="s">
        <v>253</v>
      </c>
      <c r="B96" s="11" t="s">
        <v>254</v>
      </c>
      <c r="C96" s="15"/>
      <c r="D96" s="15"/>
      <c r="E96" s="16">
        <f t="shared" si="9"/>
        <v>3120987.9</v>
      </c>
      <c r="F96" s="16">
        <f>F97+F100+F105+F112+F117+F120+F123+F126+F131</f>
        <v>581633.1</v>
      </c>
      <c r="G96" s="16">
        <f>G97+G100+G105+G112+G117+G120+G123+G126+G131</f>
        <v>2539354.7999999998</v>
      </c>
      <c r="H96" s="16">
        <f t="shared" si="10"/>
        <v>3116929.5</v>
      </c>
      <c r="I96" s="16">
        <f>I97+I100+I105+I112+I117+I120+I123+I126+I131</f>
        <v>632605.20000000007</v>
      </c>
      <c r="J96" s="16">
        <f>J97+J100+J105+J112+J117+J120+J123+J126+J131</f>
        <v>2484324.2999999998</v>
      </c>
    </row>
    <row r="97" spans="1:10" ht="223.5" customHeight="1" x14ac:dyDescent="0.2">
      <c r="A97" s="38" t="s">
        <v>801</v>
      </c>
      <c r="B97" s="11" t="s">
        <v>255</v>
      </c>
      <c r="C97" s="40"/>
      <c r="D97" s="11"/>
      <c r="E97" s="16">
        <f t="shared" si="9"/>
        <v>2186706</v>
      </c>
      <c r="F97" s="17">
        <f>F98</f>
        <v>0</v>
      </c>
      <c r="G97" s="16">
        <f>G98</f>
        <v>2186706</v>
      </c>
      <c r="H97" s="16">
        <f t="shared" si="10"/>
        <v>2285122</v>
      </c>
      <c r="I97" s="17">
        <f>I98</f>
        <v>0</v>
      </c>
      <c r="J97" s="16">
        <f>J98</f>
        <v>2285122</v>
      </c>
    </row>
    <row r="98" spans="1:10" ht="69.75" customHeight="1" x14ac:dyDescent="0.2">
      <c r="A98" s="36" t="s">
        <v>256</v>
      </c>
      <c r="B98" s="15" t="s">
        <v>257</v>
      </c>
      <c r="C98" s="40"/>
      <c r="D98" s="11"/>
      <c r="E98" s="18">
        <f t="shared" si="9"/>
        <v>2186706</v>
      </c>
      <c r="F98" s="19">
        <f>F99</f>
        <v>0</v>
      </c>
      <c r="G98" s="18">
        <f>G99</f>
        <v>2186706</v>
      </c>
      <c r="H98" s="18">
        <f t="shared" si="10"/>
        <v>2285122</v>
      </c>
      <c r="I98" s="19">
        <f>I99</f>
        <v>0</v>
      </c>
      <c r="J98" s="18">
        <f>J99</f>
        <v>2285122</v>
      </c>
    </row>
    <row r="99" spans="1:10" ht="100.5" customHeight="1" x14ac:dyDescent="0.2">
      <c r="A99" s="15" t="s">
        <v>21</v>
      </c>
      <c r="B99" s="15" t="s">
        <v>257</v>
      </c>
      <c r="C99" s="15" t="s">
        <v>17</v>
      </c>
      <c r="D99" s="15" t="s">
        <v>27</v>
      </c>
      <c r="E99" s="18">
        <f t="shared" si="9"/>
        <v>2186706</v>
      </c>
      <c r="F99" s="19"/>
      <c r="G99" s="18">
        <v>2186706</v>
      </c>
      <c r="H99" s="18">
        <f t="shared" si="10"/>
        <v>2285122</v>
      </c>
      <c r="I99" s="19"/>
      <c r="J99" s="18">
        <v>2285122</v>
      </c>
    </row>
    <row r="100" spans="1:10" ht="201" customHeight="1" x14ac:dyDescent="0.2">
      <c r="A100" s="11" t="s">
        <v>815</v>
      </c>
      <c r="B100" s="11" t="s">
        <v>258</v>
      </c>
      <c r="C100" s="15"/>
      <c r="D100" s="15"/>
      <c r="E100" s="16">
        <f t="shared" si="9"/>
        <v>352695.8</v>
      </c>
      <c r="F100" s="17">
        <f>F101+F103</f>
        <v>352695.8</v>
      </c>
      <c r="G100" s="17">
        <f>G101+G103</f>
        <v>0</v>
      </c>
      <c r="H100" s="16">
        <f t="shared" si="10"/>
        <v>400097.4</v>
      </c>
      <c r="I100" s="17">
        <f>I101+I103</f>
        <v>400097.4</v>
      </c>
      <c r="J100" s="17">
        <f>J101+J103</f>
        <v>0</v>
      </c>
    </row>
    <row r="101" spans="1:10" ht="88.5" customHeight="1" x14ac:dyDescent="0.2">
      <c r="A101" s="36" t="s">
        <v>61</v>
      </c>
      <c r="B101" s="15" t="s">
        <v>259</v>
      </c>
      <c r="C101" s="15"/>
      <c r="D101" s="15"/>
      <c r="E101" s="18">
        <f t="shared" si="9"/>
        <v>347338.8</v>
      </c>
      <c r="F101" s="21">
        <f>F102</f>
        <v>347338.8</v>
      </c>
      <c r="G101" s="22">
        <f>G102</f>
        <v>0</v>
      </c>
      <c r="H101" s="18">
        <f t="shared" si="10"/>
        <v>394740.4</v>
      </c>
      <c r="I101" s="21">
        <f>I102</f>
        <v>394740.4</v>
      </c>
      <c r="J101" s="22">
        <f>J102</f>
        <v>0</v>
      </c>
    </row>
    <row r="102" spans="1:10" ht="105" customHeight="1" x14ac:dyDescent="0.2">
      <c r="A102" s="15" t="s">
        <v>21</v>
      </c>
      <c r="B102" s="15" t="s">
        <v>259</v>
      </c>
      <c r="C102" s="15" t="s">
        <v>17</v>
      </c>
      <c r="D102" s="15" t="s">
        <v>27</v>
      </c>
      <c r="E102" s="18">
        <f t="shared" si="9"/>
        <v>347338.8</v>
      </c>
      <c r="F102" s="65">
        <v>347338.8</v>
      </c>
      <c r="G102" s="18"/>
      <c r="H102" s="18">
        <f t="shared" si="10"/>
        <v>394740.4</v>
      </c>
      <c r="I102" s="65">
        <f>314740.4+80000</f>
        <v>394740.4</v>
      </c>
      <c r="J102" s="18"/>
    </row>
    <row r="103" spans="1:10" ht="138" customHeight="1" x14ac:dyDescent="0.2">
      <c r="A103" s="37" t="s">
        <v>794</v>
      </c>
      <c r="B103" s="15" t="s">
        <v>260</v>
      </c>
      <c r="C103" s="15"/>
      <c r="D103" s="15"/>
      <c r="E103" s="18">
        <f t="shared" si="9"/>
        <v>5357</v>
      </c>
      <c r="F103" s="19">
        <f>F104</f>
        <v>5357</v>
      </c>
      <c r="G103" s="18">
        <f>G104</f>
        <v>0</v>
      </c>
      <c r="H103" s="18">
        <f t="shared" si="10"/>
        <v>5357</v>
      </c>
      <c r="I103" s="19">
        <f>I104</f>
        <v>5357</v>
      </c>
      <c r="J103" s="18">
        <f>J104</f>
        <v>0</v>
      </c>
    </row>
    <row r="104" spans="1:10" ht="103.5" customHeight="1" x14ac:dyDescent="0.2">
      <c r="A104" s="15" t="s">
        <v>21</v>
      </c>
      <c r="B104" s="15" t="s">
        <v>260</v>
      </c>
      <c r="C104" s="15" t="s">
        <v>17</v>
      </c>
      <c r="D104" s="15" t="s">
        <v>27</v>
      </c>
      <c r="E104" s="18">
        <f t="shared" si="9"/>
        <v>5357</v>
      </c>
      <c r="F104" s="65">
        <v>5357</v>
      </c>
      <c r="G104" s="18"/>
      <c r="H104" s="18">
        <f t="shared" si="10"/>
        <v>5357</v>
      </c>
      <c r="I104" s="65">
        <v>5357</v>
      </c>
      <c r="J104" s="18"/>
    </row>
    <row r="105" spans="1:10" ht="135.75" customHeight="1" x14ac:dyDescent="0.2">
      <c r="A105" s="35" t="s">
        <v>655</v>
      </c>
      <c r="B105" s="11" t="s">
        <v>570</v>
      </c>
      <c r="C105" s="15"/>
      <c r="D105" s="15"/>
      <c r="E105" s="17">
        <f>F105+G105</f>
        <v>191573</v>
      </c>
      <c r="F105" s="17">
        <f>F106+F108+F110</f>
        <v>28704</v>
      </c>
      <c r="G105" s="17">
        <f>G106+G108+G110</f>
        <v>162869</v>
      </c>
      <c r="H105" s="17">
        <f>I105+J105</f>
        <v>26347.9</v>
      </c>
      <c r="I105" s="17">
        <f t="shared" ref="I105:J105" si="11">I106+I108+I110</f>
        <v>26347.9</v>
      </c>
      <c r="J105" s="17">
        <f t="shared" si="11"/>
        <v>0</v>
      </c>
    </row>
    <row r="106" spans="1:10" ht="33" x14ac:dyDescent="0.2">
      <c r="A106" s="15" t="s">
        <v>57</v>
      </c>
      <c r="B106" s="15" t="s">
        <v>933</v>
      </c>
      <c r="C106" s="15"/>
      <c r="D106" s="15"/>
      <c r="E106" s="18">
        <f t="shared" ref="E106:E107" si="12">F106+G106</f>
        <v>10607</v>
      </c>
      <c r="F106" s="18">
        <f>F107</f>
        <v>10607</v>
      </c>
      <c r="G106" s="18">
        <f>G107</f>
        <v>0</v>
      </c>
      <c r="H106" s="18">
        <f t="shared" ref="H106:H107" si="13">I106+J106</f>
        <v>26347.9</v>
      </c>
      <c r="I106" s="18">
        <f>I107</f>
        <v>26347.9</v>
      </c>
      <c r="J106" s="18">
        <f>J107</f>
        <v>0</v>
      </c>
    </row>
    <row r="107" spans="1:10" ht="57" customHeight="1" x14ac:dyDescent="0.2">
      <c r="A107" s="15" t="s">
        <v>23</v>
      </c>
      <c r="B107" s="15" t="s">
        <v>933</v>
      </c>
      <c r="C107" s="15" t="s">
        <v>16</v>
      </c>
      <c r="D107" s="15" t="s">
        <v>27</v>
      </c>
      <c r="E107" s="18">
        <f t="shared" si="12"/>
        <v>10607</v>
      </c>
      <c r="F107" s="65">
        <v>10607</v>
      </c>
      <c r="G107" s="18"/>
      <c r="H107" s="18">
        <f t="shared" si="13"/>
        <v>26347.9</v>
      </c>
      <c r="I107" s="18">
        <v>26347.9</v>
      </c>
      <c r="J107" s="18"/>
    </row>
    <row r="108" spans="1:10" ht="153" customHeight="1" x14ac:dyDescent="0.2">
      <c r="A108" s="15" t="s">
        <v>635</v>
      </c>
      <c r="B108" s="15" t="s">
        <v>636</v>
      </c>
      <c r="C108" s="15"/>
      <c r="D108" s="15"/>
      <c r="E108" s="18">
        <f t="shared" ref="E108:J108" si="14">E109</f>
        <v>162869</v>
      </c>
      <c r="F108" s="18">
        <f t="shared" si="14"/>
        <v>0</v>
      </c>
      <c r="G108" s="18">
        <f t="shared" si="14"/>
        <v>162869</v>
      </c>
      <c r="H108" s="18">
        <f>H109</f>
        <v>0</v>
      </c>
      <c r="I108" s="18">
        <f t="shared" si="14"/>
        <v>0</v>
      </c>
      <c r="J108" s="18">
        <f t="shared" si="14"/>
        <v>0</v>
      </c>
    </row>
    <row r="109" spans="1:10" ht="75" customHeight="1" x14ac:dyDescent="0.2">
      <c r="A109" s="15" t="s">
        <v>23</v>
      </c>
      <c r="B109" s="15" t="s">
        <v>636</v>
      </c>
      <c r="C109" s="15" t="s">
        <v>16</v>
      </c>
      <c r="D109" s="15" t="s">
        <v>27</v>
      </c>
      <c r="E109" s="18">
        <f>F109+G109</f>
        <v>162869</v>
      </c>
      <c r="F109" s="18"/>
      <c r="G109" s="18">
        <v>162869</v>
      </c>
      <c r="H109" s="18">
        <f t="shared" ref="H109:H110" si="15">I109+J109</f>
        <v>0</v>
      </c>
      <c r="I109" s="19"/>
      <c r="J109" s="18"/>
    </row>
    <row r="110" spans="1:10" ht="161.25" customHeight="1" x14ac:dyDescent="0.2">
      <c r="A110" s="15" t="s">
        <v>769</v>
      </c>
      <c r="B110" s="15" t="s">
        <v>776</v>
      </c>
      <c r="C110" s="15"/>
      <c r="D110" s="15"/>
      <c r="E110" s="18">
        <f t="shared" ref="E110:E111" si="16">F110+G110</f>
        <v>18097</v>
      </c>
      <c r="F110" s="18">
        <f>F111</f>
        <v>18097</v>
      </c>
      <c r="G110" s="18">
        <f>G111</f>
        <v>0</v>
      </c>
      <c r="H110" s="18">
        <f t="shared" si="15"/>
        <v>0</v>
      </c>
      <c r="I110" s="18">
        <f>I111</f>
        <v>0</v>
      </c>
      <c r="J110" s="18">
        <f>J111</f>
        <v>0</v>
      </c>
    </row>
    <row r="111" spans="1:10" ht="75" customHeight="1" x14ac:dyDescent="0.2">
      <c r="A111" s="15" t="s">
        <v>23</v>
      </c>
      <c r="B111" s="15" t="s">
        <v>776</v>
      </c>
      <c r="C111" s="15" t="s">
        <v>16</v>
      </c>
      <c r="D111" s="15" t="s">
        <v>27</v>
      </c>
      <c r="E111" s="18">
        <f t="shared" si="16"/>
        <v>18097</v>
      </c>
      <c r="F111" s="18">
        <v>18097</v>
      </c>
      <c r="G111" s="18"/>
      <c r="H111" s="18">
        <f>I111+J111</f>
        <v>0</v>
      </c>
      <c r="I111" s="18"/>
      <c r="J111" s="18"/>
    </row>
    <row r="112" spans="1:10" ht="225.75" customHeight="1" x14ac:dyDescent="0.2">
      <c r="A112" s="11" t="s">
        <v>261</v>
      </c>
      <c r="B112" s="11" t="s">
        <v>262</v>
      </c>
      <c r="C112" s="15"/>
      <c r="D112" s="15"/>
      <c r="E112" s="16">
        <f t="shared" ref="E112:E145" si="17">F112+G112</f>
        <v>277221.09999999998</v>
      </c>
      <c r="F112" s="17">
        <f>F113+F115</f>
        <v>194766.3</v>
      </c>
      <c r="G112" s="17">
        <f>G113+G115</f>
        <v>82454.8</v>
      </c>
      <c r="H112" s="16">
        <f t="shared" ref="H112:H169" si="18">I112+J112</f>
        <v>286051.20000000001</v>
      </c>
      <c r="I112" s="17">
        <f>I113+I115</f>
        <v>200692.9</v>
      </c>
      <c r="J112" s="17">
        <f>J113+J115</f>
        <v>85358.3</v>
      </c>
    </row>
    <row r="113" spans="1:10" ht="87.75" customHeight="1" x14ac:dyDescent="0.2">
      <c r="A113" s="36" t="s">
        <v>61</v>
      </c>
      <c r="B113" s="15" t="s">
        <v>263</v>
      </c>
      <c r="C113" s="15"/>
      <c r="D113" s="15"/>
      <c r="E113" s="18">
        <f t="shared" si="17"/>
        <v>169332.8</v>
      </c>
      <c r="F113" s="19">
        <f>F114</f>
        <v>169332.8</v>
      </c>
      <c r="G113" s="18">
        <f>G114</f>
        <v>0</v>
      </c>
      <c r="H113" s="18">
        <f t="shared" si="18"/>
        <v>175259.4</v>
      </c>
      <c r="I113" s="19">
        <f>I114</f>
        <v>175259.4</v>
      </c>
      <c r="J113" s="18">
        <f>J114</f>
        <v>0</v>
      </c>
    </row>
    <row r="114" spans="1:10" ht="102.75" customHeight="1" x14ac:dyDescent="0.2">
      <c r="A114" s="15" t="s">
        <v>21</v>
      </c>
      <c r="B114" s="15" t="s">
        <v>263</v>
      </c>
      <c r="C114" s="15" t="s">
        <v>17</v>
      </c>
      <c r="D114" s="15" t="s">
        <v>27</v>
      </c>
      <c r="E114" s="18">
        <f t="shared" si="17"/>
        <v>169332.8</v>
      </c>
      <c r="F114" s="65">
        <v>169332.8</v>
      </c>
      <c r="G114" s="18"/>
      <c r="H114" s="18">
        <f t="shared" si="18"/>
        <v>175259.4</v>
      </c>
      <c r="I114" s="65">
        <v>175259.4</v>
      </c>
      <c r="J114" s="18"/>
    </row>
    <row r="115" spans="1:10" ht="144" customHeight="1" x14ac:dyDescent="0.2">
      <c r="A115" s="15" t="s">
        <v>937</v>
      </c>
      <c r="B115" s="15" t="s">
        <v>938</v>
      </c>
      <c r="C115" s="15"/>
      <c r="D115" s="15"/>
      <c r="E115" s="18">
        <f>F115+G115</f>
        <v>107888.3</v>
      </c>
      <c r="F115" s="18">
        <f>F116</f>
        <v>25433.5</v>
      </c>
      <c r="G115" s="18">
        <f>G116</f>
        <v>82454.8</v>
      </c>
      <c r="H115" s="18">
        <f>I115+J115</f>
        <v>110791.8</v>
      </c>
      <c r="I115" s="18">
        <f>I116</f>
        <v>25433.5</v>
      </c>
      <c r="J115" s="18">
        <f>J116</f>
        <v>85358.3</v>
      </c>
    </row>
    <row r="116" spans="1:10" ht="113.25" customHeight="1" x14ac:dyDescent="0.2">
      <c r="A116" s="15" t="s">
        <v>21</v>
      </c>
      <c r="B116" s="15" t="s">
        <v>938</v>
      </c>
      <c r="C116" s="15" t="s">
        <v>17</v>
      </c>
      <c r="D116" s="15" t="s">
        <v>27</v>
      </c>
      <c r="E116" s="18">
        <f>F116+G116</f>
        <v>107888.3</v>
      </c>
      <c r="F116" s="65">
        <v>25433.5</v>
      </c>
      <c r="G116" s="65">
        <v>82454.8</v>
      </c>
      <c r="H116" s="18">
        <f>I116+J116</f>
        <v>110791.8</v>
      </c>
      <c r="I116" s="65">
        <v>25433.5</v>
      </c>
      <c r="J116" s="65">
        <v>85358.3</v>
      </c>
    </row>
    <row r="117" spans="1:10" ht="168.6" customHeight="1" x14ac:dyDescent="0.2">
      <c r="A117" s="11" t="s">
        <v>264</v>
      </c>
      <c r="B117" s="11" t="s">
        <v>265</v>
      </c>
      <c r="C117" s="15"/>
      <c r="D117" s="15"/>
      <c r="E117" s="16">
        <f t="shared" si="17"/>
        <v>676.5</v>
      </c>
      <c r="F117" s="17">
        <f>F118</f>
        <v>676.5</v>
      </c>
      <c r="G117" s="16">
        <f>G118</f>
        <v>0</v>
      </c>
      <c r="H117" s="16">
        <f t="shared" si="18"/>
        <v>676.5</v>
      </c>
      <c r="I117" s="17">
        <f>I118</f>
        <v>676.5</v>
      </c>
      <c r="J117" s="16">
        <f>J118</f>
        <v>0</v>
      </c>
    </row>
    <row r="118" spans="1:10" ht="37.5" customHeight="1" x14ac:dyDescent="0.2">
      <c r="A118" s="36" t="s">
        <v>69</v>
      </c>
      <c r="B118" s="15" t="s">
        <v>266</v>
      </c>
      <c r="C118" s="15"/>
      <c r="D118" s="15"/>
      <c r="E118" s="18">
        <f t="shared" si="17"/>
        <v>676.5</v>
      </c>
      <c r="F118" s="19">
        <f>F119</f>
        <v>676.5</v>
      </c>
      <c r="G118" s="18">
        <f>G119</f>
        <v>0</v>
      </c>
      <c r="H118" s="18">
        <f t="shared" si="18"/>
        <v>676.5</v>
      </c>
      <c r="I118" s="19">
        <f>I119</f>
        <v>676.5</v>
      </c>
      <c r="J118" s="18">
        <f>J119</f>
        <v>0</v>
      </c>
    </row>
    <row r="119" spans="1:10" ht="101.45" customHeight="1" x14ac:dyDescent="0.2">
      <c r="A119" s="15" t="s">
        <v>21</v>
      </c>
      <c r="B119" s="15" t="s">
        <v>266</v>
      </c>
      <c r="C119" s="15" t="s">
        <v>17</v>
      </c>
      <c r="D119" s="15" t="s">
        <v>27</v>
      </c>
      <c r="E119" s="18">
        <f t="shared" si="17"/>
        <v>676.5</v>
      </c>
      <c r="F119" s="18">
        <v>676.5</v>
      </c>
      <c r="G119" s="18"/>
      <c r="H119" s="18">
        <f t="shared" si="18"/>
        <v>676.5</v>
      </c>
      <c r="I119" s="18">
        <v>676.5</v>
      </c>
      <c r="J119" s="18"/>
    </row>
    <row r="120" spans="1:10" ht="150.75" customHeight="1" x14ac:dyDescent="0.2">
      <c r="A120" s="11" t="s">
        <v>656</v>
      </c>
      <c r="B120" s="11" t="s">
        <v>267</v>
      </c>
      <c r="C120" s="15"/>
      <c r="D120" s="15"/>
      <c r="E120" s="16">
        <f t="shared" si="17"/>
        <v>480</v>
      </c>
      <c r="F120" s="17">
        <f>F121</f>
        <v>480</v>
      </c>
      <c r="G120" s="16">
        <f>G121</f>
        <v>0</v>
      </c>
      <c r="H120" s="16">
        <f t="shared" si="18"/>
        <v>480</v>
      </c>
      <c r="I120" s="17">
        <f>I121</f>
        <v>480</v>
      </c>
      <c r="J120" s="16">
        <f>J121</f>
        <v>0</v>
      </c>
    </row>
    <row r="121" spans="1:10" ht="234.6" customHeight="1" x14ac:dyDescent="0.2">
      <c r="A121" s="36" t="s">
        <v>657</v>
      </c>
      <c r="B121" s="15" t="s">
        <v>268</v>
      </c>
      <c r="C121" s="15"/>
      <c r="D121" s="15"/>
      <c r="E121" s="18">
        <f t="shared" si="17"/>
        <v>480</v>
      </c>
      <c r="F121" s="19">
        <f>F122</f>
        <v>480</v>
      </c>
      <c r="G121" s="18">
        <f>G122</f>
        <v>0</v>
      </c>
      <c r="H121" s="18">
        <f t="shared" si="18"/>
        <v>480</v>
      </c>
      <c r="I121" s="19">
        <f>I122</f>
        <v>480</v>
      </c>
      <c r="J121" s="18">
        <f>J122</f>
        <v>0</v>
      </c>
    </row>
    <row r="122" spans="1:10" ht="56.25" customHeight="1" x14ac:dyDescent="0.2">
      <c r="A122" s="36" t="s">
        <v>30</v>
      </c>
      <c r="B122" s="15" t="s">
        <v>268</v>
      </c>
      <c r="C122" s="15" t="s">
        <v>19</v>
      </c>
      <c r="D122" s="15" t="s">
        <v>11</v>
      </c>
      <c r="E122" s="18">
        <f t="shared" si="17"/>
        <v>480</v>
      </c>
      <c r="F122" s="65">
        <v>480</v>
      </c>
      <c r="G122" s="18"/>
      <c r="H122" s="18">
        <f t="shared" si="18"/>
        <v>480</v>
      </c>
      <c r="I122" s="65">
        <v>480</v>
      </c>
      <c r="J122" s="18"/>
    </row>
    <row r="123" spans="1:10" ht="192" customHeight="1" x14ac:dyDescent="0.2">
      <c r="A123" s="38" t="s">
        <v>269</v>
      </c>
      <c r="B123" s="11" t="s">
        <v>270</v>
      </c>
      <c r="C123" s="15"/>
      <c r="D123" s="15"/>
      <c r="E123" s="16">
        <f t="shared" si="17"/>
        <v>4249.2</v>
      </c>
      <c r="F123" s="17">
        <f>F124</f>
        <v>4249.2</v>
      </c>
      <c r="G123" s="17">
        <f>G124</f>
        <v>0</v>
      </c>
      <c r="H123" s="16">
        <f t="shared" si="18"/>
        <v>4249.2</v>
      </c>
      <c r="I123" s="17">
        <f>I124</f>
        <v>4249.2</v>
      </c>
      <c r="J123" s="17">
        <f>J124</f>
        <v>0</v>
      </c>
    </row>
    <row r="124" spans="1:10" ht="89.25" customHeight="1" x14ac:dyDescent="0.2">
      <c r="A124" s="36" t="s">
        <v>61</v>
      </c>
      <c r="B124" s="15" t="s">
        <v>858</v>
      </c>
      <c r="C124" s="15"/>
      <c r="D124" s="15"/>
      <c r="E124" s="18">
        <f t="shared" si="17"/>
        <v>4249.2</v>
      </c>
      <c r="F124" s="19">
        <f>F125</f>
        <v>4249.2</v>
      </c>
      <c r="G124" s="18">
        <f>G125</f>
        <v>0</v>
      </c>
      <c r="H124" s="18">
        <f t="shared" si="18"/>
        <v>4249.2</v>
      </c>
      <c r="I124" s="19">
        <f>I125</f>
        <v>4249.2</v>
      </c>
      <c r="J124" s="18">
        <f>J125</f>
        <v>0</v>
      </c>
    </row>
    <row r="125" spans="1:10" ht="102.75" customHeight="1" x14ac:dyDescent="0.2">
      <c r="A125" s="15" t="s">
        <v>21</v>
      </c>
      <c r="B125" s="15" t="s">
        <v>858</v>
      </c>
      <c r="C125" s="15" t="s">
        <v>17</v>
      </c>
      <c r="D125" s="15" t="s">
        <v>11</v>
      </c>
      <c r="E125" s="18">
        <f t="shared" si="17"/>
        <v>4249.2</v>
      </c>
      <c r="F125" s="18">
        <v>4249.2</v>
      </c>
      <c r="G125" s="18"/>
      <c r="H125" s="18">
        <f t="shared" si="18"/>
        <v>4249.2</v>
      </c>
      <c r="I125" s="18">
        <v>4249.2</v>
      </c>
      <c r="J125" s="18"/>
    </row>
    <row r="126" spans="1:10" ht="101.25" customHeight="1" x14ac:dyDescent="0.2">
      <c r="A126" s="11" t="s">
        <v>271</v>
      </c>
      <c r="B126" s="11" t="s">
        <v>272</v>
      </c>
      <c r="C126" s="15"/>
      <c r="D126" s="15"/>
      <c r="E126" s="16">
        <f t="shared" si="17"/>
        <v>102925</v>
      </c>
      <c r="F126" s="17">
        <f>F127+F129</f>
        <v>0</v>
      </c>
      <c r="G126" s="17">
        <f>G127+G129</f>
        <v>102925</v>
      </c>
      <c r="H126" s="16">
        <f t="shared" si="18"/>
        <v>109344</v>
      </c>
      <c r="I126" s="17">
        <f>I127+I129</f>
        <v>0</v>
      </c>
      <c r="J126" s="17">
        <f>J127+J129</f>
        <v>109344</v>
      </c>
    </row>
    <row r="127" spans="1:10" ht="171" customHeight="1" x14ac:dyDescent="0.2">
      <c r="A127" s="36" t="s">
        <v>881</v>
      </c>
      <c r="B127" s="15" t="s">
        <v>273</v>
      </c>
      <c r="C127" s="15"/>
      <c r="D127" s="15"/>
      <c r="E127" s="18">
        <f t="shared" si="17"/>
        <v>16172</v>
      </c>
      <c r="F127" s="19">
        <f>F128</f>
        <v>0</v>
      </c>
      <c r="G127" s="18">
        <f>G128</f>
        <v>16172</v>
      </c>
      <c r="H127" s="18">
        <f t="shared" si="18"/>
        <v>17180</v>
      </c>
      <c r="I127" s="19">
        <f>I128</f>
        <v>0</v>
      </c>
      <c r="J127" s="18">
        <f>J128</f>
        <v>17180</v>
      </c>
    </row>
    <row r="128" spans="1:10" ht="106.5" customHeight="1" x14ac:dyDescent="0.2">
      <c r="A128" s="15" t="s">
        <v>21</v>
      </c>
      <c r="B128" s="15" t="s">
        <v>273</v>
      </c>
      <c r="C128" s="15" t="s">
        <v>17</v>
      </c>
      <c r="D128" s="15" t="s">
        <v>27</v>
      </c>
      <c r="E128" s="18">
        <f t="shared" si="17"/>
        <v>16172</v>
      </c>
      <c r="F128" s="19"/>
      <c r="G128" s="65">
        <v>16172</v>
      </c>
      <c r="H128" s="18">
        <f t="shared" si="18"/>
        <v>17180</v>
      </c>
      <c r="I128" s="19"/>
      <c r="J128" s="65">
        <v>17180</v>
      </c>
    </row>
    <row r="129" spans="1:10" ht="155.25" customHeight="1" x14ac:dyDescent="0.2">
      <c r="A129" s="15" t="s">
        <v>939</v>
      </c>
      <c r="B129" s="66" t="s">
        <v>957</v>
      </c>
      <c r="C129" s="15"/>
      <c r="D129" s="15"/>
      <c r="E129" s="18">
        <f>F129+G129</f>
        <v>86753</v>
      </c>
      <c r="F129" s="18">
        <f>F130</f>
        <v>0</v>
      </c>
      <c r="G129" s="18">
        <f>G130</f>
        <v>86753</v>
      </c>
      <c r="H129" s="18">
        <f>I129+J129</f>
        <v>92164</v>
      </c>
      <c r="I129" s="18">
        <f>I130</f>
        <v>0</v>
      </c>
      <c r="J129" s="18">
        <f>J130</f>
        <v>92164</v>
      </c>
    </row>
    <row r="130" spans="1:10" ht="114" customHeight="1" x14ac:dyDescent="0.2">
      <c r="A130" s="15" t="s">
        <v>21</v>
      </c>
      <c r="B130" s="66" t="s">
        <v>957</v>
      </c>
      <c r="C130" s="15" t="s">
        <v>17</v>
      </c>
      <c r="D130" s="15" t="s">
        <v>27</v>
      </c>
      <c r="E130" s="18">
        <f>F130+G130</f>
        <v>86753</v>
      </c>
      <c r="F130" s="18"/>
      <c r="G130" s="65">
        <v>86753</v>
      </c>
      <c r="H130" s="18">
        <f>I130+J130</f>
        <v>92164</v>
      </c>
      <c r="I130" s="18"/>
      <c r="J130" s="65">
        <v>92164</v>
      </c>
    </row>
    <row r="131" spans="1:10" ht="401.45" customHeight="1" x14ac:dyDescent="0.2">
      <c r="A131" s="38" t="s">
        <v>658</v>
      </c>
      <c r="B131" s="11" t="s">
        <v>274</v>
      </c>
      <c r="C131" s="15"/>
      <c r="D131" s="15"/>
      <c r="E131" s="16">
        <f t="shared" si="17"/>
        <v>4461.3</v>
      </c>
      <c r="F131" s="17">
        <f>F132+F134</f>
        <v>61.3</v>
      </c>
      <c r="G131" s="16">
        <f>G132+G134</f>
        <v>4400</v>
      </c>
      <c r="H131" s="16">
        <f t="shared" si="18"/>
        <v>4561.3</v>
      </c>
      <c r="I131" s="17">
        <f>I132+I134</f>
        <v>61.3</v>
      </c>
      <c r="J131" s="16">
        <f>J132+J134</f>
        <v>4500</v>
      </c>
    </row>
    <row r="132" spans="1:10" ht="90" customHeight="1" x14ac:dyDescent="0.2">
      <c r="A132" s="36" t="s">
        <v>61</v>
      </c>
      <c r="B132" s="15" t="s">
        <v>859</v>
      </c>
      <c r="C132" s="15"/>
      <c r="D132" s="15"/>
      <c r="E132" s="18">
        <f t="shared" si="17"/>
        <v>61.3</v>
      </c>
      <c r="F132" s="19">
        <f>F133</f>
        <v>61.3</v>
      </c>
      <c r="G132" s="18">
        <f>G133</f>
        <v>0</v>
      </c>
      <c r="H132" s="18">
        <f t="shared" si="18"/>
        <v>61.3</v>
      </c>
      <c r="I132" s="19">
        <f>I133</f>
        <v>61.3</v>
      </c>
      <c r="J132" s="18">
        <f>J133</f>
        <v>0</v>
      </c>
    </row>
    <row r="133" spans="1:10" ht="102.75" customHeight="1" x14ac:dyDescent="0.2">
      <c r="A133" s="15" t="s">
        <v>21</v>
      </c>
      <c r="B133" s="15" t="s">
        <v>859</v>
      </c>
      <c r="C133" s="15" t="s">
        <v>17</v>
      </c>
      <c r="D133" s="15" t="s">
        <v>11</v>
      </c>
      <c r="E133" s="18">
        <f t="shared" si="17"/>
        <v>61.3</v>
      </c>
      <c r="F133" s="18">
        <v>61.3</v>
      </c>
      <c r="G133" s="18"/>
      <c r="H133" s="18">
        <f t="shared" si="18"/>
        <v>61.3</v>
      </c>
      <c r="I133" s="18">
        <v>61.3</v>
      </c>
      <c r="J133" s="18"/>
    </row>
    <row r="134" spans="1:10" ht="239.25" customHeight="1" x14ac:dyDescent="0.2">
      <c r="A134" s="36" t="s">
        <v>629</v>
      </c>
      <c r="B134" s="15" t="s">
        <v>275</v>
      </c>
      <c r="C134" s="15"/>
      <c r="D134" s="15"/>
      <c r="E134" s="18">
        <f t="shared" si="17"/>
        <v>4400</v>
      </c>
      <c r="F134" s="19">
        <f>F135</f>
        <v>0</v>
      </c>
      <c r="G134" s="18">
        <f>G135</f>
        <v>4400</v>
      </c>
      <c r="H134" s="18">
        <f t="shared" si="18"/>
        <v>4500</v>
      </c>
      <c r="I134" s="19">
        <f>I135</f>
        <v>0</v>
      </c>
      <c r="J134" s="18">
        <f>J135</f>
        <v>4500</v>
      </c>
    </row>
    <row r="135" spans="1:10" ht="108" customHeight="1" x14ac:dyDescent="0.2">
      <c r="A135" s="15" t="s">
        <v>21</v>
      </c>
      <c r="B135" s="15" t="s">
        <v>275</v>
      </c>
      <c r="C135" s="15" t="s">
        <v>17</v>
      </c>
      <c r="D135" s="15" t="s">
        <v>11</v>
      </c>
      <c r="E135" s="18">
        <f t="shared" si="17"/>
        <v>4400</v>
      </c>
      <c r="F135" s="19"/>
      <c r="G135" s="65">
        <v>4400</v>
      </c>
      <c r="H135" s="18">
        <f t="shared" si="18"/>
        <v>4500</v>
      </c>
      <c r="I135" s="19"/>
      <c r="J135" s="65">
        <v>4500</v>
      </c>
    </row>
    <row r="136" spans="1:10" ht="69.75" customHeight="1" x14ac:dyDescent="0.2">
      <c r="A136" s="41" t="s">
        <v>276</v>
      </c>
      <c r="B136" s="11" t="s">
        <v>277</v>
      </c>
      <c r="C136" s="15"/>
      <c r="D136" s="15"/>
      <c r="E136" s="16">
        <f t="shared" si="17"/>
        <v>605056.19999999995</v>
      </c>
      <c r="F136" s="16">
        <f>F137+F140+F143+F149+F152+F155+F161+F158+F167+F170+F164+F146</f>
        <v>570952.19999999995</v>
      </c>
      <c r="G136" s="16">
        <f>G137+G140+G143+G149+G152+G155+G161+G158+G167+G170+G164+G146</f>
        <v>34104</v>
      </c>
      <c r="H136" s="16">
        <f t="shared" ref="H136" si="19">I136+J136</f>
        <v>743203</v>
      </c>
      <c r="I136" s="16">
        <f>I137+I140+I143+I149+I152+I155+I161+I158+I167+I170+I164+I146</f>
        <v>591504.4</v>
      </c>
      <c r="J136" s="16">
        <f>J137+J140+J143+J149+J152+J155+J161+J158+J167+J170+J164+J146</f>
        <v>151698.6</v>
      </c>
    </row>
    <row r="137" spans="1:10" ht="174" customHeight="1" x14ac:dyDescent="0.2">
      <c r="A137" s="38" t="s">
        <v>659</v>
      </c>
      <c r="B137" s="11" t="s">
        <v>278</v>
      </c>
      <c r="C137" s="15"/>
      <c r="D137" s="15"/>
      <c r="E137" s="16">
        <f t="shared" si="17"/>
        <v>35224.5</v>
      </c>
      <c r="F137" s="17">
        <f>F138</f>
        <v>35224.5</v>
      </c>
      <c r="G137" s="16">
        <f>G138</f>
        <v>0</v>
      </c>
      <c r="H137" s="16">
        <f t="shared" si="18"/>
        <v>35508.199999999997</v>
      </c>
      <c r="I137" s="17">
        <f>I138</f>
        <v>35508.199999999997</v>
      </c>
      <c r="J137" s="16">
        <f>J138</f>
        <v>0</v>
      </c>
    </row>
    <row r="138" spans="1:10" ht="86.25" customHeight="1" x14ac:dyDescent="0.2">
      <c r="A138" s="36" t="s">
        <v>61</v>
      </c>
      <c r="B138" s="15" t="s">
        <v>279</v>
      </c>
      <c r="C138" s="15"/>
      <c r="D138" s="15"/>
      <c r="E138" s="18">
        <f t="shared" si="17"/>
        <v>35224.5</v>
      </c>
      <c r="F138" s="19">
        <f>F139</f>
        <v>35224.5</v>
      </c>
      <c r="G138" s="18">
        <f>G139</f>
        <v>0</v>
      </c>
      <c r="H138" s="18">
        <f t="shared" si="18"/>
        <v>35508.199999999997</v>
      </c>
      <c r="I138" s="19">
        <f>I139</f>
        <v>35508.199999999997</v>
      </c>
      <c r="J138" s="18">
        <f>J139</f>
        <v>0</v>
      </c>
    </row>
    <row r="139" spans="1:10" ht="97.5" customHeight="1" x14ac:dyDescent="0.2">
      <c r="A139" s="15" t="s">
        <v>21</v>
      </c>
      <c r="B139" s="15" t="s">
        <v>279</v>
      </c>
      <c r="C139" s="15" t="s">
        <v>17</v>
      </c>
      <c r="D139" s="15" t="s">
        <v>577</v>
      </c>
      <c r="E139" s="18">
        <f t="shared" si="17"/>
        <v>35224.5</v>
      </c>
      <c r="F139" s="65">
        <v>35224.5</v>
      </c>
      <c r="G139" s="18"/>
      <c r="H139" s="18">
        <f t="shared" si="18"/>
        <v>35508.199999999997</v>
      </c>
      <c r="I139" s="65">
        <v>35508.199999999997</v>
      </c>
      <c r="J139" s="18"/>
    </row>
    <row r="140" spans="1:10" ht="174.6" customHeight="1" x14ac:dyDescent="0.2">
      <c r="A140" s="35" t="s">
        <v>660</v>
      </c>
      <c r="B140" s="11" t="s">
        <v>280</v>
      </c>
      <c r="C140" s="15"/>
      <c r="D140" s="15"/>
      <c r="E140" s="16">
        <f t="shared" si="17"/>
        <v>323151.59999999998</v>
      </c>
      <c r="F140" s="17">
        <f>F141</f>
        <v>323151.59999999998</v>
      </c>
      <c r="G140" s="16">
        <f>G141</f>
        <v>0</v>
      </c>
      <c r="H140" s="16">
        <f t="shared" si="18"/>
        <v>328960.09999999998</v>
      </c>
      <c r="I140" s="17">
        <f>I141</f>
        <v>328960.09999999998</v>
      </c>
      <c r="J140" s="16">
        <f>J141</f>
        <v>0</v>
      </c>
    </row>
    <row r="141" spans="1:10" ht="85.5" customHeight="1" x14ac:dyDescent="0.2">
      <c r="A141" s="42" t="s">
        <v>61</v>
      </c>
      <c r="B141" s="15" t="s">
        <v>281</v>
      </c>
      <c r="C141" s="15"/>
      <c r="D141" s="15"/>
      <c r="E141" s="18">
        <f t="shared" si="17"/>
        <v>323151.59999999998</v>
      </c>
      <c r="F141" s="19">
        <f>F142</f>
        <v>323151.59999999998</v>
      </c>
      <c r="G141" s="18">
        <f>G142</f>
        <v>0</v>
      </c>
      <c r="H141" s="18">
        <f t="shared" si="18"/>
        <v>328960.09999999998</v>
      </c>
      <c r="I141" s="19">
        <f>I142</f>
        <v>328960.09999999998</v>
      </c>
      <c r="J141" s="18">
        <f>J142</f>
        <v>0</v>
      </c>
    </row>
    <row r="142" spans="1:10" ht="104.25" customHeight="1" x14ac:dyDescent="0.2">
      <c r="A142" s="15" t="s">
        <v>21</v>
      </c>
      <c r="B142" s="15" t="s">
        <v>281</v>
      </c>
      <c r="C142" s="15" t="s">
        <v>17</v>
      </c>
      <c r="D142" s="15" t="s">
        <v>577</v>
      </c>
      <c r="E142" s="18">
        <f t="shared" si="17"/>
        <v>323151.59999999998</v>
      </c>
      <c r="F142" s="65">
        <f>308634+9265+5252.6</f>
        <v>323151.59999999998</v>
      </c>
      <c r="G142" s="18"/>
      <c r="H142" s="18">
        <f t="shared" si="18"/>
        <v>328960.09999999998</v>
      </c>
      <c r="I142" s="65">
        <f>320979+9265+7477.1-8761</f>
        <v>328960.09999999998</v>
      </c>
      <c r="J142" s="18"/>
    </row>
    <row r="143" spans="1:10" ht="112.5" customHeight="1" x14ac:dyDescent="0.2">
      <c r="A143" s="11" t="s">
        <v>916</v>
      </c>
      <c r="B143" s="11" t="s">
        <v>917</v>
      </c>
      <c r="C143" s="15"/>
      <c r="D143" s="11"/>
      <c r="E143" s="16">
        <f t="shared" si="17"/>
        <v>600</v>
      </c>
      <c r="F143" s="18">
        <f>F144</f>
        <v>600</v>
      </c>
      <c r="G143" s="18">
        <f>G144</f>
        <v>0</v>
      </c>
      <c r="H143" s="16">
        <f t="shared" si="18"/>
        <v>1600</v>
      </c>
      <c r="I143" s="18">
        <f>I144</f>
        <v>1600</v>
      </c>
      <c r="J143" s="18">
        <f>J144</f>
        <v>0</v>
      </c>
    </row>
    <row r="144" spans="1:10" ht="33" x14ac:dyDescent="0.2">
      <c r="A144" s="15" t="s">
        <v>57</v>
      </c>
      <c r="B144" s="15" t="s">
        <v>918</v>
      </c>
      <c r="C144" s="15"/>
      <c r="D144" s="15"/>
      <c r="E144" s="18">
        <f t="shared" si="17"/>
        <v>600</v>
      </c>
      <c r="F144" s="18">
        <f>F145</f>
        <v>600</v>
      </c>
      <c r="G144" s="18">
        <f>G145</f>
        <v>0</v>
      </c>
      <c r="H144" s="18">
        <f t="shared" si="18"/>
        <v>1600</v>
      </c>
      <c r="I144" s="18">
        <f>I145</f>
        <v>1600</v>
      </c>
      <c r="J144" s="18">
        <f>J145</f>
        <v>0</v>
      </c>
    </row>
    <row r="145" spans="1:10" ht="68.25" customHeight="1" x14ac:dyDescent="0.2">
      <c r="A145" s="15" t="s">
        <v>23</v>
      </c>
      <c r="B145" s="15" t="s">
        <v>918</v>
      </c>
      <c r="C145" s="15" t="s">
        <v>16</v>
      </c>
      <c r="D145" s="15" t="s">
        <v>577</v>
      </c>
      <c r="E145" s="18">
        <f t="shared" si="17"/>
        <v>600</v>
      </c>
      <c r="F145" s="18">
        <v>600</v>
      </c>
      <c r="G145" s="18"/>
      <c r="H145" s="18">
        <f t="shared" si="18"/>
        <v>1600</v>
      </c>
      <c r="I145" s="18">
        <v>1600</v>
      </c>
      <c r="J145" s="18"/>
    </row>
    <row r="146" spans="1:10" ht="62.25" customHeight="1" x14ac:dyDescent="0.2">
      <c r="A146" s="64" t="s">
        <v>1007</v>
      </c>
      <c r="B146" s="64" t="s">
        <v>1008</v>
      </c>
      <c r="C146" s="15"/>
      <c r="D146" s="15"/>
      <c r="E146" s="16">
        <f t="shared" ref="E146" si="20">F146+G146</f>
        <v>35833.4</v>
      </c>
      <c r="F146" s="16">
        <f>F147</f>
        <v>3583.4</v>
      </c>
      <c r="G146" s="16">
        <f>G147</f>
        <v>32250</v>
      </c>
      <c r="H146" s="16">
        <f t="shared" si="18"/>
        <v>166487.4</v>
      </c>
      <c r="I146" s="16">
        <f>I147</f>
        <v>16648.8</v>
      </c>
      <c r="J146" s="16">
        <f>J147</f>
        <v>149838.6</v>
      </c>
    </row>
    <row r="147" spans="1:10" ht="75" customHeight="1" x14ac:dyDescent="0.2">
      <c r="A147" s="66" t="s">
        <v>1010</v>
      </c>
      <c r="B147" s="66" t="s">
        <v>1009</v>
      </c>
      <c r="C147" s="15"/>
      <c r="D147" s="15"/>
      <c r="E147" s="18">
        <f t="shared" ref="E147:E148" si="21">F147+G147</f>
        <v>35833.4</v>
      </c>
      <c r="F147" s="18">
        <f>F148</f>
        <v>3583.4</v>
      </c>
      <c r="G147" s="18">
        <f>G148</f>
        <v>32250</v>
      </c>
      <c r="H147" s="18">
        <f t="shared" ref="H147:H148" si="22">I147+J147</f>
        <v>166487.4</v>
      </c>
      <c r="I147" s="18">
        <f>I148</f>
        <v>16648.8</v>
      </c>
      <c r="J147" s="18">
        <f>J148</f>
        <v>149838.6</v>
      </c>
    </row>
    <row r="148" spans="1:10" ht="72" customHeight="1" x14ac:dyDescent="0.2">
      <c r="A148" s="15" t="s">
        <v>23</v>
      </c>
      <c r="B148" s="66" t="s">
        <v>1009</v>
      </c>
      <c r="C148" s="15" t="s">
        <v>16</v>
      </c>
      <c r="D148" s="15" t="s">
        <v>577</v>
      </c>
      <c r="E148" s="18">
        <f t="shared" si="21"/>
        <v>35833.4</v>
      </c>
      <c r="F148" s="65">
        <v>3583.4</v>
      </c>
      <c r="G148" s="18">
        <v>32250</v>
      </c>
      <c r="H148" s="18">
        <f t="shared" si="22"/>
        <v>166487.4</v>
      </c>
      <c r="I148" s="18">
        <v>16648.8</v>
      </c>
      <c r="J148" s="18">
        <v>149838.6</v>
      </c>
    </row>
    <row r="149" spans="1:10" ht="178.5" customHeight="1" x14ac:dyDescent="0.2">
      <c r="A149" s="11" t="s">
        <v>282</v>
      </c>
      <c r="B149" s="11" t="s">
        <v>283</v>
      </c>
      <c r="C149" s="15"/>
      <c r="D149" s="15"/>
      <c r="E149" s="16">
        <f t="shared" ref="E149:E196" si="23">F149+G149</f>
        <v>1415</v>
      </c>
      <c r="F149" s="17">
        <f>F150</f>
        <v>1415</v>
      </c>
      <c r="G149" s="16">
        <f>G150</f>
        <v>0</v>
      </c>
      <c r="H149" s="16">
        <f t="shared" si="18"/>
        <v>1415</v>
      </c>
      <c r="I149" s="17">
        <f>I150</f>
        <v>1415</v>
      </c>
      <c r="J149" s="16">
        <f>J150</f>
        <v>0</v>
      </c>
    </row>
    <row r="150" spans="1:10" ht="39" customHeight="1" x14ac:dyDescent="0.2">
      <c r="A150" s="36" t="s">
        <v>69</v>
      </c>
      <c r="B150" s="15" t="s">
        <v>284</v>
      </c>
      <c r="C150" s="15"/>
      <c r="D150" s="15"/>
      <c r="E150" s="18">
        <f t="shared" si="23"/>
        <v>1415</v>
      </c>
      <c r="F150" s="19">
        <f>F151</f>
        <v>1415</v>
      </c>
      <c r="G150" s="18">
        <f>G151</f>
        <v>0</v>
      </c>
      <c r="H150" s="18">
        <f t="shared" si="18"/>
        <v>1415</v>
      </c>
      <c r="I150" s="19">
        <f>I151</f>
        <v>1415</v>
      </c>
      <c r="J150" s="18">
        <f>J151</f>
        <v>0</v>
      </c>
    </row>
    <row r="151" spans="1:10" ht="95.25" customHeight="1" x14ac:dyDescent="0.2">
      <c r="A151" s="15" t="s">
        <v>21</v>
      </c>
      <c r="B151" s="15" t="s">
        <v>284</v>
      </c>
      <c r="C151" s="15" t="s">
        <v>17</v>
      </c>
      <c r="D151" s="15" t="s">
        <v>577</v>
      </c>
      <c r="E151" s="18">
        <f t="shared" si="23"/>
        <v>1415</v>
      </c>
      <c r="F151" s="18">
        <v>1415</v>
      </c>
      <c r="G151" s="18"/>
      <c r="H151" s="18">
        <f t="shared" si="18"/>
        <v>1415</v>
      </c>
      <c r="I151" s="18">
        <v>1415</v>
      </c>
      <c r="J151" s="18"/>
    </row>
    <row r="152" spans="1:10" ht="124.9" customHeight="1" x14ac:dyDescent="0.2">
      <c r="A152" s="11" t="s">
        <v>661</v>
      </c>
      <c r="B152" s="11" t="s">
        <v>285</v>
      </c>
      <c r="C152" s="15"/>
      <c r="D152" s="15"/>
      <c r="E152" s="16">
        <f t="shared" si="23"/>
        <v>48723.6</v>
      </c>
      <c r="F152" s="17">
        <f>F153</f>
        <v>48723.6</v>
      </c>
      <c r="G152" s="16">
        <f>G153</f>
        <v>0</v>
      </c>
      <c r="H152" s="16">
        <f t="shared" si="18"/>
        <v>49043.7</v>
      </c>
      <c r="I152" s="17">
        <f>I153</f>
        <v>49043.7</v>
      </c>
      <c r="J152" s="16">
        <f>J153</f>
        <v>0</v>
      </c>
    </row>
    <row r="153" spans="1:10" ht="80.25" customHeight="1" x14ac:dyDescent="0.2">
      <c r="A153" s="36" t="s">
        <v>61</v>
      </c>
      <c r="B153" s="15" t="s">
        <v>286</v>
      </c>
      <c r="C153" s="15"/>
      <c r="D153" s="15"/>
      <c r="E153" s="18">
        <f t="shared" si="23"/>
        <v>48723.6</v>
      </c>
      <c r="F153" s="19">
        <f>F154</f>
        <v>48723.6</v>
      </c>
      <c r="G153" s="18">
        <f>G154</f>
        <v>0</v>
      </c>
      <c r="H153" s="18">
        <f t="shared" si="18"/>
        <v>49043.7</v>
      </c>
      <c r="I153" s="19">
        <f>I154</f>
        <v>49043.7</v>
      </c>
      <c r="J153" s="18">
        <f>J154</f>
        <v>0</v>
      </c>
    </row>
    <row r="154" spans="1:10" ht="93" customHeight="1" x14ac:dyDescent="0.2">
      <c r="A154" s="15" t="s">
        <v>21</v>
      </c>
      <c r="B154" s="15" t="s">
        <v>286</v>
      </c>
      <c r="C154" s="15" t="s">
        <v>17</v>
      </c>
      <c r="D154" s="15" t="s">
        <v>577</v>
      </c>
      <c r="E154" s="18">
        <f t="shared" si="23"/>
        <v>48723.6</v>
      </c>
      <c r="F154" s="65">
        <v>48723.6</v>
      </c>
      <c r="G154" s="18"/>
      <c r="H154" s="18">
        <f t="shared" si="18"/>
        <v>49043.7</v>
      </c>
      <c r="I154" s="65">
        <v>49043.7</v>
      </c>
      <c r="J154" s="18"/>
    </row>
    <row r="155" spans="1:10" ht="189" customHeight="1" x14ac:dyDescent="0.2">
      <c r="A155" s="11" t="s">
        <v>662</v>
      </c>
      <c r="B155" s="11" t="s">
        <v>287</v>
      </c>
      <c r="C155" s="15"/>
      <c r="D155" s="15"/>
      <c r="E155" s="16">
        <f t="shared" si="23"/>
        <v>10597.1</v>
      </c>
      <c r="F155" s="17">
        <f>F156</f>
        <v>10597.1</v>
      </c>
      <c r="G155" s="16">
        <f>G156</f>
        <v>0</v>
      </c>
      <c r="H155" s="16">
        <f t="shared" si="18"/>
        <v>10665.6</v>
      </c>
      <c r="I155" s="17">
        <f>I156</f>
        <v>10665.6</v>
      </c>
      <c r="J155" s="16">
        <f>J156</f>
        <v>0</v>
      </c>
    </row>
    <row r="156" spans="1:10" ht="88.5" customHeight="1" x14ac:dyDescent="0.2">
      <c r="A156" s="36" t="s">
        <v>61</v>
      </c>
      <c r="B156" s="15" t="s">
        <v>288</v>
      </c>
      <c r="C156" s="11"/>
      <c r="D156" s="11"/>
      <c r="E156" s="18">
        <f t="shared" si="23"/>
        <v>10597.1</v>
      </c>
      <c r="F156" s="19">
        <f>F157</f>
        <v>10597.1</v>
      </c>
      <c r="G156" s="18">
        <f>G157</f>
        <v>0</v>
      </c>
      <c r="H156" s="18">
        <f t="shared" si="18"/>
        <v>10665.6</v>
      </c>
      <c r="I156" s="19">
        <f>I157</f>
        <v>10665.6</v>
      </c>
      <c r="J156" s="18">
        <f>J157</f>
        <v>0</v>
      </c>
    </row>
    <row r="157" spans="1:10" ht="104.25" customHeight="1" x14ac:dyDescent="0.2">
      <c r="A157" s="15" t="s">
        <v>21</v>
      </c>
      <c r="B157" s="15" t="s">
        <v>288</v>
      </c>
      <c r="C157" s="15" t="s">
        <v>17</v>
      </c>
      <c r="D157" s="15" t="s">
        <v>31</v>
      </c>
      <c r="E157" s="18">
        <f t="shared" si="23"/>
        <v>10597.1</v>
      </c>
      <c r="F157" s="65">
        <v>10597.1</v>
      </c>
      <c r="G157" s="18"/>
      <c r="H157" s="18">
        <f t="shared" si="18"/>
        <v>10665.6</v>
      </c>
      <c r="I157" s="65">
        <v>10665.6</v>
      </c>
      <c r="J157" s="18"/>
    </row>
    <row r="158" spans="1:10" ht="186" customHeight="1" x14ac:dyDescent="0.2">
      <c r="A158" s="41" t="s">
        <v>713</v>
      </c>
      <c r="B158" s="11" t="s">
        <v>715</v>
      </c>
      <c r="C158" s="11"/>
      <c r="D158" s="15"/>
      <c r="E158" s="16">
        <f t="shared" si="23"/>
        <v>306</v>
      </c>
      <c r="F158" s="17">
        <f>F159</f>
        <v>306</v>
      </c>
      <c r="G158" s="17">
        <f>G159</f>
        <v>0</v>
      </c>
      <c r="H158" s="16">
        <f t="shared" si="18"/>
        <v>306</v>
      </c>
      <c r="I158" s="17">
        <f>I159</f>
        <v>306</v>
      </c>
      <c r="J158" s="17">
        <f>J159</f>
        <v>0</v>
      </c>
    </row>
    <row r="159" spans="1:10" ht="150" customHeight="1" x14ac:dyDescent="0.2">
      <c r="A159" s="42" t="s">
        <v>714</v>
      </c>
      <c r="B159" s="15" t="s">
        <v>716</v>
      </c>
      <c r="C159" s="15"/>
      <c r="D159" s="15"/>
      <c r="E159" s="18">
        <f t="shared" si="23"/>
        <v>306</v>
      </c>
      <c r="F159" s="19">
        <f>F160</f>
        <v>306</v>
      </c>
      <c r="G159" s="19">
        <f>G160</f>
        <v>0</v>
      </c>
      <c r="H159" s="18">
        <f t="shared" si="18"/>
        <v>306</v>
      </c>
      <c r="I159" s="19">
        <f>I160</f>
        <v>306</v>
      </c>
      <c r="J159" s="19">
        <f>J160</f>
        <v>0</v>
      </c>
    </row>
    <row r="160" spans="1:10" ht="57" customHeight="1" x14ac:dyDescent="0.2">
      <c r="A160" s="36" t="s">
        <v>30</v>
      </c>
      <c r="B160" s="15" t="s">
        <v>716</v>
      </c>
      <c r="C160" s="15" t="s">
        <v>19</v>
      </c>
      <c r="D160" s="15" t="s">
        <v>577</v>
      </c>
      <c r="E160" s="18">
        <f t="shared" si="23"/>
        <v>306</v>
      </c>
      <c r="F160" s="65">
        <v>306</v>
      </c>
      <c r="G160" s="18"/>
      <c r="H160" s="18">
        <f t="shared" si="18"/>
        <v>306</v>
      </c>
      <c r="I160" s="65">
        <v>306</v>
      </c>
      <c r="J160" s="18"/>
    </row>
    <row r="161" spans="1:10" ht="256.14999999999998" customHeight="1" x14ac:dyDescent="0.2">
      <c r="A161" s="38" t="s">
        <v>711</v>
      </c>
      <c r="B161" s="11" t="s">
        <v>712</v>
      </c>
      <c r="C161" s="15"/>
      <c r="D161" s="15"/>
      <c r="E161" s="16">
        <f t="shared" si="23"/>
        <v>1217</v>
      </c>
      <c r="F161" s="17">
        <f>F162</f>
        <v>1217</v>
      </c>
      <c r="G161" s="18">
        <f>G162</f>
        <v>0</v>
      </c>
      <c r="H161" s="16">
        <f t="shared" si="18"/>
        <v>1223</v>
      </c>
      <c r="I161" s="17">
        <f>I162</f>
        <v>1223</v>
      </c>
      <c r="J161" s="18">
        <f>J162</f>
        <v>0</v>
      </c>
    </row>
    <row r="162" spans="1:10" ht="87.75" customHeight="1" x14ac:dyDescent="0.2">
      <c r="A162" s="36" t="s">
        <v>61</v>
      </c>
      <c r="B162" s="15" t="s">
        <v>854</v>
      </c>
      <c r="C162" s="15"/>
      <c r="D162" s="15"/>
      <c r="E162" s="18">
        <f t="shared" si="23"/>
        <v>1217</v>
      </c>
      <c r="F162" s="19">
        <f>F163</f>
        <v>1217</v>
      </c>
      <c r="G162" s="18">
        <f>G163</f>
        <v>0</v>
      </c>
      <c r="H162" s="18">
        <f t="shared" si="18"/>
        <v>1223</v>
      </c>
      <c r="I162" s="19">
        <f>I163</f>
        <v>1223</v>
      </c>
      <c r="J162" s="18">
        <f>J163</f>
        <v>0</v>
      </c>
    </row>
    <row r="163" spans="1:10" ht="111" customHeight="1" x14ac:dyDescent="0.2">
      <c r="A163" s="36" t="s">
        <v>21</v>
      </c>
      <c r="B163" s="15" t="s">
        <v>854</v>
      </c>
      <c r="C163" s="15" t="s">
        <v>17</v>
      </c>
      <c r="D163" s="15" t="s">
        <v>11</v>
      </c>
      <c r="E163" s="18">
        <f t="shared" si="23"/>
        <v>1217</v>
      </c>
      <c r="F163" s="65">
        <v>1217</v>
      </c>
      <c r="G163" s="18"/>
      <c r="H163" s="18">
        <f t="shared" si="18"/>
        <v>1223</v>
      </c>
      <c r="I163" s="65">
        <v>1223</v>
      </c>
      <c r="J163" s="18"/>
    </row>
    <row r="164" spans="1:10" ht="408.75" customHeight="1" x14ac:dyDescent="0.2">
      <c r="A164" s="38" t="s">
        <v>663</v>
      </c>
      <c r="B164" s="11" t="s">
        <v>289</v>
      </c>
      <c r="C164" s="11"/>
      <c r="D164" s="11"/>
      <c r="E164" s="16">
        <f t="shared" si="23"/>
        <v>104</v>
      </c>
      <c r="F164" s="16">
        <f>F165</f>
        <v>0</v>
      </c>
      <c r="G164" s="16">
        <f>G165</f>
        <v>104</v>
      </c>
      <c r="H164" s="16">
        <f t="shared" si="18"/>
        <v>110</v>
      </c>
      <c r="I164" s="16">
        <f>I165</f>
        <v>0</v>
      </c>
      <c r="J164" s="16">
        <f>J165</f>
        <v>110</v>
      </c>
    </row>
    <row r="165" spans="1:10" ht="259.5" customHeight="1" x14ac:dyDescent="0.2">
      <c r="A165" s="36" t="s">
        <v>629</v>
      </c>
      <c r="B165" s="15" t="s">
        <v>290</v>
      </c>
      <c r="C165" s="15"/>
      <c r="D165" s="15"/>
      <c r="E165" s="18">
        <f t="shared" si="23"/>
        <v>104</v>
      </c>
      <c r="F165" s="18">
        <f>F166</f>
        <v>0</v>
      </c>
      <c r="G165" s="18">
        <f>G166</f>
        <v>104</v>
      </c>
      <c r="H165" s="18">
        <f t="shared" si="18"/>
        <v>110</v>
      </c>
      <c r="I165" s="18">
        <f>I166</f>
        <v>0</v>
      </c>
      <c r="J165" s="18">
        <f>J166</f>
        <v>110</v>
      </c>
    </row>
    <row r="166" spans="1:10" ht="99" customHeight="1" x14ac:dyDescent="0.2">
      <c r="A166" s="36" t="s">
        <v>21</v>
      </c>
      <c r="B166" s="15" t="s">
        <v>290</v>
      </c>
      <c r="C166" s="15" t="s">
        <v>17</v>
      </c>
      <c r="D166" s="15" t="s">
        <v>11</v>
      </c>
      <c r="E166" s="18">
        <f t="shared" si="23"/>
        <v>104</v>
      </c>
      <c r="F166" s="19"/>
      <c r="G166" s="65">
        <v>104</v>
      </c>
      <c r="H166" s="18">
        <f t="shared" si="18"/>
        <v>110</v>
      </c>
      <c r="I166" s="19"/>
      <c r="J166" s="65">
        <v>110</v>
      </c>
    </row>
    <row r="167" spans="1:10" ht="236.25" customHeight="1" x14ac:dyDescent="0.2">
      <c r="A167" s="38" t="s">
        <v>903</v>
      </c>
      <c r="B167" s="11" t="s">
        <v>905</v>
      </c>
      <c r="C167" s="15"/>
      <c r="D167" s="15"/>
      <c r="E167" s="16">
        <f t="shared" si="23"/>
        <v>1750</v>
      </c>
      <c r="F167" s="16">
        <f>F168</f>
        <v>0</v>
      </c>
      <c r="G167" s="16">
        <f>G168</f>
        <v>1750</v>
      </c>
      <c r="H167" s="16">
        <f t="shared" si="18"/>
        <v>1750</v>
      </c>
      <c r="I167" s="16">
        <f>I168</f>
        <v>0</v>
      </c>
      <c r="J167" s="16">
        <f>J168</f>
        <v>1750</v>
      </c>
    </row>
    <row r="168" spans="1:10" ht="221.25" customHeight="1" x14ac:dyDescent="0.2">
      <c r="A168" s="36" t="s">
        <v>904</v>
      </c>
      <c r="B168" s="15" t="s">
        <v>906</v>
      </c>
      <c r="C168" s="15"/>
      <c r="D168" s="15"/>
      <c r="E168" s="18">
        <f t="shared" si="23"/>
        <v>1750</v>
      </c>
      <c r="F168" s="18">
        <f>F169</f>
        <v>0</v>
      </c>
      <c r="G168" s="18">
        <f>G169</f>
        <v>1750</v>
      </c>
      <c r="H168" s="18">
        <f t="shared" si="18"/>
        <v>1750</v>
      </c>
      <c r="I168" s="18">
        <f>I169</f>
        <v>0</v>
      </c>
      <c r="J168" s="18">
        <f>J169</f>
        <v>1750</v>
      </c>
    </row>
    <row r="169" spans="1:10" ht="99" customHeight="1" x14ac:dyDescent="0.2">
      <c r="A169" s="15" t="s">
        <v>21</v>
      </c>
      <c r="B169" s="15" t="s">
        <v>906</v>
      </c>
      <c r="C169" s="15" t="s">
        <v>17</v>
      </c>
      <c r="D169" s="15" t="s">
        <v>577</v>
      </c>
      <c r="E169" s="18">
        <f t="shared" si="23"/>
        <v>1750</v>
      </c>
      <c r="F169" s="18"/>
      <c r="G169" s="65">
        <v>1750</v>
      </c>
      <c r="H169" s="18">
        <f t="shared" si="18"/>
        <v>1750</v>
      </c>
      <c r="I169" s="18"/>
      <c r="J169" s="65">
        <v>1750</v>
      </c>
    </row>
    <row r="170" spans="1:10" ht="132" x14ac:dyDescent="0.2">
      <c r="A170" s="11" t="s">
        <v>816</v>
      </c>
      <c r="B170" s="11" t="s">
        <v>817</v>
      </c>
      <c r="C170" s="11"/>
      <c r="D170" s="15"/>
      <c r="E170" s="16">
        <f>F170+G170</f>
        <v>146134</v>
      </c>
      <c r="F170" s="17">
        <f>F171</f>
        <v>146134</v>
      </c>
      <c r="G170" s="16">
        <f>G171</f>
        <v>0</v>
      </c>
      <c r="H170" s="16">
        <f>I170+J170</f>
        <v>146134</v>
      </c>
      <c r="I170" s="17">
        <f>I171</f>
        <v>146134</v>
      </c>
      <c r="J170" s="16">
        <f>J171</f>
        <v>0</v>
      </c>
    </row>
    <row r="171" spans="1:10" ht="156.75" customHeight="1" x14ac:dyDescent="0.2">
      <c r="A171" s="36" t="s">
        <v>821</v>
      </c>
      <c r="B171" s="15" t="s">
        <v>822</v>
      </c>
      <c r="C171" s="15"/>
      <c r="D171" s="15"/>
      <c r="E171" s="18">
        <f>F171+G171</f>
        <v>146134</v>
      </c>
      <c r="F171" s="19">
        <f>F172</f>
        <v>146134</v>
      </c>
      <c r="G171" s="18">
        <f>G172</f>
        <v>0</v>
      </c>
      <c r="H171" s="18">
        <f>I171+J171</f>
        <v>146134</v>
      </c>
      <c r="I171" s="19">
        <f>I172</f>
        <v>146134</v>
      </c>
      <c r="J171" s="18">
        <f>J172</f>
        <v>0</v>
      </c>
    </row>
    <row r="172" spans="1:10" ht="91.5" customHeight="1" x14ac:dyDescent="0.2">
      <c r="A172" s="15" t="s">
        <v>21</v>
      </c>
      <c r="B172" s="15" t="s">
        <v>822</v>
      </c>
      <c r="C172" s="15" t="s">
        <v>17</v>
      </c>
      <c r="D172" s="15" t="s">
        <v>577</v>
      </c>
      <c r="E172" s="18">
        <f>F172+G172</f>
        <v>146134</v>
      </c>
      <c r="F172" s="65">
        <v>146134</v>
      </c>
      <c r="G172" s="18"/>
      <c r="H172" s="18">
        <f>I172+J172</f>
        <v>146134</v>
      </c>
      <c r="I172" s="65">
        <f>64306.9+81827.1</f>
        <v>146134</v>
      </c>
      <c r="J172" s="18"/>
    </row>
    <row r="173" spans="1:10" ht="62.25" customHeight="1" x14ac:dyDescent="0.2">
      <c r="A173" s="38" t="s">
        <v>291</v>
      </c>
      <c r="B173" s="11" t="s">
        <v>292</v>
      </c>
      <c r="C173" s="15"/>
      <c r="D173" s="15"/>
      <c r="E173" s="16">
        <f t="shared" si="23"/>
        <v>17584.2</v>
      </c>
      <c r="F173" s="17">
        <f>F174+F177</f>
        <v>17584.2</v>
      </c>
      <c r="G173" s="16">
        <f>G174+G177</f>
        <v>0</v>
      </c>
      <c r="H173" s="16">
        <f t="shared" ref="H173:H215" si="24">I173+J173</f>
        <v>17706.599999999999</v>
      </c>
      <c r="I173" s="17">
        <f>I174+I177</f>
        <v>17706.599999999999</v>
      </c>
      <c r="J173" s="16">
        <f>J174+J177</f>
        <v>0</v>
      </c>
    </row>
    <row r="174" spans="1:10" ht="111" customHeight="1" x14ac:dyDescent="0.2">
      <c r="A174" s="38" t="s">
        <v>540</v>
      </c>
      <c r="B174" s="11" t="s">
        <v>293</v>
      </c>
      <c r="C174" s="15"/>
      <c r="D174" s="15"/>
      <c r="E174" s="16">
        <f t="shared" si="23"/>
        <v>17512.7</v>
      </c>
      <c r="F174" s="17">
        <f>F175</f>
        <v>17512.7</v>
      </c>
      <c r="G174" s="16">
        <f>G175</f>
        <v>0</v>
      </c>
      <c r="H174" s="16">
        <f t="shared" si="24"/>
        <v>17635.099999999999</v>
      </c>
      <c r="I174" s="17">
        <f>I175</f>
        <v>17635.099999999999</v>
      </c>
      <c r="J174" s="16">
        <f>J175</f>
        <v>0</v>
      </c>
    </row>
    <row r="175" spans="1:10" ht="75.75" customHeight="1" x14ac:dyDescent="0.2">
      <c r="A175" s="36" t="s">
        <v>61</v>
      </c>
      <c r="B175" s="15" t="s">
        <v>294</v>
      </c>
      <c r="C175" s="15"/>
      <c r="D175" s="15"/>
      <c r="E175" s="18">
        <f t="shared" si="23"/>
        <v>17512.7</v>
      </c>
      <c r="F175" s="19">
        <f>F176</f>
        <v>17512.7</v>
      </c>
      <c r="G175" s="18">
        <f>G176</f>
        <v>0</v>
      </c>
      <c r="H175" s="18">
        <f t="shared" si="24"/>
        <v>17635.099999999999</v>
      </c>
      <c r="I175" s="19">
        <f>I176</f>
        <v>17635.099999999999</v>
      </c>
      <c r="J175" s="18">
        <f>J176</f>
        <v>0</v>
      </c>
    </row>
    <row r="176" spans="1:10" ht="88.5" customHeight="1" x14ac:dyDescent="0.2">
      <c r="A176" s="15" t="s">
        <v>21</v>
      </c>
      <c r="B176" s="15" t="s">
        <v>294</v>
      </c>
      <c r="C176" s="15" t="s">
        <v>17</v>
      </c>
      <c r="D176" s="15" t="s">
        <v>31</v>
      </c>
      <c r="E176" s="18">
        <f t="shared" si="23"/>
        <v>17512.7</v>
      </c>
      <c r="F176" s="65">
        <v>17512.7</v>
      </c>
      <c r="G176" s="18"/>
      <c r="H176" s="18">
        <f t="shared" si="24"/>
        <v>17635.099999999999</v>
      </c>
      <c r="I176" s="65">
        <v>17635.099999999999</v>
      </c>
      <c r="J176" s="18"/>
    </row>
    <row r="177" spans="1:10" ht="195.75" customHeight="1" x14ac:dyDescent="0.2">
      <c r="A177" s="38" t="s">
        <v>664</v>
      </c>
      <c r="B177" s="11" t="s">
        <v>295</v>
      </c>
      <c r="C177" s="11"/>
      <c r="D177" s="11"/>
      <c r="E177" s="16">
        <f t="shared" si="23"/>
        <v>71.5</v>
      </c>
      <c r="F177" s="17">
        <f>F178</f>
        <v>71.5</v>
      </c>
      <c r="G177" s="16">
        <f>G178</f>
        <v>0</v>
      </c>
      <c r="H177" s="16">
        <f t="shared" si="24"/>
        <v>71.5</v>
      </c>
      <c r="I177" s="17">
        <f>I178</f>
        <v>71.5</v>
      </c>
      <c r="J177" s="16">
        <f>J178</f>
        <v>0</v>
      </c>
    </row>
    <row r="178" spans="1:10" ht="72" customHeight="1" x14ac:dyDescent="0.2">
      <c r="A178" s="36" t="s">
        <v>61</v>
      </c>
      <c r="B178" s="15" t="s">
        <v>296</v>
      </c>
      <c r="C178" s="15"/>
      <c r="D178" s="15"/>
      <c r="E178" s="18">
        <f t="shared" si="23"/>
        <v>71.5</v>
      </c>
      <c r="F178" s="19">
        <f>F179</f>
        <v>71.5</v>
      </c>
      <c r="G178" s="18">
        <f>G179</f>
        <v>0</v>
      </c>
      <c r="H178" s="18">
        <f t="shared" si="24"/>
        <v>71.5</v>
      </c>
      <c r="I178" s="19">
        <f>I179</f>
        <v>71.5</v>
      </c>
      <c r="J178" s="18">
        <f>J179</f>
        <v>0</v>
      </c>
    </row>
    <row r="179" spans="1:10" ht="90.75" customHeight="1" x14ac:dyDescent="0.2">
      <c r="A179" s="15" t="s">
        <v>21</v>
      </c>
      <c r="B179" s="15" t="s">
        <v>296</v>
      </c>
      <c r="C179" s="15" t="s">
        <v>17</v>
      </c>
      <c r="D179" s="15" t="s">
        <v>31</v>
      </c>
      <c r="E179" s="18">
        <f t="shared" si="23"/>
        <v>71.5</v>
      </c>
      <c r="F179" s="65">
        <v>71.5</v>
      </c>
      <c r="G179" s="18"/>
      <c r="H179" s="18">
        <f t="shared" si="24"/>
        <v>71.5</v>
      </c>
      <c r="I179" s="65">
        <v>71.5</v>
      </c>
      <c r="J179" s="18"/>
    </row>
    <row r="180" spans="1:10" ht="75" customHeight="1" x14ac:dyDescent="0.2">
      <c r="A180" s="38" t="s">
        <v>297</v>
      </c>
      <c r="B180" s="11" t="s">
        <v>298</v>
      </c>
      <c r="C180" s="15"/>
      <c r="D180" s="15"/>
      <c r="E180" s="16">
        <f t="shared" si="23"/>
        <v>70020</v>
      </c>
      <c r="F180" s="17">
        <f>F181+F184+F187+F192</f>
        <v>54585.2</v>
      </c>
      <c r="G180" s="16">
        <f>G181+G184+G187+G192</f>
        <v>15434.8</v>
      </c>
      <c r="H180" s="16">
        <f t="shared" si="24"/>
        <v>69450.3</v>
      </c>
      <c r="I180" s="17">
        <f>I181+I184+I187+I192</f>
        <v>53398.100000000006</v>
      </c>
      <c r="J180" s="16">
        <f>J181+J184+J187+J192</f>
        <v>16052.2</v>
      </c>
    </row>
    <row r="181" spans="1:10" ht="148.5" x14ac:dyDescent="0.2">
      <c r="A181" s="11" t="s">
        <v>299</v>
      </c>
      <c r="B181" s="11" t="s">
        <v>300</v>
      </c>
      <c r="C181" s="15"/>
      <c r="D181" s="15"/>
      <c r="E181" s="16">
        <f t="shared" si="23"/>
        <v>11047</v>
      </c>
      <c r="F181" s="17">
        <f>F182</f>
        <v>11047</v>
      </c>
      <c r="G181" s="16">
        <f>G182</f>
        <v>0</v>
      </c>
      <c r="H181" s="16">
        <f t="shared" si="24"/>
        <v>11142.1</v>
      </c>
      <c r="I181" s="17">
        <f>I182</f>
        <v>11142.1</v>
      </c>
      <c r="J181" s="16">
        <f>J182</f>
        <v>0</v>
      </c>
    </row>
    <row r="182" spans="1:10" ht="78" customHeight="1" x14ac:dyDescent="0.2">
      <c r="A182" s="36" t="s">
        <v>61</v>
      </c>
      <c r="B182" s="15" t="s">
        <v>301</v>
      </c>
      <c r="C182" s="11"/>
      <c r="D182" s="11"/>
      <c r="E182" s="18">
        <f t="shared" si="23"/>
        <v>11047</v>
      </c>
      <c r="F182" s="19">
        <f>F183</f>
        <v>11047</v>
      </c>
      <c r="G182" s="18">
        <f>G183</f>
        <v>0</v>
      </c>
      <c r="H182" s="18">
        <f t="shared" si="24"/>
        <v>11142.1</v>
      </c>
      <c r="I182" s="19">
        <f>I183</f>
        <v>11142.1</v>
      </c>
      <c r="J182" s="18">
        <f>J183</f>
        <v>0</v>
      </c>
    </row>
    <row r="183" spans="1:10" ht="82.5" x14ac:dyDescent="0.2">
      <c r="A183" s="15" t="s">
        <v>21</v>
      </c>
      <c r="B183" s="15" t="s">
        <v>301</v>
      </c>
      <c r="C183" s="15" t="s">
        <v>17</v>
      </c>
      <c r="D183" s="15" t="s">
        <v>26</v>
      </c>
      <c r="E183" s="18">
        <f t="shared" si="23"/>
        <v>11047</v>
      </c>
      <c r="F183" s="65">
        <v>11047</v>
      </c>
      <c r="G183" s="18"/>
      <c r="H183" s="18">
        <f t="shared" si="24"/>
        <v>11142.1</v>
      </c>
      <c r="I183" s="65">
        <v>11142.1</v>
      </c>
      <c r="J183" s="18"/>
    </row>
    <row r="184" spans="1:10" ht="89.25" customHeight="1" x14ac:dyDescent="0.2">
      <c r="A184" s="11" t="s">
        <v>302</v>
      </c>
      <c r="B184" s="11" t="s">
        <v>303</v>
      </c>
      <c r="C184" s="15"/>
      <c r="D184" s="15"/>
      <c r="E184" s="16">
        <f t="shared" si="23"/>
        <v>15434.8</v>
      </c>
      <c r="F184" s="17">
        <f>F185</f>
        <v>0</v>
      </c>
      <c r="G184" s="16">
        <f>G185</f>
        <v>15434.8</v>
      </c>
      <c r="H184" s="16">
        <f t="shared" si="24"/>
        <v>16052.2</v>
      </c>
      <c r="I184" s="17">
        <f>I185</f>
        <v>0</v>
      </c>
      <c r="J184" s="16">
        <f>J185</f>
        <v>16052.2</v>
      </c>
    </row>
    <row r="185" spans="1:10" ht="71.25" customHeight="1" x14ac:dyDescent="0.2">
      <c r="A185" s="36" t="s">
        <v>306</v>
      </c>
      <c r="B185" s="15" t="s">
        <v>304</v>
      </c>
      <c r="C185" s="15"/>
      <c r="D185" s="15"/>
      <c r="E185" s="18">
        <f t="shared" si="23"/>
        <v>15434.8</v>
      </c>
      <c r="F185" s="19">
        <f>F186</f>
        <v>0</v>
      </c>
      <c r="G185" s="18">
        <f>G186</f>
        <v>15434.8</v>
      </c>
      <c r="H185" s="18">
        <f t="shared" si="24"/>
        <v>16052.2</v>
      </c>
      <c r="I185" s="19">
        <f>I186</f>
        <v>0</v>
      </c>
      <c r="J185" s="18">
        <f>J186</f>
        <v>16052.2</v>
      </c>
    </row>
    <row r="186" spans="1:10" ht="83.25" customHeight="1" x14ac:dyDescent="0.2">
      <c r="A186" s="15" t="s">
        <v>21</v>
      </c>
      <c r="B186" s="15" t="s">
        <v>304</v>
      </c>
      <c r="C186" s="15" t="s">
        <v>17</v>
      </c>
      <c r="D186" s="15" t="s">
        <v>26</v>
      </c>
      <c r="E186" s="18">
        <f t="shared" si="23"/>
        <v>15434.8</v>
      </c>
      <c r="F186" s="19"/>
      <c r="G186" s="65">
        <v>15434.8</v>
      </c>
      <c r="H186" s="18">
        <f t="shared" si="24"/>
        <v>16052.2</v>
      </c>
      <c r="I186" s="19"/>
      <c r="J186" s="65">
        <v>16052.2</v>
      </c>
    </row>
    <row r="187" spans="1:10" ht="135" customHeight="1" x14ac:dyDescent="0.2">
      <c r="A187" s="11" t="s">
        <v>665</v>
      </c>
      <c r="B187" s="11" t="s">
        <v>305</v>
      </c>
      <c r="C187" s="15"/>
      <c r="D187" s="15"/>
      <c r="E187" s="16">
        <f t="shared" si="23"/>
        <v>17415.2</v>
      </c>
      <c r="F187" s="17">
        <f>F188+F190</f>
        <v>17415.2</v>
      </c>
      <c r="G187" s="16">
        <f>G188+G190</f>
        <v>0</v>
      </c>
      <c r="H187" s="16">
        <f t="shared" si="24"/>
        <v>18111.8</v>
      </c>
      <c r="I187" s="17">
        <f>I188+I190</f>
        <v>18111.8</v>
      </c>
      <c r="J187" s="16">
        <f>J188+J190</f>
        <v>0</v>
      </c>
    </row>
    <row r="188" spans="1:10" ht="66" x14ac:dyDescent="0.2">
      <c r="A188" s="36" t="s">
        <v>306</v>
      </c>
      <c r="B188" s="15" t="s">
        <v>307</v>
      </c>
      <c r="C188" s="15"/>
      <c r="D188" s="15"/>
      <c r="E188" s="18">
        <f t="shared" si="23"/>
        <v>17274.5</v>
      </c>
      <c r="F188" s="19">
        <f>F189</f>
        <v>17274.5</v>
      </c>
      <c r="G188" s="18">
        <f>G189</f>
        <v>0</v>
      </c>
      <c r="H188" s="18">
        <f t="shared" si="24"/>
        <v>17965.5</v>
      </c>
      <c r="I188" s="19">
        <f>I189</f>
        <v>17965.5</v>
      </c>
      <c r="J188" s="18">
        <f>J189</f>
        <v>0</v>
      </c>
    </row>
    <row r="189" spans="1:10" ht="82.5" x14ac:dyDescent="0.2">
      <c r="A189" s="15" t="s">
        <v>21</v>
      </c>
      <c r="B189" s="15" t="s">
        <v>307</v>
      </c>
      <c r="C189" s="15" t="s">
        <v>17</v>
      </c>
      <c r="D189" s="15" t="s">
        <v>26</v>
      </c>
      <c r="E189" s="18">
        <f t="shared" si="23"/>
        <v>17274.5</v>
      </c>
      <c r="F189" s="65">
        <v>17274.5</v>
      </c>
      <c r="G189" s="18"/>
      <c r="H189" s="18">
        <f t="shared" si="24"/>
        <v>17965.5</v>
      </c>
      <c r="I189" s="65">
        <v>17965.5</v>
      </c>
      <c r="J189" s="18"/>
    </row>
    <row r="190" spans="1:10" ht="134.44999999999999" customHeight="1" x14ac:dyDescent="0.2">
      <c r="A190" s="37" t="s">
        <v>794</v>
      </c>
      <c r="B190" s="15" t="s">
        <v>308</v>
      </c>
      <c r="C190" s="15"/>
      <c r="D190" s="15"/>
      <c r="E190" s="18">
        <f t="shared" si="23"/>
        <v>140.69999999999999</v>
      </c>
      <c r="F190" s="19">
        <f>F191</f>
        <v>140.69999999999999</v>
      </c>
      <c r="G190" s="18">
        <f>G191</f>
        <v>0</v>
      </c>
      <c r="H190" s="18">
        <f t="shared" si="24"/>
        <v>146.30000000000001</v>
      </c>
      <c r="I190" s="19">
        <f>I191</f>
        <v>146.30000000000001</v>
      </c>
      <c r="J190" s="18">
        <f>J191</f>
        <v>0</v>
      </c>
    </row>
    <row r="191" spans="1:10" ht="114" customHeight="1" x14ac:dyDescent="0.2">
      <c r="A191" s="15" t="s">
        <v>21</v>
      </c>
      <c r="B191" s="15" t="s">
        <v>308</v>
      </c>
      <c r="C191" s="15" t="s">
        <v>17</v>
      </c>
      <c r="D191" s="15" t="s">
        <v>26</v>
      </c>
      <c r="E191" s="18">
        <f t="shared" si="23"/>
        <v>140.69999999999999</v>
      </c>
      <c r="F191" s="65">
        <v>140.69999999999999</v>
      </c>
      <c r="G191" s="18"/>
      <c r="H191" s="18">
        <f t="shared" si="24"/>
        <v>146.30000000000001</v>
      </c>
      <c r="I191" s="65">
        <v>146.30000000000001</v>
      </c>
      <c r="J191" s="18"/>
    </row>
    <row r="192" spans="1:10" ht="117.75" customHeight="1" x14ac:dyDescent="0.2">
      <c r="A192" s="11" t="s">
        <v>309</v>
      </c>
      <c r="B192" s="11" t="s">
        <v>310</v>
      </c>
      <c r="C192" s="15"/>
      <c r="D192" s="15"/>
      <c r="E192" s="16">
        <f t="shared" si="23"/>
        <v>26123</v>
      </c>
      <c r="F192" s="16">
        <f>F193+F195</f>
        <v>26123</v>
      </c>
      <c r="G192" s="16">
        <f>G193+G195</f>
        <v>0</v>
      </c>
      <c r="H192" s="16">
        <f t="shared" si="24"/>
        <v>24144.2</v>
      </c>
      <c r="I192" s="16">
        <f>I193+I195</f>
        <v>24144.2</v>
      </c>
      <c r="J192" s="16">
        <f>J193+J195</f>
        <v>0</v>
      </c>
    </row>
    <row r="193" spans="1:10" ht="82.5" customHeight="1" x14ac:dyDescent="0.2">
      <c r="A193" s="36" t="s">
        <v>306</v>
      </c>
      <c r="B193" s="15" t="s">
        <v>311</v>
      </c>
      <c r="C193" s="15"/>
      <c r="D193" s="15"/>
      <c r="E193" s="18">
        <f t="shared" si="23"/>
        <v>21359.8</v>
      </c>
      <c r="F193" s="19">
        <f>F194</f>
        <v>21359.8</v>
      </c>
      <c r="G193" s="18">
        <f>G194</f>
        <v>0</v>
      </c>
      <c r="H193" s="18">
        <f t="shared" si="24"/>
        <v>19381</v>
      </c>
      <c r="I193" s="19">
        <f>I194</f>
        <v>19381</v>
      </c>
      <c r="J193" s="18">
        <f>J194</f>
        <v>0</v>
      </c>
    </row>
    <row r="194" spans="1:10" ht="111.75" customHeight="1" x14ac:dyDescent="0.2">
      <c r="A194" s="15" t="s">
        <v>21</v>
      </c>
      <c r="B194" s="15" t="s">
        <v>311</v>
      </c>
      <c r="C194" s="15" t="s">
        <v>17</v>
      </c>
      <c r="D194" s="15" t="s">
        <v>26</v>
      </c>
      <c r="E194" s="18">
        <f t="shared" si="23"/>
        <v>21359.8</v>
      </c>
      <c r="F194" s="65">
        <v>21359.8</v>
      </c>
      <c r="G194" s="18"/>
      <c r="H194" s="18">
        <f t="shared" si="24"/>
        <v>19381</v>
      </c>
      <c r="I194" s="65">
        <v>19381</v>
      </c>
      <c r="J194" s="18"/>
    </row>
    <row r="195" spans="1:10" ht="139.5" customHeight="1" x14ac:dyDescent="0.2">
      <c r="A195" s="37" t="s">
        <v>794</v>
      </c>
      <c r="B195" s="15" t="s">
        <v>735</v>
      </c>
      <c r="C195" s="15"/>
      <c r="D195" s="15"/>
      <c r="E195" s="18">
        <f t="shared" si="23"/>
        <v>4763.2</v>
      </c>
      <c r="F195" s="18">
        <f>F196</f>
        <v>4763.2</v>
      </c>
      <c r="G195" s="18">
        <f>G196</f>
        <v>0</v>
      </c>
      <c r="H195" s="18">
        <f t="shared" si="24"/>
        <v>4763.2</v>
      </c>
      <c r="I195" s="18">
        <f>I196</f>
        <v>4763.2</v>
      </c>
      <c r="J195" s="18">
        <f>J196</f>
        <v>0</v>
      </c>
    </row>
    <row r="196" spans="1:10" ht="52.5" customHeight="1" x14ac:dyDescent="0.2">
      <c r="A196" s="15" t="s">
        <v>22</v>
      </c>
      <c r="B196" s="15" t="s">
        <v>735</v>
      </c>
      <c r="C196" s="15" t="s">
        <v>18</v>
      </c>
      <c r="D196" s="15" t="s">
        <v>26</v>
      </c>
      <c r="E196" s="18">
        <f t="shared" si="23"/>
        <v>4763.2</v>
      </c>
      <c r="F196" s="18">
        <v>4763.2</v>
      </c>
      <c r="G196" s="18"/>
      <c r="H196" s="18">
        <f t="shared" si="24"/>
        <v>4763.2</v>
      </c>
      <c r="I196" s="18">
        <v>4763.2</v>
      </c>
      <c r="J196" s="18"/>
    </row>
    <row r="197" spans="1:10" ht="88.5" customHeight="1" x14ac:dyDescent="0.2">
      <c r="A197" s="38" t="s">
        <v>312</v>
      </c>
      <c r="B197" s="11" t="s">
        <v>313</v>
      </c>
      <c r="C197" s="15"/>
      <c r="D197" s="15"/>
      <c r="E197" s="16">
        <f t="shared" ref="E197:E220" si="25">F197+G197</f>
        <v>30207.7</v>
      </c>
      <c r="F197" s="17">
        <f>F198+F201+F204</f>
        <v>30207.7</v>
      </c>
      <c r="G197" s="16">
        <f>G198+G201+G204</f>
        <v>0</v>
      </c>
      <c r="H197" s="16">
        <f t="shared" si="24"/>
        <v>30418.399999999998</v>
      </c>
      <c r="I197" s="17">
        <f>I198+I201+I204</f>
        <v>30418.399999999998</v>
      </c>
      <c r="J197" s="16">
        <f>J198+J201+J204</f>
        <v>0</v>
      </c>
    </row>
    <row r="198" spans="1:10" ht="165" customHeight="1" x14ac:dyDescent="0.2">
      <c r="A198" s="11" t="s">
        <v>958</v>
      </c>
      <c r="B198" s="11" t="s">
        <v>314</v>
      </c>
      <c r="C198" s="15"/>
      <c r="D198" s="15"/>
      <c r="E198" s="16">
        <f t="shared" si="25"/>
        <v>29837.9</v>
      </c>
      <c r="F198" s="17">
        <f>F199</f>
        <v>29837.9</v>
      </c>
      <c r="G198" s="16">
        <f>G199</f>
        <v>0</v>
      </c>
      <c r="H198" s="16">
        <f t="shared" si="24"/>
        <v>30048.6</v>
      </c>
      <c r="I198" s="17">
        <f>I199</f>
        <v>30048.6</v>
      </c>
      <c r="J198" s="16">
        <f>J199</f>
        <v>0</v>
      </c>
    </row>
    <row r="199" spans="1:10" ht="93.75" customHeight="1" x14ac:dyDescent="0.2">
      <c r="A199" s="36" t="s">
        <v>61</v>
      </c>
      <c r="B199" s="15" t="s">
        <v>315</v>
      </c>
      <c r="C199" s="15"/>
      <c r="D199" s="15"/>
      <c r="E199" s="18">
        <f t="shared" si="25"/>
        <v>29837.9</v>
      </c>
      <c r="F199" s="19">
        <f>F200</f>
        <v>29837.9</v>
      </c>
      <c r="G199" s="18">
        <f>G200</f>
        <v>0</v>
      </c>
      <c r="H199" s="18">
        <f t="shared" si="24"/>
        <v>30048.6</v>
      </c>
      <c r="I199" s="19">
        <f>I200</f>
        <v>30048.6</v>
      </c>
      <c r="J199" s="18">
        <f>J200</f>
        <v>0</v>
      </c>
    </row>
    <row r="200" spans="1:10" ht="108" customHeight="1" x14ac:dyDescent="0.2">
      <c r="A200" s="15" t="s">
        <v>21</v>
      </c>
      <c r="B200" s="15" t="s">
        <v>315</v>
      </c>
      <c r="C200" s="15" t="s">
        <v>17</v>
      </c>
      <c r="D200" s="15" t="s">
        <v>316</v>
      </c>
      <c r="E200" s="18">
        <f t="shared" si="25"/>
        <v>29837.9</v>
      </c>
      <c r="F200" s="65">
        <v>29837.9</v>
      </c>
      <c r="G200" s="18"/>
      <c r="H200" s="18">
        <f t="shared" si="24"/>
        <v>30048.6</v>
      </c>
      <c r="I200" s="65">
        <v>30048.6</v>
      </c>
      <c r="J200" s="18"/>
    </row>
    <row r="201" spans="1:10" ht="145.15" customHeight="1" x14ac:dyDescent="0.2">
      <c r="A201" s="11" t="s">
        <v>317</v>
      </c>
      <c r="B201" s="11" t="s">
        <v>318</v>
      </c>
      <c r="C201" s="15"/>
      <c r="D201" s="15"/>
      <c r="E201" s="16">
        <f t="shared" si="25"/>
        <v>62</v>
      </c>
      <c r="F201" s="17">
        <f>F202</f>
        <v>62</v>
      </c>
      <c r="G201" s="16">
        <f>G202</f>
        <v>0</v>
      </c>
      <c r="H201" s="16">
        <f t="shared" si="24"/>
        <v>62</v>
      </c>
      <c r="I201" s="17">
        <f>I202</f>
        <v>62</v>
      </c>
      <c r="J201" s="16">
        <f>J202</f>
        <v>0</v>
      </c>
    </row>
    <row r="202" spans="1:10" ht="87.75" customHeight="1" x14ac:dyDescent="0.2">
      <c r="A202" s="36" t="s">
        <v>61</v>
      </c>
      <c r="B202" s="15" t="s">
        <v>319</v>
      </c>
      <c r="C202" s="15"/>
      <c r="D202" s="15"/>
      <c r="E202" s="18">
        <f t="shared" si="25"/>
        <v>62</v>
      </c>
      <c r="F202" s="19">
        <f>F203</f>
        <v>62</v>
      </c>
      <c r="G202" s="18">
        <f>G203</f>
        <v>0</v>
      </c>
      <c r="H202" s="18">
        <f t="shared" si="24"/>
        <v>62</v>
      </c>
      <c r="I202" s="19">
        <f>I203</f>
        <v>62</v>
      </c>
      <c r="J202" s="18">
        <f>J203</f>
        <v>0</v>
      </c>
    </row>
    <row r="203" spans="1:10" ht="101.45" customHeight="1" x14ac:dyDescent="0.2">
      <c r="A203" s="15" t="s">
        <v>21</v>
      </c>
      <c r="B203" s="15" t="s">
        <v>319</v>
      </c>
      <c r="C203" s="15" t="s">
        <v>17</v>
      </c>
      <c r="D203" s="15" t="s">
        <v>316</v>
      </c>
      <c r="E203" s="18">
        <f t="shared" si="25"/>
        <v>62</v>
      </c>
      <c r="F203" s="18">
        <v>62</v>
      </c>
      <c r="G203" s="18"/>
      <c r="H203" s="18">
        <f t="shared" si="24"/>
        <v>62</v>
      </c>
      <c r="I203" s="18">
        <v>62</v>
      </c>
      <c r="J203" s="18"/>
    </row>
    <row r="204" spans="1:10" ht="139.9" customHeight="1" x14ac:dyDescent="0.2">
      <c r="A204" s="11" t="s">
        <v>320</v>
      </c>
      <c r="B204" s="11" t="s">
        <v>321</v>
      </c>
      <c r="C204" s="15"/>
      <c r="D204" s="15"/>
      <c r="E204" s="16">
        <f t="shared" si="25"/>
        <v>307.8</v>
      </c>
      <c r="F204" s="17">
        <f>F205</f>
        <v>307.8</v>
      </c>
      <c r="G204" s="16">
        <f>G205</f>
        <v>0</v>
      </c>
      <c r="H204" s="16">
        <f t="shared" si="24"/>
        <v>307.8</v>
      </c>
      <c r="I204" s="17">
        <f>I205</f>
        <v>307.8</v>
      </c>
      <c r="J204" s="16">
        <f>J205</f>
        <v>0</v>
      </c>
    </row>
    <row r="205" spans="1:10" ht="36.75" customHeight="1" x14ac:dyDescent="0.2">
      <c r="A205" s="36" t="s">
        <v>69</v>
      </c>
      <c r="B205" s="15" t="s">
        <v>322</v>
      </c>
      <c r="C205" s="15"/>
      <c r="D205" s="15"/>
      <c r="E205" s="18">
        <f t="shared" si="25"/>
        <v>307.8</v>
      </c>
      <c r="F205" s="19">
        <f>F206</f>
        <v>307.8</v>
      </c>
      <c r="G205" s="18">
        <f>G206</f>
        <v>0</v>
      </c>
      <c r="H205" s="18">
        <f t="shared" si="24"/>
        <v>307.8</v>
      </c>
      <c r="I205" s="19">
        <f>I206</f>
        <v>307.8</v>
      </c>
      <c r="J205" s="18">
        <f>J206</f>
        <v>0</v>
      </c>
    </row>
    <row r="206" spans="1:10" ht="106.5" customHeight="1" x14ac:dyDescent="0.2">
      <c r="A206" s="15" t="s">
        <v>21</v>
      </c>
      <c r="B206" s="15" t="s">
        <v>322</v>
      </c>
      <c r="C206" s="15" t="s">
        <v>17</v>
      </c>
      <c r="D206" s="15" t="s">
        <v>316</v>
      </c>
      <c r="E206" s="18">
        <f t="shared" si="25"/>
        <v>307.8</v>
      </c>
      <c r="F206" s="18">
        <v>307.8</v>
      </c>
      <c r="G206" s="18"/>
      <c r="H206" s="18">
        <f t="shared" si="24"/>
        <v>307.8</v>
      </c>
      <c r="I206" s="18">
        <v>307.8</v>
      </c>
      <c r="J206" s="18"/>
    </row>
    <row r="207" spans="1:10" ht="95.25" customHeight="1" x14ac:dyDescent="0.2">
      <c r="A207" s="38" t="s">
        <v>323</v>
      </c>
      <c r="B207" s="11" t="s">
        <v>324</v>
      </c>
      <c r="C207" s="15"/>
      <c r="D207" s="15"/>
      <c r="E207" s="16">
        <f t="shared" si="25"/>
        <v>104807.8</v>
      </c>
      <c r="F207" s="17">
        <f>F208+F212+F216</f>
        <v>104807.8</v>
      </c>
      <c r="G207" s="16">
        <f>G208+G212+G216</f>
        <v>0</v>
      </c>
      <c r="H207" s="16">
        <f t="shared" si="24"/>
        <v>105465.40000000001</v>
      </c>
      <c r="I207" s="17">
        <f>I208+I212+I216</f>
        <v>105465.40000000001</v>
      </c>
      <c r="J207" s="16">
        <f>J208+J212+J216</f>
        <v>0</v>
      </c>
    </row>
    <row r="208" spans="1:10" ht="108" customHeight="1" x14ac:dyDescent="0.2">
      <c r="A208" s="38" t="s">
        <v>325</v>
      </c>
      <c r="B208" s="11" t="s">
        <v>326</v>
      </c>
      <c r="C208" s="11"/>
      <c r="D208" s="11"/>
      <c r="E208" s="16">
        <f t="shared" si="25"/>
        <v>14321.7</v>
      </c>
      <c r="F208" s="17">
        <f>F209</f>
        <v>14321.7</v>
      </c>
      <c r="G208" s="16">
        <f>G209</f>
        <v>0</v>
      </c>
      <c r="H208" s="16">
        <f t="shared" si="24"/>
        <v>14411.7</v>
      </c>
      <c r="I208" s="17">
        <f>I209</f>
        <v>14411.7</v>
      </c>
      <c r="J208" s="16">
        <f>J209</f>
        <v>0</v>
      </c>
    </row>
    <row r="209" spans="1:10" ht="71.25" customHeight="1" x14ac:dyDescent="0.2">
      <c r="A209" s="36" t="s">
        <v>77</v>
      </c>
      <c r="B209" s="15" t="s">
        <v>327</v>
      </c>
      <c r="C209" s="11"/>
      <c r="D209" s="11"/>
      <c r="E209" s="18">
        <f t="shared" si="25"/>
        <v>14321.7</v>
      </c>
      <c r="F209" s="19">
        <f>F210+F211</f>
        <v>14321.7</v>
      </c>
      <c r="G209" s="19">
        <f>G210+G211</f>
        <v>0</v>
      </c>
      <c r="H209" s="18">
        <f t="shared" si="24"/>
        <v>14411.7</v>
      </c>
      <c r="I209" s="19">
        <f>I210+I211</f>
        <v>14411.7</v>
      </c>
      <c r="J209" s="19">
        <f>J210+J211</f>
        <v>0</v>
      </c>
    </row>
    <row r="210" spans="1:10" ht="213" customHeight="1" x14ac:dyDescent="0.2">
      <c r="A210" s="37" t="s">
        <v>25</v>
      </c>
      <c r="B210" s="15" t="s">
        <v>327</v>
      </c>
      <c r="C210" s="15" t="s">
        <v>15</v>
      </c>
      <c r="D210" s="15" t="s">
        <v>31</v>
      </c>
      <c r="E210" s="18">
        <f t="shared" si="25"/>
        <v>13726.6</v>
      </c>
      <c r="F210" s="65">
        <v>13726.6</v>
      </c>
      <c r="G210" s="18"/>
      <c r="H210" s="18">
        <f t="shared" si="24"/>
        <v>13816.6</v>
      </c>
      <c r="I210" s="65">
        <v>13816.6</v>
      </c>
      <c r="J210" s="18"/>
    </row>
    <row r="211" spans="1:10" ht="72.75" customHeight="1" x14ac:dyDescent="0.2">
      <c r="A211" s="15" t="s">
        <v>23</v>
      </c>
      <c r="B211" s="15" t="s">
        <v>327</v>
      </c>
      <c r="C211" s="15" t="s">
        <v>16</v>
      </c>
      <c r="D211" s="15" t="s">
        <v>31</v>
      </c>
      <c r="E211" s="18">
        <f t="shared" si="25"/>
        <v>595.1</v>
      </c>
      <c r="F211" s="65">
        <v>595.1</v>
      </c>
      <c r="G211" s="18"/>
      <c r="H211" s="18">
        <f t="shared" si="24"/>
        <v>595.1</v>
      </c>
      <c r="I211" s="65">
        <v>595.1</v>
      </c>
      <c r="J211" s="18"/>
    </row>
    <row r="212" spans="1:10" ht="147" customHeight="1" x14ac:dyDescent="0.2">
      <c r="A212" s="38" t="s">
        <v>666</v>
      </c>
      <c r="B212" s="11" t="s">
        <v>328</v>
      </c>
      <c r="C212" s="15"/>
      <c r="D212" s="15"/>
      <c r="E212" s="16">
        <f t="shared" si="25"/>
        <v>90138.1</v>
      </c>
      <c r="F212" s="17">
        <f>F213</f>
        <v>90138.1</v>
      </c>
      <c r="G212" s="16">
        <f>G213</f>
        <v>0</v>
      </c>
      <c r="H212" s="16">
        <f t="shared" si="24"/>
        <v>90705.700000000012</v>
      </c>
      <c r="I212" s="17">
        <f>I213</f>
        <v>90705.700000000012</v>
      </c>
      <c r="J212" s="16">
        <f>J213</f>
        <v>0</v>
      </c>
    </row>
    <row r="213" spans="1:10" ht="86.25" customHeight="1" x14ac:dyDescent="0.2">
      <c r="A213" s="43" t="s">
        <v>61</v>
      </c>
      <c r="B213" s="15" t="s">
        <v>329</v>
      </c>
      <c r="C213" s="15"/>
      <c r="D213" s="15"/>
      <c r="E213" s="18">
        <f t="shared" si="25"/>
        <v>90138.1</v>
      </c>
      <c r="F213" s="19">
        <f>F214+F215</f>
        <v>90138.1</v>
      </c>
      <c r="G213" s="19">
        <f>G214+G215</f>
        <v>0</v>
      </c>
      <c r="H213" s="18">
        <f t="shared" si="24"/>
        <v>90705.700000000012</v>
      </c>
      <c r="I213" s="19">
        <f>I214+I215</f>
        <v>90705.700000000012</v>
      </c>
      <c r="J213" s="19">
        <f>J214+J215</f>
        <v>0</v>
      </c>
    </row>
    <row r="214" spans="1:10" ht="195.75" customHeight="1" x14ac:dyDescent="0.2">
      <c r="A214" s="37" t="s">
        <v>25</v>
      </c>
      <c r="B214" s="15" t="s">
        <v>329</v>
      </c>
      <c r="C214" s="15" t="s">
        <v>15</v>
      </c>
      <c r="D214" s="15" t="s">
        <v>31</v>
      </c>
      <c r="E214" s="18">
        <f t="shared" si="25"/>
        <v>84004.5</v>
      </c>
      <c r="F214" s="65">
        <v>84004.5</v>
      </c>
      <c r="G214" s="18"/>
      <c r="H214" s="18">
        <f t="shared" si="24"/>
        <v>84554.6</v>
      </c>
      <c r="I214" s="65">
        <v>84554.6</v>
      </c>
      <c r="J214" s="18"/>
    </row>
    <row r="215" spans="1:10" ht="66.75" customHeight="1" x14ac:dyDescent="0.2">
      <c r="A215" s="15" t="s">
        <v>23</v>
      </c>
      <c r="B215" s="15" t="s">
        <v>329</v>
      </c>
      <c r="C215" s="15" t="s">
        <v>16</v>
      </c>
      <c r="D215" s="15" t="s">
        <v>31</v>
      </c>
      <c r="E215" s="18">
        <f t="shared" si="25"/>
        <v>6133.6</v>
      </c>
      <c r="F215" s="65">
        <v>6133.6</v>
      </c>
      <c r="G215" s="18"/>
      <c r="H215" s="18">
        <f t="shared" si="24"/>
        <v>6151.1</v>
      </c>
      <c r="I215" s="65">
        <v>6151.1</v>
      </c>
      <c r="J215" s="18"/>
    </row>
    <row r="216" spans="1:10" ht="89.45" customHeight="1" x14ac:dyDescent="0.2">
      <c r="A216" s="11" t="s">
        <v>578</v>
      </c>
      <c r="B216" s="11" t="s">
        <v>580</v>
      </c>
      <c r="C216" s="11"/>
      <c r="D216" s="11"/>
      <c r="E216" s="16">
        <f>F216+G216</f>
        <v>348</v>
      </c>
      <c r="F216" s="17">
        <f>F217</f>
        <v>348</v>
      </c>
      <c r="G216" s="16">
        <f>G217</f>
        <v>0</v>
      </c>
      <c r="H216" s="16">
        <f>I216+J216</f>
        <v>348</v>
      </c>
      <c r="I216" s="17">
        <f>I217</f>
        <v>348</v>
      </c>
      <c r="J216" s="16">
        <f>J217</f>
        <v>0</v>
      </c>
    </row>
    <row r="217" spans="1:10" ht="116.25" customHeight="1" x14ac:dyDescent="0.2">
      <c r="A217" s="15" t="s">
        <v>579</v>
      </c>
      <c r="B217" s="15" t="s">
        <v>581</v>
      </c>
      <c r="C217" s="15"/>
      <c r="D217" s="15"/>
      <c r="E217" s="18">
        <f>F217+G217</f>
        <v>348</v>
      </c>
      <c r="F217" s="19">
        <f>F218</f>
        <v>348</v>
      </c>
      <c r="G217" s="18">
        <f>G218</f>
        <v>0</v>
      </c>
      <c r="H217" s="18">
        <f>I217+J217</f>
        <v>348</v>
      </c>
      <c r="I217" s="19">
        <f>I218</f>
        <v>348</v>
      </c>
      <c r="J217" s="18">
        <f>J218</f>
        <v>0</v>
      </c>
    </row>
    <row r="218" spans="1:10" ht="54.75" customHeight="1" x14ac:dyDescent="0.2">
      <c r="A218" s="36" t="s">
        <v>30</v>
      </c>
      <c r="B218" s="15" t="s">
        <v>581</v>
      </c>
      <c r="C218" s="15" t="s">
        <v>19</v>
      </c>
      <c r="D218" s="15" t="s">
        <v>11</v>
      </c>
      <c r="E218" s="18">
        <f>F218+G218</f>
        <v>348</v>
      </c>
      <c r="F218" s="65">
        <v>348</v>
      </c>
      <c r="G218" s="18"/>
      <c r="H218" s="18">
        <f>I218+J218</f>
        <v>348</v>
      </c>
      <c r="I218" s="65">
        <v>348</v>
      </c>
      <c r="J218" s="18"/>
    </row>
    <row r="219" spans="1:10" ht="120.75" customHeight="1" x14ac:dyDescent="0.2">
      <c r="A219" s="35" t="s">
        <v>679</v>
      </c>
      <c r="B219" s="11" t="s">
        <v>82</v>
      </c>
      <c r="C219" s="11"/>
      <c r="D219" s="11"/>
      <c r="E219" s="16">
        <f t="shared" si="25"/>
        <v>31947.9</v>
      </c>
      <c r="F219" s="16">
        <f>F220+F230+F238+F248</f>
        <v>31947.9</v>
      </c>
      <c r="G219" s="16">
        <f>G220+G230+G238+G248</f>
        <v>0</v>
      </c>
      <c r="H219" s="16">
        <f t="shared" ref="H219:H247" si="26">I219+J219</f>
        <v>32477.9</v>
      </c>
      <c r="I219" s="16">
        <f>I220+I230+I238+I248</f>
        <v>32477.9</v>
      </c>
      <c r="J219" s="16">
        <f>J220+J230+J238+J248</f>
        <v>0</v>
      </c>
    </row>
    <row r="220" spans="1:10" ht="107.45" customHeight="1" x14ac:dyDescent="0.2">
      <c r="A220" s="35" t="s">
        <v>697</v>
      </c>
      <c r="B220" s="11" t="s">
        <v>83</v>
      </c>
      <c r="C220" s="11"/>
      <c r="D220" s="11"/>
      <c r="E220" s="16">
        <f t="shared" si="25"/>
        <v>1291</v>
      </c>
      <c r="F220" s="16">
        <f>F221</f>
        <v>1291</v>
      </c>
      <c r="G220" s="16">
        <f>G221</f>
        <v>0</v>
      </c>
      <c r="H220" s="16">
        <f t="shared" si="26"/>
        <v>1291</v>
      </c>
      <c r="I220" s="16">
        <f>I221</f>
        <v>1291</v>
      </c>
      <c r="J220" s="16">
        <f>J221</f>
        <v>0</v>
      </c>
    </row>
    <row r="221" spans="1:10" ht="141" customHeight="1" x14ac:dyDescent="0.2">
      <c r="A221" s="11" t="s">
        <v>545</v>
      </c>
      <c r="B221" s="11" t="s">
        <v>84</v>
      </c>
      <c r="C221" s="11"/>
      <c r="D221" s="11"/>
      <c r="E221" s="16">
        <f t="shared" ref="E221:E257" si="27">F221+G221</f>
        <v>1291</v>
      </c>
      <c r="F221" s="17">
        <f>F226+F228+F224+F222</f>
        <v>1291</v>
      </c>
      <c r="G221" s="16">
        <f>G226+G228</f>
        <v>0</v>
      </c>
      <c r="H221" s="16">
        <f t="shared" si="26"/>
        <v>1291</v>
      </c>
      <c r="I221" s="17">
        <f>I226+I228+I224+I222</f>
        <v>1291</v>
      </c>
      <c r="J221" s="16">
        <f>J226+J228</f>
        <v>0</v>
      </c>
    </row>
    <row r="222" spans="1:10" ht="183.75" customHeight="1" x14ac:dyDescent="0.2">
      <c r="A222" s="15" t="s">
        <v>943</v>
      </c>
      <c r="B222" s="15" t="s">
        <v>944</v>
      </c>
      <c r="C222" s="15"/>
      <c r="D222" s="15"/>
      <c r="E222" s="18">
        <f t="shared" si="27"/>
        <v>200</v>
      </c>
      <c r="F222" s="19">
        <f>F223</f>
        <v>200</v>
      </c>
      <c r="G222" s="18">
        <f>G223</f>
        <v>0</v>
      </c>
      <c r="H222" s="18">
        <f t="shared" si="26"/>
        <v>200</v>
      </c>
      <c r="I222" s="19">
        <f>I223</f>
        <v>200</v>
      </c>
      <c r="J222" s="19">
        <f>J223</f>
        <v>0</v>
      </c>
    </row>
    <row r="223" spans="1:10" ht="48.75" customHeight="1" x14ac:dyDescent="0.2">
      <c r="A223" s="15" t="s">
        <v>30</v>
      </c>
      <c r="B223" s="15" t="s">
        <v>944</v>
      </c>
      <c r="C223" s="15" t="s">
        <v>19</v>
      </c>
      <c r="D223" s="15" t="s">
        <v>26</v>
      </c>
      <c r="E223" s="18">
        <f t="shared" si="27"/>
        <v>200</v>
      </c>
      <c r="F223" s="65">
        <v>200</v>
      </c>
      <c r="G223" s="18"/>
      <c r="H223" s="18">
        <f t="shared" si="26"/>
        <v>200</v>
      </c>
      <c r="I223" s="65">
        <v>200</v>
      </c>
      <c r="J223" s="19"/>
    </row>
    <row r="224" spans="1:10" ht="89.25" customHeight="1" x14ac:dyDescent="0.2">
      <c r="A224" s="15" t="s">
        <v>902</v>
      </c>
      <c r="B224" s="15" t="s">
        <v>85</v>
      </c>
      <c r="C224" s="11"/>
      <c r="D224" s="11"/>
      <c r="E224" s="18">
        <f>F224+G224</f>
        <v>400</v>
      </c>
      <c r="F224" s="19">
        <f>F225</f>
        <v>400</v>
      </c>
      <c r="G224" s="18">
        <f>G225</f>
        <v>0</v>
      </c>
      <c r="H224" s="18">
        <f>I224+J224</f>
        <v>400</v>
      </c>
      <c r="I224" s="19">
        <f>I225</f>
        <v>400</v>
      </c>
      <c r="J224" s="19">
        <f>J225</f>
        <v>0</v>
      </c>
    </row>
    <row r="225" spans="1:10" ht="52.5" customHeight="1" x14ac:dyDescent="0.2">
      <c r="A225" s="42" t="s">
        <v>30</v>
      </c>
      <c r="B225" s="15" t="s">
        <v>85</v>
      </c>
      <c r="C225" s="15" t="s">
        <v>19</v>
      </c>
      <c r="D225" s="15" t="s">
        <v>26</v>
      </c>
      <c r="E225" s="18">
        <f t="shared" si="27"/>
        <v>400</v>
      </c>
      <c r="F225" s="65">
        <v>400</v>
      </c>
      <c r="G225" s="18"/>
      <c r="H225" s="18">
        <f t="shared" si="26"/>
        <v>400</v>
      </c>
      <c r="I225" s="65">
        <v>400</v>
      </c>
      <c r="J225" s="18"/>
    </row>
    <row r="226" spans="1:10" ht="102" customHeight="1" x14ac:dyDescent="0.2">
      <c r="A226" s="42" t="s">
        <v>86</v>
      </c>
      <c r="B226" s="15" t="s">
        <v>87</v>
      </c>
      <c r="C226" s="15"/>
      <c r="D226" s="15"/>
      <c r="E226" s="18">
        <f t="shared" si="27"/>
        <v>230</v>
      </c>
      <c r="F226" s="19">
        <f>F227</f>
        <v>230</v>
      </c>
      <c r="G226" s="18">
        <f>G227</f>
        <v>0</v>
      </c>
      <c r="H226" s="18">
        <f t="shared" si="26"/>
        <v>230</v>
      </c>
      <c r="I226" s="19">
        <f>I227</f>
        <v>230</v>
      </c>
      <c r="J226" s="18">
        <f>J227</f>
        <v>0</v>
      </c>
    </row>
    <row r="227" spans="1:10" ht="54.75" customHeight="1" x14ac:dyDescent="0.2">
      <c r="A227" s="42" t="s">
        <v>30</v>
      </c>
      <c r="B227" s="15" t="s">
        <v>87</v>
      </c>
      <c r="C227" s="15" t="s">
        <v>19</v>
      </c>
      <c r="D227" s="15" t="s">
        <v>26</v>
      </c>
      <c r="E227" s="18">
        <f t="shared" si="27"/>
        <v>230</v>
      </c>
      <c r="F227" s="65">
        <v>230</v>
      </c>
      <c r="G227" s="18"/>
      <c r="H227" s="18">
        <f t="shared" si="26"/>
        <v>230</v>
      </c>
      <c r="I227" s="65">
        <v>230</v>
      </c>
      <c r="J227" s="18"/>
    </row>
    <row r="228" spans="1:10" ht="31.5" customHeight="1" x14ac:dyDescent="0.2">
      <c r="A228" s="42" t="s">
        <v>69</v>
      </c>
      <c r="B228" s="15" t="s">
        <v>88</v>
      </c>
      <c r="C228" s="15"/>
      <c r="D228" s="15"/>
      <c r="E228" s="18">
        <f t="shared" si="27"/>
        <v>461</v>
      </c>
      <c r="F228" s="19">
        <f>F229</f>
        <v>461</v>
      </c>
      <c r="G228" s="18">
        <f>G229</f>
        <v>0</v>
      </c>
      <c r="H228" s="18">
        <f t="shared" si="26"/>
        <v>461</v>
      </c>
      <c r="I228" s="19">
        <f>I229</f>
        <v>461</v>
      </c>
      <c r="J228" s="18">
        <f>J229</f>
        <v>0</v>
      </c>
    </row>
    <row r="229" spans="1:10" ht="69.75" customHeight="1" x14ac:dyDescent="0.2">
      <c r="A229" s="15" t="s">
        <v>23</v>
      </c>
      <c r="B229" s="15" t="s">
        <v>88</v>
      </c>
      <c r="C229" s="15" t="s">
        <v>16</v>
      </c>
      <c r="D229" s="15" t="s">
        <v>26</v>
      </c>
      <c r="E229" s="18">
        <f t="shared" si="27"/>
        <v>461</v>
      </c>
      <c r="F229" s="65">
        <v>461</v>
      </c>
      <c r="G229" s="18"/>
      <c r="H229" s="18">
        <f t="shared" si="26"/>
        <v>461</v>
      </c>
      <c r="I229" s="65">
        <v>461</v>
      </c>
      <c r="J229" s="18"/>
    </row>
    <row r="230" spans="1:10" ht="69.75" customHeight="1" x14ac:dyDescent="0.2">
      <c r="A230" s="35" t="s">
        <v>698</v>
      </c>
      <c r="B230" s="11" t="s">
        <v>89</v>
      </c>
      <c r="C230" s="11"/>
      <c r="D230" s="11"/>
      <c r="E230" s="16">
        <f t="shared" si="27"/>
        <v>699.9</v>
      </c>
      <c r="F230" s="16">
        <f>F231+F235</f>
        <v>699.9</v>
      </c>
      <c r="G230" s="16">
        <f>G231+G235</f>
        <v>0</v>
      </c>
      <c r="H230" s="16">
        <f t="shared" si="26"/>
        <v>699.9</v>
      </c>
      <c r="I230" s="16">
        <f>I231+I235</f>
        <v>699.9</v>
      </c>
      <c r="J230" s="16">
        <f>J231+J235</f>
        <v>0</v>
      </c>
    </row>
    <row r="231" spans="1:10" ht="171" customHeight="1" x14ac:dyDescent="0.2">
      <c r="A231" s="11" t="s">
        <v>90</v>
      </c>
      <c r="B231" s="11" t="s">
        <v>91</v>
      </c>
      <c r="C231" s="15"/>
      <c r="D231" s="15"/>
      <c r="E231" s="16">
        <f t="shared" si="27"/>
        <v>649.4</v>
      </c>
      <c r="F231" s="17">
        <f>F232</f>
        <v>649.4</v>
      </c>
      <c r="G231" s="16">
        <f>G232</f>
        <v>0</v>
      </c>
      <c r="H231" s="16">
        <f t="shared" si="26"/>
        <v>649.4</v>
      </c>
      <c r="I231" s="17">
        <f>I232</f>
        <v>649.4</v>
      </c>
      <c r="J231" s="16">
        <f>J232</f>
        <v>0</v>
      </c>
    </row>
    <row r="232" spans="1:10" ht="36.75" customHeight="1" x14ac:dyDescent="0.2">
      <c r="A232" s="42" t="s">
        <v>69</v>
      </c>
      <c r="B232" s="15" t="s">
        <v>92</v>
      </c>
      <c r="C232" s="15"/>
      <c r="D232" s="15"/>
      <c r="E232" s="18">
        <f t="shared" si="27"/>
        <v>649.4</v>
      </c>
      <c r="F232" s="19">
        <f>F233+F234</f>
        <v>649.4</v>
      </c>
      <c r="G232" s="18">
        <f>G233+G234</f>
        <v>0</v>
      </c>
      <c r="H232" s="18">
        <f t="shared" si="26"/>
        <v>649.4</v>
      </c>
      <c r="I232" s="19">
        <f>I233+I234</f>
        <v>649.4</v>
      </c>
      <c r="J232" s="18">
        <f>J233+J234</f>
        <v>0</v>
      </c>
    </row>
    <row r="233" spans="1:10" ht="68.25" customHeight="1" x14ac:dyDescent="0.2">
      <c r="A233" s="15" t="s">
        <v>23</v>
      </c>
      <c r="B233" s="15" t="s">
        <v>92</v>
      </c>
      <c r="C233" s="15" t="s">
        <v>16</v>
      </c>
      <c r="D233" s="15" t="s">
        <v>26</v>
      </c>
      <c r="E233" s="18">
        <f t="shared" si="27"/>
        <v>449.4</v>
      </c>
      <c r="F233" s="65">
        <v>449.4</v>
      </c>
      <c r="G233" s="18"/>
      <c r="H233" s="18">
        <f t="shared" si="26"/>
        <v>449.4</v>
      </c>
      <c r="I233" s="65">
        <v>449.4</v>
      </c>
      <c r="J233" s="18"/>
    </row>
    <row r="234" spans="1:10" ht="106.5" customHeight="1" x14ac:dyDescent="0.2">
      <c r="A234" s="15" t="s">
        <v>21</v>
      </c>
      <c r="B234" s="15" t="s">
        <v>92</v>
      </c>
      <c r="C234" s="15" t="s">
        <v>17</v>
      </c>
      <c r="D234" s="15" t="s">
        <v>32</v>
      </c>
      <c r="E234" s="18">
        <f t="shared" si="27"/>
        <v>200</v>
      </c>
      <c r="F234" s="65">
        <v>200</v>
      </c>
      <c r="G234" s="18"/>
      <c r="H234" s="18">
        <f t="shared" si="26"/>
        <v>200</v>
      </c>
      <c r="I234" s="65">
        <v>200</v>
      </c>
      <c r="J234" s="18"/>
    </row>
    <row r="235" spans="1:10" ht="184.9" customHeight="1" x14ac:dyDescent="0.2">
      <c r="A235" s="11" t="s">
        <v>93</v>
      </c>
      <c r="B235" s="11" t="s">
        <v>94</v>
      </c>
      <c r="C235" s="15"/>
      <c r="D235" s="15"/>
      <c r="E235" s="16">
        <f t="shared" si="27"/>
        <v>50.5</v>
      </c>
      <c r="F235" s="17">
        <f>F236</f>
        <v>50.5</v>
      </c>
      <c r="G235" s="16">
        <f>G236</f>
        <v>0</v>
      </c>
      <c r="H235" s="16">
        <f t="shared" si="26"/>
        <v>50.5</v>
      </c>
      <c r="I235" s="17">
        <f>I236</f>
        <v>50.5</v>
      </c>
      <c r="J235" s="16">
        <f>J236</f>
        <v>0</v>
      </c>
    </row>
    <row r="236" spans="1:10" ht="35.25" customHeight="1" x14ac:dyDescent="0.2">
      <c r="A236" s="42" t="s">
        <v>69</v>
      </c>
      <c r="B236" s="15" t="s">
        <v>95</v>
      </c>
      <c r="C236" s="15"/>
      <c r="D236" s="15"/>
      <c r="E236" s="18">
        <f t="shared" si="27"/>
        <v>50.5</v>
      </c>
      <c r="F236" s="19">
        <f>F237</f>
        <v>50.5</v>
      </c>
      <c r="G236" s="18">
        <f>G237</f>
        <v>0</v>
      </c>
      <c r="H236" s="18">
        <f t="shared" si="26"/>
        <v>50.5</v>
      </c>
      <c r="I236" s="19">
        <f>I237</f>
        <v>50.5</v>
      </c>
      <c r="J236" s="18">
        <f>J237</f>
        <v>0</v>
      </c>
    </row>
    <row r="237" spans="1:10" ht="72.75" customHeight="1" x14ac:dyDescent="0.2">
      <c r="A237" s="15" t="s">
        <v>23</v>
      </c>
      <c r="B237" s="15" t="s">
        <v>95</v>
      </c>
      <c r="C237" s="15" t="s">
        <v>16</v>
      </c>
      <c r="D237" s="15" t="s">
        <v>26</v>
      </c>
      <c r="E237" s="18">
        <f t="shared" si="27"/>
        <v>50.5</v>
      </c>
      <c r="F237" s="65">
        <v>50.5</v>
      </c>
      <c r="G237" s="18"/>
      <c r="H237" s="18">
        <f t="shared" si="26"/>
        <v>50.5</v>
      </c>
      <c r="I237" s="65">
        <v>50.5</v>
      </c>
      <c r="J237" s="18"/>
    </row>
    <row r="238" spans="1:10" ht="160.5" customHeight="1" x14ac:dyDescent="0.2">
      <c r="A238" s="35" t="s">
        <v>699</v>
      </c>
      <c r="B238" s="11" t="s">
        <v>96</v>
      </c>
      <c r="C238" s="11"/>
      <c r="D238" s="11"/>
      <c r="E238" s="16">
        <f t="shared" si="27"/>
        <v>29882</v>
      </c>
      <c r="F238" s="17">
        <f>F239+F242+F245</f>
        <v>29882</v>
      </c>
      <c r="G238" s="16">
        <f>G239+G242+G245</f>
        <v>0</v>
      </c>
      <c r="H238" s="16">
        <f t="shared" si="26"/>
        <v>30412</v>
      </c>
      <c r="I238" s="17">
        <f>I239+I242+I245</f>
        <v>30412</v>
      </c>
      <c r="J238" s="16">
        <f>J239+J242+J245</f>
        <v>0</v>
      </c>
    </row>
    <row r="239" spans="1:10" ht="127.15" customHeight="1" x14ac:dyDescent="0.2">
      <c r="A239" s="11" t="s">
        <v>97</v>
      </c>
      <c r="B239" s="11" t="s">
        <v>98</v>
      </c>
      <c r="C239" s="11"/>
      <c r="D239" s="11"/>
      <c r="E239" s="16">
        <f t="shared" si="27"/>
        <v>5372</v>
      </c>
      <c r="F239" s="17">
        <f>F240</f>
        <v>5372</v>
      </c>
      <c r="G239" s="16">
        <f>G240</f>
        <v>0</v>
      </c>
      <c r="H239" s="16">
        <f t="shared" si="26"/>
        <v>5586</v>
      </c>
      <c r="I239" s="17">
        <f>I240</f>
        <v>5586</v>
      </c>
      <c r="J239" s="16">
        <f>J240</f>
        <v>0</v>
      </c>
    </row>
    <row r="240" spans="1:10" ht="71.25" customHeight="1" x14ac:dyDescent="0.2">
      <c r="A240" s="42" t="s">
        <v>99</v>
      </c>
      <c r="B240" s="15" t="s">
        <v>100</v>
      </c>
      <c r="C240" s="15"/>
      <c r="D240" s="15"/>
      <c r="E240" s="18">
        <f t="shared" si="27"/>
        <v>5372</v>
      </c>
      <c r="F240" s="19">
        <f>F241</f>
        <v>5372</v>
      </c>
      <c r="G240" s="18">
        <f>G241</f>
        <v>0</v>
      </c>
      <c r="H240" s="18">
        <f t="shared" si="26"/>
        <v>5586</v>
      </c>
      <c r="I240" s="19">
        <f>I241</f>
        <v>5586</v>
      </c>
      <c r="J240" s="18">
        <f>J241</f>
        <v>0</v>
      </c>
    </row>
    <row r="241" spans="1:10" ht="189.75" customHeight="1" x14ac:dyDescent="0.2">
      <c r="A241" s="42" t="s">
        <v>25</v>
      </c>
      <c r="B241" s="15" t="s">
        <v>100</v>
      </c>
      <c r="C241" s="15" t="s">
        <v>15</v>
      </c>
      <c r="D241" s="15" t="s">
        <v>31</v>
      </c>
      <c r="E241" s="18">
        <f t="shared" si="27"/>
        <v>5372</v>
      </c>
      <c r="F241" s="65">
        <v>5372</v>
      </c>
      <c r="G241" s="18"/>
      <c r="H241" s="18">
        <f t="shared" si="26"/>
        <v>5586</v>
      </c>
      <c r="I241" s="65">
        <v>5586</v>
      </c>
      <c r="J241" s="18"/>
    </row>
    <row r="242" spans="1:10" ht="147" customHeight="1" x14ac:dyDescent="0.2">
      <c r="A242" s="11" t="s">
        <v>101</v>
      </c>
      <c r="B242" s="11" t="s">
        <v>102</v>
      </c>
      <c r="C242" s="11"/>
      <c r="D242" s="11"/>
      <c r="E242" s="16">
        <f t="shared" si="27"/>
        <v>497</v>
      </c>
      <c r="F242" s="17">
        <f>F243</f>
        <v>497</v>
      </c>
      <c r="G242" s="16">
        <f>G243</f>
        <v>0</v>
      </c>
      <c r="H242" s="16">
        <f t="shared" si="26"/>
        <v>513</v>
      </c>
      <c r="I242" s="17">
        <f>I243</f>
        <v>513</v>
      </c>
      <c r="J242" s="16">
        <f>J243</f>
        <v>0</v>
      </c>
    </row>
    <row r="243" spans="1:10" ht="71.25" customHeight="1" x14ac:dyDescent="0.2">
      <c r="A243" s="42" t="s">
        <v>99</v>
      </c>
      <c r="B243" s="15" t="s">
        <v>103</v>
      </c>
      <c r="C243" s="15"/>
      <c r="D243" s="15"/>
      <c r="E243" s="18">
        <f t="shared" si="27"/>
        <v>497</v>
      </c>
      <c r="F243" s="19">
        <f>F244</f>
        <v>497</v>
      </c>
      <c r="G243" s="19">
        <f>G244</f>
        <v>0</v>
      </c>
      <c r="H243" s="18">
        <f t="shared" si="26"/>
        <v>513</v>
      </c>
      <c r="I243" s="19">
        <f>I244</f>
        <v>513</v>
      </c>
      <c r="J243" s="19">
        <f>J244</f>
        <v>0</v>
      </c>
    </row>
    <row r="244" spans="1:10" ht="72.75" customHeight="1" x14ac:dyDescent="0.2">
      <c r="A244" s="15" t="s">
        <v>23</v>
      </c>
      <c r="B244" s="15" t="s">
        <v>103</v>
      </c>
      <c r="C244" s="15" t="s">
        <v>16</v>
      </c>
      <c r="D244" s="15" t="s">
        <v>31</v>
      </c>
      <c r="E244" s="18">
        <f t="shared" si="27"/>
        <v>497</v>
      </c>
      <c r="F244" s="65">
        <v>497</v>
      </c>
      <c r="G244" s="18"/>
      <c r="H244" s="18">
        <f t="shared" si="26"/>
        <v>513</v>
      </c>
      <c r="I244" s="65">
        <v>513</v>
      </c>
      <c r="J244" s="18"/>
    </row>
    <row r="245" spans="1:10" ht="102" customHeight="1" x14ac:dyDescent="0.2">
      <c r="A245" s="11" t="s">
        <v>233</v>
      </c>
      <c r="B245" s="11" t="s">
        <v>104</v>
      </c>
      <c r="C245" s="11"/>
      <c r="D245" s="11"/>
      <c r="E245" s="16">
        <f t="shared" si="27"/>
        <v>24013</v>
      </c>
      <c r="F245" s="17">
        <f>F246</f>
        <v>24013</v>
      </c>
      <c r="G245" s="16">
        <f>G246</f>
        <v>0</v>
      </c>
      <c r="H245" s="16">
        <f t="shared" si="26"/>
        <v>24313</v>
      </c>
      <c r="I245" s="17">
        <f>I246</f>
        <v>24313</v>
      </c>
      <c r="J245" s="16">
        <f>J246</f>
        <v>0</v>
      </c>
    </row>
    <row r="246" spans="1:10" ht="90" customHeight="1" x14ac:dyDescent="0.2">
      <c r="A246" s="15" t="s">
        <v>61</v>
      </c>
      <c r="B246" s="15" t="s">
        <v>105</v>
      </c>
      <c r="C246" s="15"/>
      <c r="D246" s="15"/>
      <c r="E246" s="18">
        <f t="shared" si="27"/>
        <v>24013</v>
      </c>
      <c r="F246" s="19">
        <f>F247</f>
        <v>24013</v>
      </c>
      <c r="G246" s="18">
        <f>G247</f>
        <v>0</v>
      </c>
      <c r="H246" s="18">
        <f t="shared" si="26"/>
        <v>24313</v>
      </c>
      <c r="I246" s="19">
        <f>I247</f>
        <v>24313</v>
      </c>
      <c r="J246" s="18">
        <f>J247</f>
        <v>0</v>
      </c>
    </row>
    <row r="247" spans="1:10" ht="99" customHeight="1" x14ac:dyDescent="0.2">
      <c r="A247" s="15" t="s">
        <v>21</v>
      </c>
      <c r="B247" s="15" t="s">
        <v>105</v>
      </c>
      <c r="C247" s="15" t="s">
        <v>17</v>
      </c>
      <c r="D247" s="15" t="s">
        <v>26</v>
      </c>
      <c r="E247" s="18">
        <f t="shared" si="27"/>
        <v>24013</v>
      </c>
      <c r="F247" s="65">
        <v>24013</v>
      </c>
      <c r="G247" s="18"/>
      <c r="H247" s="18">
        <f t="shared" si="26"/>
        <v>24313</v>
      </c>
      <c r="I247" s="65">
        <v>24313</v>
      </c>
      <c r="J247" s="18"/>
    </row>
    <row r="248" spans="1:10" ht="121.9" customHeight="1" x14ac:dyDescent="0.2">
      <c r="A248" s="35" t="s">
        <v>782</v>
      </c>
      <c r="B248" s="11" t="s">
        <v>783</v>
      </c>
      <c r="C248" s="15"/>
      <c r="D248" s="15"/>
      <c r="E248" s="16">
        <f>F248+G248</f>
        <v>75</v>
      </c>
      <c r="F248" s="16">
        <f t="shared" ref="F248:J250" si="28">F249</f>
        <v>75</v>
      </c>
      <c r="G248" s="16">
        <f t="shared" si="28"/>
        <v>0</v>
      </c>
      <c r="H248" s="16">
        <f>I248+J248</f>
        <v>75</v>
      </c>
      <c r="I248" s="16">
        <f t="shared" si="28"/>
        <v>75</v>
      </c>
      <c r="J248" s="16">
        <f t="shared" si="28"/>
        <v>0</v>
      </c>
    </row>
    <row r="249" spans="1:10" ht="155.25" customHeight="1" x14ac:dyDescent="0.2">
      <c r="A249" s="11" t="s">
        <v>795</v>
      </c>
      <c r="B249" s="11" t="s">
        <v>784</v>
      </c>
      <c r="C249" s="15"/>
      <c r="D249" s="15"/>
      <c r="E249" s="16">
        <f>F249+G249</f>
        <v>75</v>
      </c>
      <c r="F249" s="16">
        <f t="shared" si="28"/>
        <v>75</v>
      </c>
      <c r="G249" s="16">
        <f t="shared" si="28"/>
        <v>0</v>
      </c>
      <c r="H249" s="16">
        <f>I249+J249</f>
        <v>75</v>
      </c>
      <c r="I249" s="16">
        <f t="shared" si="28"/>
        <v>75</v>
      </c>
      <c r="J249" s="16">
        <f t="shared" si="28"/>
        <v>0</v>
      </c>
    </row>
    <row r="250" spans="1:10" ht="36" customHeight="1" x14ac:dyDescent="0.2">
      <c r="A250" s="42" t="s">
        <v>69</v>
      </c>
      <c r="B250" s="15" t="s">
        <v>785</v>
      </c>
      <c r="C250" s="15"/>
      <c r="D250" s="15"/>
      <c r="E250" s="18">
        <f>F250+G250</f>
        <v>75</v>
      </c>
      <c r="F250" s="18">
        <f t="shared" si="28"/>
        <v>75</v>
      </c>
      <c r="G250" s="18">
        <f t="shared" si="28"/>
        <v>0</v>
      </c>
      <c r="H250" s="18">
        <f>I250+J250</f>
        <v>75</v>
      </c>
      <c r="I250" s="18">
        <f t="shared" si="28"/>
        <v>75</v>
      </c>
      <c r="J250" s="18">
        <f t="shared" si="28"/>
        <v>0</v>
      </c>
    </row>
    <row r="251" spans="1:10" ht="66" customHeight="1" x14ac:dyDescent="0.2">
      <c r="A251" s="15" t="s">
        <v>23</v>
      </c>
      <c r="B251" s="15" t="s">
        <v>785</v>
      </c>
      <c r="C251" s="15" t="s">
        <v>16</v>
      </c>
      <c r="D251" s="15" t="s">
        <v>26</v>
      </c>
      <c r="E251" s="18">
        <f>F251+G251</f>
        <v>75</v>
      </c>
      <c r="F251" s="65">
        <v>75</v>
      </c>
      <c r="G251" s="18"/>
      <c r="H251" s="18">
        <f>I251+J251</f>
        <v>75</v>
      </c>
      <c r="I251" s="65">
        <v>75</v>
      </c>
      <c r="J251" s="18"/>
    </row>
    <row r="252" spans="1:10" ht="99.6" customHeight="1" x14ac:dyDescent="0.2">
      <c r="A252" s="35" t="s">
        <v>680</v>
      </c>
      <c r="B252" s="11" t="s">
        <v>51</v>
      </c>
      <c r="C252" s="11"/>
      <c r="D252" s="11"/>
      <c r="E252" s="16">
        <f t="shared" si="27"/>
        <v>662409.70000000007</v>
      </c>
      <c r="F252" s="16">
        <f>F253+F272+F282+F322+F329+F309</f>
        <v>593982.20000000007</v>
      </c>
      <c r="G252" s="16">
        <f>G253+G272+G282+G322+G329+G309</f>
        <v>68427.5</v>
      </c>
      <c r="H252" s="16">
        <f t="shared" ref="H252:H264" si="29">I252+J252</f>
        <v>634105.19999999995</v>
      </c>
      <c r="I252" s="16">
        <f>I253+I272+I282+I322+I329+I309</f>
        <v>602797.6</v>
      </c>
      <c r="J252" s="16">
        <f>J253+J272+J282+J322+J329+J309</f>
        <v>31307.600000000002</v>
      </c>
    </row>
    <row r="253" spans="1:10" ht="54" customHeight="1" x14ac:dyDescent="0.2">
      <c r="A253" s="35" t="s">
        <v>52</v>
      </c>
      <c r="B253" s="11" t="s">
        <v>53</v>
      </c>
      <c r="C253" s="11"/>
      <c r="D253" s="11"/>
      <c r="E253" s="16">
        <f t="shared" si="27"/>
        <v>76588.7</v>
      </c>
      <c r="F253" s="17">
        <f>F254+F259+F266+F269</f>
        <v>75887</v>
      </c>
      <c r="G253" s="17">
        <f>G254+G259+G266+G269</f>
        <v>701.7</v>
      </c>
      <c r="H253" s="16">
        <f t="shared" si="29"/>
        <v>81173.7</v>
      </c>
      <c r="I253" s="17">
        <f>I254+I259+I266+I269</f>
        <v>80472</v>
      </c>
      <c r="J253" s="17">
        <f>J254+J259+J266+J269</f>
        <v>701.7</v>
      </c>
    </row>
    <row r="254" spans="1:10" ht="106.15" customHeight="1" x14ac:dyDescent="0.2">
      <c r="A254" s="35" t="s">
        <v>542</v>
      </c>
      <c r="B254" s="11" t="s">
        <v>54</v>
      </c>
      <c r="C254" s="11"/>
      <c r="D254" s="11"/>
      <c r="E254" s="16">
        <f t="shared" si="27"/>
        <v>75809</v>
      </c>
      <c r="F254" s="17">
        <f>F255</f>
        <v>75809</v>
      </c>
      <c r="G254" s="17">
        <f>G255</f>
        <v>0</v>
      </c>
      <c r="H254" s="16">
        <f t="shared" si="29"/>
        <v>80394</v>
      </c>
      <c r="I254" s="17">
        <f>I255</f>
        <v>80394</v>
      </c>
      <c r="J254" s="17">
        <f>J255</f>
        <v>0</v>
      </c>
    </row>
    <row r="255" spans="1:10" ht="86.25" customHeight="1" x14ac:dyDescent="0.2">
      <c r="A255" s="42" t="s">
        <v>55</v>
      </c>
      <c r="B255" s="15" t="s">
        <v>56</v>
      </c>
      <c r="C255" s="15"/>
      <c r="D255" s="15"/>
      <c r="E255" s="18">
        <f t="shared" si="27"/>
        <v>75809</v>
      </c>
      <c r="F255" s="19">
        <f>F256+F257+F258</f>
        <v>75809</v>
      </c>
      <c r="G255" s="19">
        <f>G256+G257</f>
        <v>0</v>
      </c>
      <c r="H255" s="18">
        <f t="shared" si="29"/>
        <v>80394</v>
      </c>
      <c r="I255" s="19">
        <f>I256+I257+I258</f>
        <v>80394</v>
      </c>
      <c r="J255" s="19">
        <f>J256+J257</f>
        <v>0</v>
      </c>
    </row>
    <row r="256" spans="1:10" ht="200.25" customHeight="1" x14ac:dyDescent="0.2">
      <c r="A256" s="37" t="s">
        <v>25</v>
      </c>
      <c r="B256" s="15" t="s">
        <v>56</v>
      </c>
      <c r="C256" s="15" t="s">
        <v>15</v>
      </c>
      <c r="D256" s="15" t="s">
        <v>32</v>
      </c>
      <c r="E256" s="18">
        <f t="shared" si="27"/>
        <v>65576</v>
      </c>
      <c r="F256" s="65">
        <f>65496+80</f>
        <v>65576</v>
      </c>
      <c r="G256" s="18"/>
      <c r="H256" s="18">
        <f t="shared" si="29"/>
        <v>70161</v>
      </c>
      <c r="I256" s="65">
        <f>80+70081</f>
        <v>70161</v>
      </c>
      <c r="J256" s="18"/>
    </row>
    <row r="257" spans="1:10" ht="69" customHeight="1" x14ac:dyDescent="0.2">
      <c r="A257" s="15" t="s">
        <v>23</v>
      </c>
      <c r="B257" s="15" t="s">
        <v>56</v>
      </c>
      <c r="C257" s="15" t="s">
        <v>16</v>
      </c>
      <c r="D257" s="15" t="s">
        <v>32</v>
      </c>
      <c r="E257" s="18">
        <f t="shared" si="27"/>
        <v>9738</v>
      </c>
      <c r="F257" s="65">
        <f>6238+3500</f>
        <v>9738</v>
      </c>
      <c r="G257" s="18"/>
      <c r="H257" s="18">
        <f t="shared" si="29"/>
        <v>9738</v>
      </c>
      <c r="I257" s="65">
        <f>3500+6238</f>
        <v>9738</v>
      </c>
      <c r="J257" s="18"/>
    </row>
    <row r="258" spans="1:10" ht="48" customHeight="1" x14ac:dyDescent="0.2">
      <c r="A258" s="44" t="s">
        <v>22</v>
      </c>
      <c r="B258" s="15" t="s">
        <v>56</v>
      </c>
      <c r="C258" s="15" t="s">
        <v>18</v>
      </c>
      <c r="D258" s="15" t="s">
        <v>32</v>
      </c>
      <c r="E258" s="18">
        <f t="shared" ref="E258:E264" si="30">F258+G258</f>
        <v>495</v>
      </c>
      <c r="F258" s="65">
        <v>495</v>
      </c>
      <c r="G258" s="19"/>
      <c r="H258" s="18">
        <f t="shared" si="29"/>
        <v>495</v>
      </c>
      <c r="I258" s="65">
        <v>495</v>
      </c>
      <c r="J258" s="19"/>
    </row>
    <row r="259" spans="1:10" ht="95.25" customHeight="1" x14ac:dyDescent="0.2">
      <c r="A259" s="35" t="s">
        <v>919</v>
      </c>
      <c r="B259" s="11" t="s">
        <v>921</v>
      </c>
      <c r="C259" s="15"/>
      <c r="D259" s="11"/>
      <c r="E259" s="16">
        <f t="shared" si="30"/>
        <v>0</v>
      </c>
      <c r="F259" s="16">
        <f>F260+F262+F264</f>
        <v>0</v>
      </c>
      <c r="G259" s="16">
        <f>G260+G262+G264</f>
        <v>0</v>
      </c>
      <c r="H259" s="16">
        <f t="shared" si="29"/>
        <v>0</v>
      </c>
      <c r="I259" s="16">
        <f>I260+I262+I264</f>
        <v>0</v>
      </c>
      <c r="J259" s="16">
        <f>J260+J262+J264</f>
        <v>0</v>
      </c>
    </row>
    <row r="260" spans="1:10" ht="33" x14ac:dyDescent="0.2">
      <c r="A260" s="42" t="s">
        <v>920</v>
      </c>
      <c r="B260" s="15" t="s">
        <v>934</v>
      </c>
      <c r="C260" s="15"/>
      <c r="D260" s="15"/>
      <c r="E260" s="23">
        <f t="shared" ref="E260" si="31">E261</f>
        <v>0</v>
      </c>
      <c r="F260" s="18">
        <f>F261</f>
        <v>0</v>
      </c>
      <c r="G260" s="18">
        <f>G261</f>
        <v>0</v>
      </c>
      <c r="H260" s="18">
        <f t="shared" si="29"/>
        <v>0</v>
      </c>
      <c r="I260" s="18">
        <f>I261</f>
        <v>0</v>
      </c>
      <c r="J260" s="24">
        <f>J261</f>
        <v>0</v>
      </c>
    </row>
    <row r="261" spans="1:10" ht="70.5" customHeight="1" x14ac:dyDescent="0.2">
      <c r="A261" s="15" t="s">
        <v>23</v>
      </c>
      <c r="B261" s="15" t="s">
        <v>934</v>
      </c>
      <c r="C261" s="15" t="s">
        <v>16</v>
      </c>
      <c r="D261" s="15" t="s">
        <v>32</v>
      </c>
      <c r="E261" s="23">
        <f>F261+G261</f>
        <v>0</v>
      </c>
      <c r="F261" s="18"/>
      <c r="G261" s="18"/>
      <c r="H261" s="18">
        <f>I261+J261</f>
        <v>0</v>
      </c>
      <c r="I261" s="18"/>
      <c r="J261" s="18"/>
    </row>
    <row r="262" spans="1:10" ht="146.25" customHeight="1" x14ac:dyDescent="0.2">
      <c r="A262" s="15" t="s">
        <v>635</v>
      </c>
      <c r="B262" s="15" t="s">
        <v>770</v>
      </c>
      <c r="C262" s="15"/>
      <c r="D262" s="15"/>
      <c r="E262" s="18">
        <f t="shared" ref="E262" si="32">F262+G262</f>
        <v>0</v>
      </c>
      <c r="F262" s="18">
        <f>F263</f>
        <v>0</v>
      </c>
      <c r="G262" s="18">
        <f>G263</f>
        <v>0</v>
      </c>
      <c r="H262" s="18">
        <f t="shared" si="29"/>
        <v>0</v>
      </c>
      <c r="I262" s="18">
        <f>I263</f>
        <v>0</v>
      </c>
      <c r="J262" s="18">
        <f>J263</f>
        <v>0</v>
      </c>
    </row>
    <row r="263" spans="1:10" ht="60" customHeight="1" x14ac:dyDescent="0.2">
      <c r="A263" s="15" t="s">
        <v>23</v>
      </c>
      <c r="B263" s="15" t="s">
        <v>770</v>
      </c>
      <c r="C263" s="15" t="s">
        <v>16</v>
      </c>
      <c r="D263" s="15" t="s">
        <v>32</v>
      </c>
      <c r="E263" s="18">
        <f>F263+G263</f>
        <v>0</v>
      </c>
      <c r="F263" s="18"/>
      <c r="G263" s="18"/>
      <c r="H263" s="18">
        <f>I263+J263</f>
        <v>0</v>
      </c>
      <c r="I263" s="18"/>
      <c r="J263" s="18"/>
    </row>
    <row r="264" spans="1:10" ht="147" customHeight="1" x14ac:dyDescent="0.2">
      <c r="A264" s="15" t="s">
        <v>635</v>
      </c>
      <c r="B264" s="15" t="s">
        <v>771</v>
      </c>
      <c r="C264" s="15"/>
      <c r="D264" s="15"/>
      <c r="E264" s="18">
        <f t="shared" si="30"/>
        <v>0</v>
      </c>
      <c r="F264" s="18">
        <f>F265</f>
        <v>0</v>
      </c>
      <c r="G264" s="18">
        <f>G265</f>
        <v>0</v>
      </c>
      <c r="H264" s="18">
        <f t="shared" si="29"/>
        <v>0</v>
      </c>
      <c r="I264" s="18">
        <f>I265</f>
        <v>0</v>
      </c>
      <c r="J264" s="18">
        <f>J265</f>
        <v>0</v>
      </c>
    </row>
    <row r="265" spans="1:10" ht="69" customHeight="1" x14ac:dyDescent="0.2">
      <c r="A265" s="15" t="s">
        <v>23</v>
      </c>
      <c r="B265" s="15" t="s">
        <v>771</v>
      </c>
      <c r="C265" s="15" t="s">
        <v>16</v>
      </c>
      <c r="D265" s="15" t="s">
        <v>32</v>
      </c>
      <c r="E265" s="18">
        <f>F265+G265</f>
        <v>0</v>
      </c>
      <c r="F265" s="16"/>
      <c r="G265" s="16"/>
      <c r="H265" s="18">
        <f>I265+J265</f>
        <v>0</v>
      </c>
      <c r="I265" s="18"/>
      <c r="J265" s="16"/>
    </row>
    <row r="266" spans="1:10" ht="224.25" customHeight="1" x14ac:dyDescent="0.2">
      <c r="A266" s="35" t="s">
        <v>818</v>
      </c>
      <c r="B266" s="11" t="s">
        <v>819</v>
      </c>
      <c r="C266" s="11"/>
      <c r="D266" s="15"/>
      <c r="E266" s="16">
        <f>F266+G266</f>
        <v>0</v>
      </c>
      <c r="F266" s="17">
        <f>F267</f>
        <v>0</v>
      </c>
      <c r="G266" s="17">
        <f>G267</f>
        <v>0</v>
      </c>
      <c r="H266" s="16">
        <f>I266+J266</f>
        <v>0</v>
      </c>
      <c r="I266" s="17">
        <f>I267</f>
        <v>0</v>
      </c>
      <c r="J266" s="17">
        <f>J267</f>
        <v>0</v>
      </c>
    </row>
    <row r="267" spans="1:10" ht="87.75" customHeight="1" x14ac:dyDescent="0.2">
      <c r="A267" s="36" t="s">
        <v>61</v>
      </c>
      <c r="B267" s="15" t="s">
        <v>855</v>
      </c>
      <c r="C267" s="15"/>
      <c r="D267" s="15"/>
      <c r="E267" s="18">
        <f t="shared" ref="E267:E271" si="33">F267+G267</f>
        <v>0</v>
      </c>
      <c r="F267" s="19">
        <f>F268</f>
        <v>0</v>
      </c>
      <c r="G267" s="19">
        <f>G268</f>
        <v>0</v>
      </c>
      <c r="H267" s="18">
        <f t="shared" ref="H267:H271" si="34">I267+J267</f>
        <v>0</v>
      </c>
      <c r="I267" s="19">
        <f>I268</f>
        <v>0</v>
      </c>
      <c r="J267" s="19">
        <f>J268</f>
        <v>0</v>
      </c>
    </row>
    <row r="268" spans="1:10" ht="196.5" customHeight="1" x14ac:dyDescent="0.2">
      <c r="A268" s="37" t="s">
        <v>25</v>
      </c>
      <c r="B268" s="15" t="s">
        <v>855</v>
      </c>
      <c r="C268" s="15" t="s">
        <v>15</v>
      </c>
      <c r="D268" s="15" t="s">
        <v>11</v>
      </c>
      <c r="E268" s="18">
        <f t="shared" si="33"/>
        <v>0</v>
      </c>
      <c r="F268" s="19"/>
      <c r="G268" s="19"/>
      <c r="H268" s="18">
        <f t="shared" si="34"/>
        <v>0</v>
      </c>
      <c r="I268" s="19"/>
      <c r="J268" s="19"/>
    </row>
    <row r="269" spans="1:10" ht="111" customHeight="1" x14ac:dyDescent="0.2">
      <c r="A269" s="11" t="s">
        <v>981</v>
      </c>
      <c r="B269" s="11" t="s">
        <v>983</v>
      </c>
      <c r="C269" s="11"/>
      <c r="D269" s="11"/>
      <c r="E269" s="16">
        <f t="shared" si="33"/>
        <v>779.7</v>
      </c>
      <c r="F269" s="17">
        <f>F270</f>
        <v>78</v>
      </c>
      <c r="G269" s="17">
        <f>G270</f>
        <v>701.7</v>
      </c>
      <c r="H269" s="16">
        <f t="shared" si="34"/>
        <v>779.7</v>
      </c>
      <c r="I269" s="17">
        <f>I270</f>
        <v>78</v>
      </c>
      <c r="J269" s="17">
        <f>J270</f>
        <v>701.7</v>
      </c>
    </row>
    <row r="270" spans="1:10" ht="259.5" customHeight="1" x14ac:dyDescent="0.2">
      <c r="A270" s="37" t="s">
        <v>982</v>
      </c>
      <c r="B270" s="15" t="s">
        <v>984</v>
      </c>
      <c r="C270" s="15"/>
      <c r="D270" s="15"/>
      <c r="E270" s="18">
        <f t="shared" si="33"/>
        <v>779.7</v>
      </c>
      <c r="F270" s="19">
        <f>F271</f>
        <v>78</v>
      </c>
      <c r="G270" s="19">
        <f>G271</f>
        <v>701.7</v>
      </c>
      <c r="H270" s="18">
        <f t="shared" si="34"/>
        <v>779.7</v>
      </c>
      <c r="I270" s="19">
        <f>I271</f>
        <v>78</v>
      </c>
      <c r="J270" s="19">
        <f>J271</f>
        <v>701.7</v>
      </c>
    </row>
    <row r="271" spans="1:10" ht="76.5" customHeight="1" x14ac:dyDescent="0.2">
      <c r="A271" s="37" t="s">
        <v>23</v>
      </c>
      <c r="B271" s="15" t="s">
        <v>984</v>
      </c>
      <c r="C271" s="15" t="s">
        <v>16</v>
      </c>
      <c r="D271" s="15" t="s">
        <v>32</v>
      </c>
      <c r="E271" s="18">
        <f t="shared" si="33"/>
        <v>779.7</v>
      </c>
      <c r="F271" s="65">
        <v>78</v>
      </c>
      <c r="G271" s="65">
        <v>701.7</v>
      </c>
      <c r="H271" s="18">
        <f t="shared" si="34"/>
        <v>779.7</v>
      </c>
      <c r="I271" s="65">
        <v>78</v>
      </c>
      <c r="J271" s="65">
        <v>701.7</v>
      </c>
    </row>
    <row r="272" spans="1:10" ht="55.5" customHeight="1" x14ac:dyDescent="0.2">
      <c r="A272" s="35" t="s">
        <v>58</v>
      </c>
      <c r="B272" s="11" t="s">
        <v>59</v>
      </c>
      <c r="C272" s="11"/>
      <c r="D272" s="11"/>
      <c r="E272" s="16">
        <f t="shared" ref="E272:E277" si="35">F272+G272</f>
        <v>125465.60000000001</v>
      </c>
      <c r="F272" s="17">
        <f>F273+F279</f>
        <v>65925.8</v>
      </c>
      <c r="G272" s="17">
        <f>G273+G279</f>
        <v>59539.799999999996</v>
      </c>
      <c r="H272" s="16">
        <f t="shared" ref="H272:H277" si="36">I272+J272</f>
        <v>94566.2</v>
      </c>
      <c r="I272" s="17">
        <f>I273+I279</f>
        <v>65994.7</v>
      </c>
      <c r="J272" s="17">
        <f>J273+J279</f>
        <v>28571.5</v>
      </c>
    </row>
    <row r="273" spans="1:10" ht="119.25" customHeight="1" x14ac:dyDescent="0.2">
      <c r="A273" s="41" t="s">
        <v>541</v>
      </c>
      <c r="B273" s="11" t="s">
        <v>60</v>
      </c>
      <c r="C273" s="11"/>
      <c r="D273" s="11"/>
      <c r="E273" s="16">
        <f t="shared" si="35"/>
        <v>59310</v>
      </c>
      <c r="F273" s="17">
        <f>F274</f>
        <v>59310</v>
      </c>
      <c r="G273" s="17">
        <f>G274</f>
        <v>0</v>
      </c>
      <c r="H273" s="16">
        <f t="shared" si="36"/>
        <v>62820</v>
      </c>
      <c r="I273" s="17">
        <f>I274</f>
        <v>62820</v>
      </c>
      <c r="J273" s="16">
        <f>J274</f>
        <v>0</v>
      </c>
    </row>
    <row r="274" spans="1:10" ht="82.5" customHeight="1" x14ac:dyDescent="0.2">
      <c r="A274" s="42" t="s">
        <v>61</v>
      </c>
      <c r="B274" s="15" t="s">
        <v>62</v>
      </c>
      <c r="C274" s="15"/>
      <c r="D274" s="15"/>
      <c r="E274" s="18">
        <f t="shared" si="35"/>
        <v>59310</v>
      </c>
      <c r="F274" s="19">
        <f>F275+F276+F277+F278</f>
        <v>59310</v>
      </c>
      <c r="G274" s="19">
        <f>G275+G276+G277</f>
        <v>0</v>
      </c>
      <c r="H274" s="18">
        <f t="shared" si="36"/>
        <v>62820</v>
      </c>
      <c r="I274" s="19">
        <f>I275+I276+I277+I278</f>
        <v>62820</v>
      </c>
      <c r="J274" s="19">
        <f>J275+J276+J277</f>
        <v>0</v>
      </c>
    </row>
    <row r="275" spans="1:10" ht="210.75" customHeight="1" x14ac:dyDescent="0.2">
      <c r="A275" s="37" t="s">
        <v>25</v>
      </c>
      <c r="B275" s="15" t="s">
        <v>62</v>
      </c>
      <c r="C275" s="15" t="s">
        <v>15</v>
      </c>
      <c r="D275" s="15" t="s">
        <v>32</v>
      </c>
      <c r="E275" s="18">
        <f t="shared" si="35"/>
        <v>30213</v>
      </c>
      <c r="F275" s="65">
        <f>30183+30</f>
        <v>30213</v>
      </c>
      <c r="G275" s="18"/>
      <c r="H275" s="18">
        <f t="shared" si="36"/>
        <v>32326</v>
      </c>
      <c r="I275" s="65">
        <f>30+32296</f>
        <v>32326</v>
      </c>
      <c r="J275" s="18"/>
    </row>
    <row r="276" spans="1:10" ht="71.25" customHeight="1" x14ac:dyDescent="0.2">
      <c r="A276" s="15" t="s">
        <v>23</v>
      </c>
      <c r="B276" s="15" t="s">
        <v>62</v>
      </c>
      <c r="C276" s="15" t="s">
        <v>16</v>
      </c>
      <c r="D276" s="15" t="s">
        <v>32</v>
      </c>
      <c r="E276" s="18">
        <f t="shared" si="35"/>
        <v>5000</v>
      </c>
      <c r="F276" s="65">
        <f>1000+4000</f>
        <v>5000</v>
      </c>
      <c r="G276" s="18"/>
      <c r="H276" s="18">
        <f t="shared" si="36"/>
        <v>5000</v>
      </c>
      <c r="I276" s="65">
        <f>1000+4000</f>
        <v>5000</v>
      </c>
      <c r="J276" s="18"/>
    </row>
    <row r="277" spans="1:10" ht="104.25" customHeight="1" x14ac:dyDescent="0.2">
      <c r="A277" s="15" t="s">
        <v>21</v>
      </c>
      <c r="B277" s="15" t="s">
        <v>62</v>
      </c>
      <c r="C277" s="15" t="s">
        <v>17</v>
      </c>
      <c r="D277" s="15" t="s">
        <v>32</v>
      </c>
      <c r="E277" s="18">
        <f t="shared" si="35"/>
        <v>23948</v>
      </c>
      <c r="F277" s="65">
        <f>19948+4000</f>
        <v>23948</v>
      </c>
      <c r="G277" s="18"/>
      <c r="H277" s="18">
        <f t="shared" si="36"/>
        <v>25345</v>
      </c>
      <c r="I277" s="65">
        <f>21345+4000</f>
        <v>25345</v>
      </c>
      <c r="J277" s="18"/>
    </row>
    <row r="278" spans="1:10" ht="47.25" customHeight="1" x14ac:dyDescent="0.2">
      <c r="A278" s="44" t="s">
        <v>22</v>
      </c>
      <c r="B278" s="15" t="s">
        <v>62</v>
      </c>
      <c r="C278" s="15" t="s">
        <v>18</v>
      </c>
      <c r="D278" s="15" t="s">
        <v>32</v>
      </c>
      <c r="E278" s="18">
        <f>F278+G278</f>
        <v>149</v>
      </c>
      <c r="F278" s="65">
        <v>149</v>
      </c>
      <c r="G278" s="19"/>
      <c r="H278" s="18">
        <f>I278+J278</f>
        <v>149</v>
      </c>
      <c r="I278" s="65">
        <v>149</v>
      </c>
      <c r="J278" s="19"/>
    </row>
    <row r="279" spans="1:10" ht="78" customHeight="1" x14ac:dyDescent="0.2">
      <c r="A279" s="77" t="s">
        <v>1007</v>
      </c>
      <c r="B279" s="64" t="s">
        <v>1012</v>
      </c>
      <c r="C279" s="15"/>
      <c r="D279" s="15"/>
      <c r="E279" s="16">
        <f t="shared" ref="E279:E281" si="37">F279+G279</f>
        <v>66155.599999999991</v>
      </c>
      <c r="F279" s="17">
        <f t="shared" ref="F279:G280" si="38">F280</f>
        <v>6615.8</v>
      </c>
      <c r="G279" s="17">
        <f t="shared" si="38"/>
        <v>59539.799999999996</v>
      </c>
      <c r="H279" s="16">
        <f t="shared" ref="H279:H281" si="39">I279+J279</f>
        <v>31746.2</v>
      </c>
      <c r="I279" s="17">
        <f t="shared" ref="I279:J280" si="40">I280</f>
        <v>3174.7</v>
      </c>
      <c r="J279" s="17">
        <f t="shared" si="40"/>
        <v>28571.5</v>
      </c>
    </row>
    <row r="280" spans="1:10" ht="72.75" customHeight="1" x14ac:dyDescent="0.2">
      <c r="A280" s="78" t="s">
        <v>1011</v>
      </c>
      <c r="B280" s="66" t="s">
        <v>1013</v>
      </c>
      <c r="C280" s="15"/>
      <c r="D280" s="15"/>
      <c r="E280" s="18">
        <f t="shared" si="37"/>
        <v>66155.599999999991</v>
      </c>
      <c r="F280" s="19">
        <f t="shared" si="38"/>
        <v>6615.8</v>
      </c>
      <c r="G280" s="19">
        <f t="shared" si="38"/>
        <v>59539.799999999996</v>
      </c>
      <c r="H280" s="18">
        <f t="shared" si="39"/>
        <v>31746.2</v>
      </c>
      <c r="I280" s="19">
        <f t="shared" si="40"/>
        <v>3174.7</v>
      </c>
      <c r="J280" s="19">
        <f t="shared" si="40"/>
        <v>28571.5</v>
      </c>
    </row>
    <row r="281" spans="1:10" ht="74.25" customHeight="1" x14ac:dyDescent="0.2">
      <c r="A281" s="15" t="s">
        <v>23</v>
      </c>
      <c r="B281" s="66" t="s">
        <v>1013</v>
      </c>
      <c r="C281" s="15" t="s">
        <v>16</v>
      </c>
      <c r="D281" s="15" t="s">
        <v>32</v>
      </c>
      <c r="E281" s="18">
        <f t="shared" si="37"/>
        <v>66155.599999999991</v>
      </c>
      <c r="F281" s="19">
        <f>5154.3+1461.5</f>
        <v>6615.8</v>
      </c>
      <c r="G281" s="19">
        <f>46386.7+13153.1</f>
        <v>59539.799999999996</v>
      </c>
      <c r="H281" s="18">
        <f t="shared" si="39"/>
        <v>31746.2</v>
      </c>
      <c r="I281" s="19">
        <v>3174.7</v>
      </c>
      <c r="J281" s="18">
        <v>28571.5</v>
      </c>
    </row>
    <row r="282" spans="1:10" ht="67.150000000000006" customHeight="1" x14ac:dyDescent="0.2">
      <c r="A282" s="35" t="s">
        <v>63</v>
      </c>
      <c r="B282" s="11" t="s">
        <v>64</v>
      </c>
      <c r="C282" s="15"/>
      <c r="D282" s="15"/>
      <c r="E282" s="16">
        <f>F282+G282</f>
        <v>288031</v>
      </c>
      <c r="F282" s="16">
        <f>F283+F289+F306+F302</f>
        <v>281731</v>
      </c>
      <c r="G282" s="16">
        <f>G283+G289+G306+G302</f>
        <v>6300</v>
      </c>
      <c r="H282" s="16">
        <f>I282+J282</f>
        <v>286525</v>
      </c>
      <c r="I282" s="16">
        <f>I283+I289+I306+I302</f>
        <v>286525</v>
      </c>
      <c r="J282" s="16">
        <f>J283+J289+J306+J302</f>
        <v>0</v>
      </c>
    </row>
    <row r="283" spans="1:10" ht="157.15" customHeight="1" x14ac:dyDescent="0.2">
      <c r="A283" s="41" t="s">
        <v>65</v>
      </c>
      <c r="B283" s="11" t="s">
        <v>66</v>
      </c>
      <c r="C283" s="11"/>
      <c r="D283" s="11"/>
      <c r="E283" s="16">
        <f t="shared" ref="E283:E332" si="41">F283+G283</f>
        <v>275850</v>
      </c>
      <c r="F283" s="17">
        <f>F284</f>
        <v>275850</v>
      </c>
      <c r="G283" s="17">
        <f>G284</f>
        <v>0</v>
      </c>
      <c r="H283" s="16">
        <f t="shared" ref="H283:H325" si="42">I283+J283</f>
        <v>284744</v>
      </c>
      <c r="I283" s="17">
        <f>I284</f>
        <v>284744</v>
      </c>
      <c r="J283" s="17">
        <f>J284</f>
        <v>0</v>
      </c>
    </row>
    <row r="284" spans="1:10" ht="84.75" customHeight="1" x14ac:dyDescent="0.2">
      <c r="A284" s="42" t="s">
        <v>61</v>
      </c>
      <c r="B284" s="15" t="s">
        <v>67</v>
      </c>
      <c r="C284" s="15"/>
      <c r="D284" s="15"/>
      <c r="E284" s="18">
        <f t="shared" si="41"/>
        <v>275850</v>
      </c>
      <c r="F284" s="19">
        <f>F285+F286+F287+F288</f>
        <v>275850</v>
      </c>
      <c r="G284" s="18">
        <f>G285+G286+G287+G288</f>
        <v>0</v>
      </c>
      <c r="H284" s="18">
        <f t="shared" si="42"/>
        <v>284744</v>
      </c>
      <c r="I284" s="19">
        <f>I285+I286+I287+I288</f>
        <v>284744</v>
      </c>
      <c r="J284" s="18">
        <f>J285+J286+J287+J288</f>
        <v>0</v>
      </c>
    </row>
    <row r="285" spans="1:10" ht="187.5" customHeight="1" x14ac:dyDescent="0.2">
      <c r="A285" s="37" t="s">
        <v>25</v>
      </c>
      <c r="B285" s="15" t="s">
        <v>67</v>
      </c>
      <c r="C285" s="15" t="s">
        <v>15</v>
      </c>
      <c r="D285" s="15" t="s">
        <v>32</v>
      </c>
      <c r="E285" s="18">
        <f t="shared" si="41"/>
        <v>59289</v>
      </c>
      <c r="F285" s="65">
        <f>59289</f>
        <v>59289</v>
      </c>
      <c r="G285" s="18"/>
      <c r="H285" s="18">
        <f t="shared" si="42"/>
        <v>63440</v>
      </c>
      <c r="I285" s="65">
        <f>63440</f>
        <v>63440</v>
      </c>
      <c r="J285" s="18"/>
    </row>
    <row r="286" spans="1:10" ht="69.75" customHeight="1" x14ac:dyDescent="0.2">
      <c r="A286" s="15" t="s">
        <v>23</v>
      </c>
      <c r="B286" s="15" t="s">
        <v>67</v>
      </c>
      <c r="C286" s="15" t="s">
        <v>16</v>
      </c>
      <c r="D286" s="15" t="s">
        <v>32</v>
      </c>
      <c r="E286" s="18">
        <f t="shared" si="41"/>
        <v>11786</v>
      </c>
      <c r="F286" s="65">
        <f>10786+1000</f>
        <v>11786</v>
      </c>
      <c r="G286" s="18"/>
      <c r="H286" s="18">
        <f t="shared" si="42"/>
        <v>11786</v>
      </c>
      <c r="I286" s="65">
        <f>1000+10786</f>
        <v>11786</v>
      </c>
      <c r="J286" s="18"/>
    </row>
    <row r="287" spans="1:10" ht="102" customHeight="1" x14ac:dyDescent="0.2">
      <c r="A287" s="15" t="s">
        <v>21</v>
      </c>
      <c r="B287" s="15" t="s">
        <v>67</v>
      </c>
      <c r="C287" s="15" t="s">
        <v>17</v>
      </c>
      <c r="D287" s="15" t="s">
        <v>32</v>
      </c>
      <c r="E287" s="18">
        <f t="shared" si="41"/>
        <v>202075</v>
      </c>
      <c r="F287" s="65">
        <f>189575+9500+3000</f>
        <v>202075</v>
      </c>
      <c r="G287" s="18"/>
      <c r="H287" s="18">
        <f t="shared" si="42"/>
        <v>206818</v>
      </c>
      <c r="I287" s="65">
        <f>9500+203079+3000-8761</f>
        <v>206818</v>
      </c>
      <c r="J287" s="18"/>
    </row>
    <row r="288" spans="1:10" ht="45" customHeight="1" x14ac:dyDescent="0.2">
      <c r="A288" s="15" t="s">
        <v>22</v>
      </c>
      <c r="B288" s="15" t="s">
        <v>67</v>
      </c>
      <c r="C288" s="15" t="s">
        <v>18</v>
      </c>
      <c r="D288" s="15" t="s">
        <v>32</v>
      </c>
      <c r="E288" s="18">
        <f t="shared" si="41"/>
        <v>2700</v>
      </c>
      <c r="F288" s="65">
        <v>2700</v>
      </c>
      <c r="G288" s="18"/>
      <c r="H288" s="18">
        <f t="shared" si="42"/>
        <v>2700</v>
      </c>
      <c r="I288" s="65">
        <v>2700</v>
      </c>
      <c r="J288" s="18"/>
    </row>
    <row r="289" spans="1:10" ht="172.9" customHeight="1" x14ac:dyDescent="0.2">
      <c r="A289" s="41" t="s">
        <v>772</v>
      </c>
      <c r="B289" s="11" t="s">
        <v>773</v>
      </c>
      <c r="C289" s="15"/>
      <c r="D289" s="15"/>
      <c r="E289" s="16">
        <f>F289+G289</f>
        <v>10400</v>
      </c>
      <c r="F289" s="16">
        <f>F290+F292+F298+F300+F294+F296</f>
        <v>4100</v>
      </c>
      <c r="G289" s="16">
        <f>G290+G292+G298+G300+G294+G296</f>
        <v>6300</v>
      </c>
      <c r="H289" s="16">
        <f t="shared" si="42"/>
        <v>0</v>
      </c>
      <c r="I289" s="16">
        <f t="shared" ref="I289:J289" si="43">I290+I292+I298+I300+I294+I296</f>
        <v>0</v>
      </c>
      <c r="J289" s="16">
        <f t="shared" si="43"/>
        <v>0</v>
      </c>
    </row>
    <row r="290" spans="1:10" ht="33" x14ac:dyDescent="0.2">
      <c r="A290" s="15" t="s">
        <v>57</v>
      </c>
      <c r="B290" s="15" t="s">
        <v>923</v>
      </c>
      <c r="C290" s="15"/>
      <c r="D290" s="15"/>
      <c r="E290" s="18">
        <f t="shared" si="41"/>
        <v>3000</v>
      </c>
      <c r="F290" s="18">
        <f>F291</f>
        <v>3000</v>
      </c>
      <c r="G290" s="18">
        <f>G291</f>
        <v>0</v>
      </c>
      <c r="H290" s="18">
        <f t="shared" si="42"/>
        <v>0</v>
      </c>
      <c r="I290" s="18">
        <f t="shared" ref="I290:J290" si="44">I291</f>
        <v>0</v>
      </c>
      <c r="J290" s="18">
        <f t="shared" si="44"/>
        <v>0</v>
      </c>
    </row>
    <row r="291" spans="1:10" ht="69" customHeight="1" x14ac:dyDescent="0.2">
      <c r="A291" s="15" t="s">
        <v>23</v>
      </c>
      <c r="B291" s="15" t="s">
        <v>923</v>
      </c>
      <c r="C291" s="15" t="s">
        <v>16</v>
      </c>
      <c r="D291" s="15" t="s">
        <v>32</v>
      </c>
      <c r="E291" s="18">
        <f t="shared" si="41"/>
        <v>3000</v>
      </c>
      <c r="F291" s="18">
        <v>3000</v>
      </c>
      <c r="G291" s="18"/>
      <c r="H291" s="18">
        <f t="shared" si="42"/>
        <v>0</v>
      </c>
      <c r="I291" s="18"/>
      <c r="J291" s="16"/>
    </row>
    <row r="292" spans="1:10" ht="45.75" customHeight="1" x14ac:dyDescent="0.2">
      <c r="A292" s="15" t="s">
        <v>922</v>
      </c>
      <c r="B292" s="15" t="s">
        <v>924</v>
      </c>
      <c r="C292" s="15"/>
      <c r="D292" s="15"/>
      <c r="E292" s="18">
        <f t="shared" si="41"/>
        <v>400</v>
      </c>
      <c r="F292" s="18">
        <f>F293</f>
        <v>400</v>
      </c>
      <c r="G292" s="18">
        <f>G293</f>
        <v>0</v>
      </c>
      <c r="H292" s="18">
        <f t="shared" si="42"/>
        <v>0</v>
      </c>
      <c r="I292" s="18">
        <f>I293</f>
        <v>0</v>
      </c>
      <c r="J292" s="18">
        <f>J293</f>
        <v>0</v>
      </c>
    </row>
    <row r="293" spans="1:10" ht="81" customHeight="1" x14ac:dyDescent="0.2">
      <c r="A293" s="15" t="s">
        <v>24</v>
      </c>
      <c r="B293" s="15" t="s">
        <v>924</v>
      </c>
      <c r="C293" s="15" t="s">
        <v>20</v>
      </c>
      <c r="D293" s="15" t="s">
        <v>32</v>
      </c>
      <c r="E293" s="18">
        <f t="shared" si="41"/>
        <v>400</v>
      </c>
      <c r="F293" s="18">
        <v>400</v>
      </c>
      <c r="G293" s="16"/>
      <c r="H293" s="18">
        <f t="shared" si="42"/>
        <v>0</v>
      </c>
      <c r="I293" s="18"/>
      <c r="J293" s="16"/>
    </row>
    <row r="294" spans="1:10" ht="150" customHeight="1" x14ac:dyDescent="0.2">
      <c r="A294" s="15" t="s">
        <v>635</v>
      </c>
      <c r="B294" s="15" t="s">
        <v>825</v>
      </c>
      <c r="C294" s="15"/>
      <c r="D294" s="15"/>
      <c r="E294" s="18">
        <f t="shared" si="41"/>
        <v>6300</v>
      </c>
      <c r="F294" s="18">
        <f>F295</f>
        <v>0</v>
      </c>
      <c r="G294" s="18">
        <f>G295</f>
        <v>6300</v>
      </c>
      <c r="H294" s="18">
        <f t="shared" si="42"/>
        <v>0</v>
      </c>
      <c r="I294" s="18">
        <f>I295</f>
        <v>0</v>
      </c>
      <c r="J294" s="18">
        <f>J295</f>
        <v>0</v>
      </c>
    </row>
    <row r="295" spans="1:10" ht="87.75" customHeight="1" x14ac:dyDescent="0.2">
      <c r="A295" s="15" t="s">
        <v>24</v>
      </c>
      <c r="B295" s="15" t="s">
        <v>825</v>
      </c>
      <c r="C295" s="15" t="s">
        <v>20</v>
      </c>
      <c r="D295" s="15" t="s">
        <v>32</v>
      </c>
      <c r="E295" s="18">
        <f>F295+G295</f>
        <v>6300</v>
      </c>
      <c r="F295" s="16"/>
      <c r="G295" s="18">
        <v>6300</v>
      </c>
      <c r="H295" s="18">
        <f>I295+J295</f>
        <v>0</v>
      </c>
      <c r="I295" s="18"/>
      <c r="J295" s="18"/>
    </row>
    <row r="296" spans="1:10" ht="146.25" customHeight="1" x14ac:dyDescent="0.2">
      <c r="A296" s="15" t="s">
        <v>635</v>
      </c>
      <c r="B296" s="15" t="s">
        <v>826</v>
      </c>
      <c r="C296" s="15"/>
      <c r="D296" s="15"/>
      <c r="E296" s="18">
        <f t="shared" ref="E296" si="45">F296+G296</f>
        <v>700</v>
      </c>
      <c r="F296" s="18">
        <f>F297</f>
        <v>700</v>
      </c>
      <c r="G296" s="18">
        <f>G297</f>
        <v>0</v>
      </c>
      <c r="H296" s="18">
        <f t="shared" ref="H296" si="46">I296+J296</f>
        <v>0</v>
      </c>
      <c r="I296" s="18">
        <f>I297</f>
        <v>0</v>
      </c>
      <c r="J296" s="18">
        <f>J297</f>
        <v>0</v>
      </c>
    </row>
    <row r="297" spans="1:10" ht="78.75" customHeight="1" x14ac:dyDescent="0.2">
      <c r="A297" s="15" t="s">
        <v>24</v>
      </c>
      <c r="B297" s="15" t="s">
        <v>826</v>
      </c>
      <c r="C297" s="15" t="s">
        <v>20</v>
      </c>
      <c r="D297" s="15" t="s">
        <v>32</v>
      </c>
      <c r="E297" s="18">
        <f>F297+G297</f>
        <v>700</v>
      </c>
      <c r="F297" s="18">
        <v>700</v>
      </c>
      <c r="G297" s="18"/>
      <c r="H297" s="18">
        <f>I297+J297</f>
        <v>0</v>
      </c>
      <c r="I297" s="18"/>
      <c r="J297" s="16"/>
    </row>
    <row r="298" spans="1:10" ht="156" customHeight="1" x14ac:dyDescent="0.2">
      <c r="A298" s="15" t="s">
        <v>635</v>
      </c>
      <c r="B298" s="15" t="s">
        <v>774</v>
      </c>
      <c r="C298" s="15"/>
      <c r="D298" s="15"/>
      <c r="E298" s="18">
        <f t="shared" ref="E298" si="47">F298+G298</f>
        <v>0</v>
      </c>
      <c r="F298" s="18">
        <f>F299</f>
        <v>0</v>
      </c>
      <c r="G298" s="18">
        <f>G299</f>
        <v>0</v>
      </c>
      <c r="H298" s="18">
        <f t="shared" ref="H298" si="48">I298+J298</f>
        <v>0</v>
      </c>
      <c r="I298" s="18">
        <f>I299</f>
        <v>0</v>
      </c>
      <c r="J298" s="18">
        <f>J299</f>
        <v>0</v>
      </c>
    </row>
    <row r="299" spans="1:10" ht="64.5" customHeight="1" x14ac:dyDescent="0.2">
      <c r="A299" s="15" t="s">
        <v>23</v>
      </c>
      <c r="B299" s="15" t="s">
        <v>774</v>
      </c>
      <c r="C299" s="15" t="s">
        <v>16</v>
      </c>
      <c r="D299" s="15" t="s">
        <v>32</v>
      </c>
      <c r="E299" s="18">
        <f>F299+G299</f>
        <v>0</v>
      </c>
      <c r="F299" s="16"/>
      <c r="G299" s="18"/>
      <c r="H299" s="18">
        <f>I299+J299</f>
        <v>0</v>
      </c>
      <c r="I299" s="16"/>
      <c r="J299" s="18"/>
    </row>
    <row r="300" spans="1:10" ht="147" customHeight="1" x14ac:dyDescent="0.2">
      <c r="A300" s="15" t="s">
        <v>635</v>
      </c>
      <c r="B300" s="15" t="s">
        <v>775</v>
      </c>
      <c r="C300" s="15"/>
      <c r="D300" s="15"/>
      <c r="E300" s="18">
        <f t="shared" ref="E300" si="49">F300+G300</f>
        <v>0</v>
      </c>
      <c r="F300" s="18">
        <f>F301</f>
        <v>0</v>
      </c>
      <c r="G300" s="18">
        <f>G301</f>
        <v>0</v>
      </c>
      <c r="H300" s="18">
        <f t="shared" ref="H300" si="50">I300+J300</f>
        <v>0</v>
      </c>
      <c r="I300" s="18">
        <f>I301</f>
        <v>0</v>
      </c>
      <c r="J300" s="18">
        <f>J301</f>
        <v>0</v>
      </c>
    </row>
    <row r="301" spans="1:10" ht="64.5" customHeight="1" x14ac:dyDescent="0.2">
      <c r="A301" s="15" t="s">
        <v>23</v>
      </c>
      <c r="B301" s="15" t="s">
        <v>775</v>
      </c>
      <c r="C301" s="15" t="s">
        <v>16</v>
      </c>
      <c r="D301" s="15" t="s">
        <v>32</v>
      </c>
      <c r="E301" s="18">
        <f>F301+G301</f>
        <v>0</v>
      </c>
      <c r="F301" s="18"/>
      <c r="G301" s="16"/>
      <c r="H301" s="18">
        <f>I301+J301</f>
        <v>0</v>
      </c>
      <c r="I301" s="18"/>
      <c r="J301" s="16"/>
    </row>
    <row r="302" spans="1:10" ht="223.15" customHeight="1" x14ac:dyDescent="0.2">
      <c r="A302" s="41" t="s">
        <v>818</v>
      </c>
      <c r="B302" s="11" t="s">
        <v>820</v>
      </c>
      <c r="C302" s="11"/>
      <c r="D302" s="15"/>
      <c r="E302" s="16">
        <f>F302+G302</f>
        <v>122</v>
      </c>
      <c r="F302" s="17">
        <f>F303</f>
        <v>122</v>
      </c>
      <c r="G302" s="17">
        <f>G303</f>
        <v>0</v>
      </c>
      <c r="H302" s="16">
        <f>I302+J302</f>
        <v>122</v>
      </c>
      <c r="I302" s="17">
        <f>I303</f>
        <v>122</v>
      </c>
      <c r="J302" s="16"/>
    </row>
    <row r="303" spans="1:10" ht="93" customHeight="1" x14ac:dyDescent="0.2">
      <c r="A303" s="36" t="s">
        <v>61</v>
      </c>
      <c r="B303" s="15" t="s">
        <v>856</v>
      </c>
      <c r="C303" s="15"/>
      <c r="D303" s="15"/>
      <c r="E303" s="18">
        <f t="shared" ref="E303:E305" si="51">F303+G303</f>
        <v>122</v>
      </c>
      <c r="F303" s="19">
        <f>F305+F304</f>
        <v>122</v>
      </c>
      <c r="G303" s="19">
        <f>G305</f>
        <v>0</v>
      </c>
      <c r="H303" s="18">
        <f t="shared" ref="H303:H305" si="52">I303+J303</f>
        <v>122</v>
      </c>
      <c r="I303" s="19">
        <f>I305+I304</f>
        <v>122</v>
      </c>
      <c r="J303" s="18"/>
    </row>
    <row r="304" spans="1:10" ht="194.25" customHeight="1" x14ac:dyDescent="0.2">
      <c r="A304" s="37" t="s">
        <v>25</v>
      </c>
      <c r="B304" s="15" t="s">
        <v>856</v>
      </c>
      <c r="C304" s="15" t="s">
        <v>15</v>
      </c>
      <c r="D304" s="15" t="s">
        <v>11</v>
      </c>
      <c r="E304" s="18">
        <f>F304+G304</f>
        <v>100</v>
      </c>
      <c r="F304" s="65">
        <v>100</v>
      </c>
      <c r="G304" s="19"/>
      <c r="H304" s="18">
        <f>I304+J304</f>
        <v>100</v>
      </c>
      <c r="I304" s="65">
        <v>100</v>
      </c>
      <c r="J304" s="18"/>
    </row>
    <row r="305" spans="1:10" ht="99.75" customHeight="1" x14ac:dyDescent="0.2">
      <c r="A305" s="36" t="s">
        <v>21</v>
      </c>
      <c r="B305" s="15" t="s">
        <v>856</v>
      </c>
      <c r="C305" s="15" t="s">
        <v>17</v>
      </c>
      <c r="D305" s="15" t="s">
        <v>11</v>
      </c>
      <c r="E305" s="18">
        <f t="shared" si="51"/>
        <v>22</v>
      </c>
      <c r="F305" s="65">
        <v>22</v>
      </c>
      <c r="G305" s="18"/>
      <c r="H305" s="18">
        <f t="shared" si="52"/>
        <v>22</v>
      </c>
      <c r="I305" s="65">
        <v>22</v>
      </c>
      <c r="J305" s="18"/>
    </row>
    <row r="306" spans="1:10" ht="205.15" customHeight="1" x14ac:dyDescent="0.2">
      <c r="A306" s="41" t="s">
        <v>543</v>
      </c>
      <c r="B306" s="11" t="s">
        <v>68</v>
      </c>
      <c r="C306" s="11"/>
      <c r="D306" s="11"/>
      <c r="E306" s="16">
        <f t="shared" si="41"/>
        <v>1659</v>
      </c>
      <c r="F306" s="17">
        <f>F307</f>
        <v>1659</v>
      </c>
      <c r="G306" s="16">
        <f>G307</f>
        <v>0</v>
      </c>
      <c r="H306" s="16">
        <f t="shared" si="42"/>
        <v>1659</v>
      </c>
      <c r="I306" s="17">
        <f>I307</f>
        <v>1659</v>
      </c>
      <c r="J306" s="16">
        <f>J307</f>
        <v>0</v>
      </c>
    </row>
    <row r="307" spans="1:10" ht="37.5" customHeight="1" x14ac:dyDescent="0.2">
      <c r="A307" s="42" t="s">
        <v>69</v>
      </c>
      <c r="B307" s="15" t="s">
        <v>70</v>
      </c>
      <c r="C307" s="15"/>
      <c r="D307" s="15"/>
      <c r="E307" s="18">
        <f t="shared" si="41"/>
        <v>1659</v>
      </c>
      <c r="F307" s="19">
        <f>F308</f>
        <v>1659</v>
      </c>
      <c r="G307" s="18">
        <f>G308</f>
        <v>0</v>
      </c>
      <c r="H307" s="18">
        <f t="shared" si="42"/>
        <v>1659</v>
      </c>
      <c r="I307" s="19">
        <f>I308</f>
        <v>1659</v>
      </c>
      <c r="J307" s="18">
        <f>J308</f>
        <v>0</v>
      </c>
    </row>
    <row r="308" spans="1:10" ht="99.75" customHeight="1" x14ac:dyDescent="0.2">
      <c r="A308" s="15" t="s">
        <v>21</v>
      </c>
      <c r="B308" s="15" t="s">
        <v>70</v>
      </c>
      <c r="C308" s="15" t="s">
        <v>17</v>
      </c>
      <c r="D308" s="15" t="s">
        <v>32</v>
      </c>
      <c r="E308" s="18">
        <f t="shared" si="41"/>
        <v>1659</v>
      </c>
      <c r="F308" s="65">
        <f>1694-35</f>
        <v>1659</v>
      </c>
      <c r="G308" s="18"/>
      <c r="H308" s="18">
        <f t="shared" si="42"/>
        <v>1659</v>
      </c>
      <c r="I308" s="65">
        <f>1694-35</f>
        <v>1659</v>
      </c>
      <c r="J308" s="18"/>
    </row>
    <row r="309" spans="1:10" ht="66.75" customHeight="1" x14ac:dyDescent="0.2">
      <c r="A309" s="45" t="s">
        <v>850</v>
      </c>
      <c r="B309" s="11" t="s">
        <v>851</v>
      </c>
      <c r="C309" s="15"/>
      <c r="D309" s="15"/>
      <c r="E309" s="16">
        <f t="shared" si="41"/>
        <v>0</v>
      </c>
      <c r="F309" s="17">
        <f>F310+F319</f>
        <v>0</v>
      </c>
      <c r="G309" s="17">
        <f>G310+G319</f>
        <v>0</v>
      </c>
      <c r="H309" s="16">
        <f t="shared" si="42"/>
        <v>0</v>
      </c>
      <c r="I309" s="17">
        <f>I310+I319</f>
        <v>0</v>
      </c>
      <c r="J309" s="17">
        <f>J310+J319</f>
        <v>0</v>
      </c>
    </row>
    <row r="310" spans="1:10" ht="166.5" customHeight="1" x14ac:dyDescent="0.2">
      <c r="A310" s="45" t="s">
        <v>925</v>
      </c>
      <c r="B310" s="11" t="s">
        <v>926</v>
      </c>
      <c r="C310" s="15"/>
      <c r="D310" s="11"/>
      <c r="E310" s="16">
        <f t="shared" si="41"/>
        <v>0</v>
      </c>
      <c r="F310" s="16">
        <f>F311+F313+F315+F317</f>
        <v>0</v>
      </c>
      <c r="G310" s="16">
        <f>G311+G313+G315+G317</f>
        <v>0</v>
      </c>
      <c r="H310" s="16">
        <f t="shared" si="42"/>
        <v>0</v>
      </c>
      <c r="I310" s="16">
        <f t="shared" ref="I310:J310" si="53">I311+I313</f>
        <v>0</v>
      </c>
      <c r="J310" s="16">
        <f t="shared" si="53"/>
        <v>0</v>
      </c>
    </row>
    <row r="311" spans="1:10" ht="149.25" customHeight="1" x14ac:dyDescent="0.2">
      <c r="A311" s="15" t="s">
        <v>635</v>
      </c>
      <c r="B311" s="15" t="s">
        <v>927</v>
      </c>
      <c r="C311" s="15"/>
      <c r="D311" s="15"/>
      <c r="E311" s="18">
        <f t="shared" si="41"/>
        <v>0</v>
      </c>
      <c r="F311" s="18">
        <f>F312</f>
        <v>0</v>
      </c>
      <c r="G311" s="18">
        <f>G312</f>
        <v>0</v>
      </c>
      <c r="H311" s="18">
        <f t="shared" si="42"/>
        <v>0</v>
      </c>
      <c r="I311" s="18">
        <f>I312</f>
        <v>0</v>
      </c>
      <c r="J311" s="18">
        <f>J312</f>
        <v>0</v>
      </c>
    </row>
    <row r="312" spans="1:10" ht="69.75" customHeight="1" x14ac:dyDescent="0.2">
      <c r="A312" s="15" t="s">
        <v>23</v>
      </c>
      <c r="B312" s="15" t="s">
        <v>927</v>
      </c>
      <c r="C312" s="15" t="s">
        <v>16</v>
      </c>
      <c r="D312" s="15" t="s">
        <v>32</v>
      </c>
      <c r="E312" s="18">
        <f t="shared" si="41"/>
        <v>0</v>
      </c>
      <c r="F312" s="16"/>
      <c r="G312" s="16"/>
      <c r="H312" s="18">
        <f t="shared" si="42"/>
        <v>0</v>
      </c>
      <c r="I312" s="16"/>
      <c r="J312" s="18"/>
    </row>
    <row r="313" spans="1:10" ht="150" customHeight="1" x14ac:dyDescent="0.2">
      <c r="A313" s="15" t="s">
        <v>635</v>
      </c>
      <c r="B313" s="15" t="s">
        <v>928</v>
      </c>
      <c r="C313" s="15"/>
      <c r="D313" s="15"/>
      <c r="E313" s="18">
        <f t="shared" si="41"/>
        <v>0</v>
      </c>
      <c r="F313" s="18">
        <f>F314</f>
        <v>0</v>
      </c>
      <c r="G313" s="18">
        <f>G314</f>
        <v>0</v>
      </c>
      <c r="H313" s="18">
        <f t="shared" si="42"/>
        <v>0</v>
      </c>
      <c r="I313" s="18">
        <f>I314</f>
        <v>0</v>
      </c>
      <c r="J313" s="18">
        <f>J314</f>
        <v>0</v>
      </c>
    </row>
    <row r="314" spans="1:10" ht="72" customHeight="1" x14ac:dyDescent="0.2">
      <c r="A314" s="15" t="s">
        <v>23</v>
      </c>
      <c r="B314" s="15" t="s">
        <v>928</v>
      </c>
      <c r="C314" s="15" t="s">
        <v>16</v>
      </c>
      <c r="D314" s="15" t="s">
        <v>32</v>
      </c>
      <c r="E314" s="18">
        <f t="shared" si="41"/>
        <v>0</v>
      </c>
      <c r="F314" s="16"/>
      <c r="G314" s="16"/>
      <c r="H314" s="18">
        <f t="shared" si="42"/>
        <v>0</v>
      </c>
      <c r="I314" s="18"/>
      <c r="J314" s="16"/>
    </row>
    <row r="315" spans="1:10" ht="72" customHeight="1" x14ac:dyDescent="0.2">
      <c r="A315" s="54" t="s">
        <v>949</v>
      </c>
      <c r="B315" s="15" t="s">
        <v>950</v>
      </c>
      <c r="C315" s="15"/>
      <c r="D315" s="15"/>
      <c r="E315" s="18">
        <f t="shared" si="41"/>
        <v>0</v>
      </c>
      <c r="F315" s="18">
        <f>F316</f>
        <v>0</v>
      </c>
      <c r="G315" s="18">
        <f>G316</f>
        <v>0</v>
      </c>
      <c r="H315" s="18">
        <f>I315+J315</f>
        <v>0</v>
      </c>
      <c r="I315" s="19">
        <f>I316</f>
        <v>0</v>
      </c>
      <c r="J315" s="19">
        <f>J316</f>
        <v>0</v>
      </c>
    </row>
    <row r="316" spans="1:10" ht="72" customHeight="1" x14ac:dyDescent="0.2">
      <c r="A316" s="15" t="s">
        <v>23</v>
      </c>
      <c r="B316" s="15" t="s">
        <v>950</v>
      </c>
      <c r="C316" s="15" t="s">
        <v>16</v>
      </c>
      <c r="D316" s="15" t="s">
        <v>33</v>
      </c>
      <c r="E316" s="18">
        <f t="shared" si="41"/>
        <v>0</v>
      </c>
      <c r="F316" s="18"/>
      <c r="G316" s="18"/>
      <c r="H316" s="18">
        <f>I316+J316</f>
        <v>0</v>
      </c>
      <c r="I316" s="19"/>
      <c r="J316" s="17"/>
    </row>
    <row r="317" spans="1:10" ht="72" customHeight="1" x14ac:dyDescent="0.2">
      <c r="A317" s="54" t="s">
        <v>949</v>
      </c>
      <c r="B317" s="15" t="s">
        <v>951</v>
      </c>
      <c r="C317" s="15"/>
      <c r="D317" s="15"/>
      <c r="E317" s="18">
        <f t="shared" si="41"/>
        <v>0</v>
      </c>
      <c r="F317" s="18">
        <f>F318</f>
        <v>0</v>
      </c>
      <c r="G317" s="18">
        <f>G318</f>
        <v>0</v>
      </c>
      <c r="H317" s="18">
        <f>I317+J317</f>
        <v>0</v>
      </c>
      <c r="I317" s="19">
        <f>I318</f>
        <v>0</v>
      </c>
      <c r="J317" s="19">
        <f>J318</f>
        <v>0</v>
      </c>
    </row>
    <row r="318" spans="1:10" ht="72" customHeight="1" x14ac:dyDescent="0.2">
      <c r="A318" s="15" t="s">
        <v>23</v>
      </c>
      <c r="B318" s="15" t="s">
        <v>951</v>
      </c>
      <c r="C318" s="15" t="s">
        <v>16</v>
      </c>
      <c r="D318" s="15" t="s">
        <v>33</v>
      </c>
      <c r="E318" s="18">
        <f t="shared" si="41"/>
        <v>0</v>
      </c>
      <c r="F318" s="18"/>
      <c r="G318" s="18"/>
      <c r="H318" s="18">
        <f>I318+J318</f>
        <v>0</v>
      </c>
      <c r="I318" s="19"/>
      <c r="J318" s="17"/>
    </row>
    <row r="319" spans="1:10" ht="164.25" customHeight="1" x14ac:dyDescent="0.2">
      <c r="A319" s="11" t="s">
        <v>848</v>
      </c>
      <c r="B319" s="46" t="s">
        <v>852</v>
      </c>
      <c r="C319" s="11"/>
      <c r="D319" s="11"/>
      <c r="E319" s="16">
        <f t="shared" si="41"/>
        <v>0</v>
      </c>
      <c r="F319" s="17">
        <f>F320</f>
        <v>0</v>
      </c>
      <c r="G319" s="17">
        <f t="shared" ref="F319:G320" si="54">G320</f>
        <v>0</v>
      </c>
      <c r="H319" s="16">
        <f t="shared" si="42"/>
        <v>0</v>
      </c>
      <c r="I319" s="17">
        <f t="shared" ref="I319:J320" si="55">I320</f>
        <v>0</v>
      </c>
      <c r="J319" s="17">
        <f t="shared" si="55"/>
        <v>0</v>
      </c>
    </row>
    <row r="320" spans="1:10" ht="100.5" customHeight="1" x14ac:dyDescent="0.2">
      <c r="A320" s="15" t="s">
        <v>849</v>
      </c>
      <c r="B320" s="47" t="s">
        <v>853</v>
      </c>
      <c r="C320" s="15"/>
      <c r="D320" s="15"/>
      <c r="E320" s="18">
        <f t="shared" si="41"/>
        <v>0</v>
      </c>
      <c r="F320" s="19">
        <f t="shared" si="54"/>
        <v>0</v>
      </c>
      <c r="G320" s="19">
        <f t="shared" si="54"/>
        <v>0</v>
      </c>
      <c r="H320" s="18">
        <f t="shared" si="42"/>
        <v>0</v>
      </c>
      <c r="I320" s="19">
        <f t="shared" si="55"/>
        <v>0</v>
      </c>
      <c r="J320" s="19">
        <f t="shared" si="55"/>
        <v>0</v>
      </c>
    </row>
    <row r="321" spans="1:10" ht="77.25" customHeight="1" x14ac:dyDescent="0.2">
      <c r="A321" s="15" t="s">
        <v>23</v>
      </c>
      <c r="B321" s="47" t="s">
        <v>853</v>
      </c>
      <c r="C321" s="15" t="s">
        <v>16</v>
      </c>
      <c r="D321" s="15" t="s">
        <v>33</v>
      </c>
      <c r="E321" s="18">
        <f t="shared" si="41"/>
        <v>0</v>
      </c>
      <c r="F321" s="19"/>
      <c r="G321" s="19"/>
      <c r="H321" s="18">
        <f t="shared" si="42"/>
        <v>0</v>
      </c>
      <c r="I321" s="19"/>
      <c r="J321" s="18"/>
    </row>
    <row r="322" spans="1:10" ht="72.75" customHeight="1" x14ac:dyDescent="0.2">
      <c r="A322" s="35" t="s">
        <v>71</v>
      </c>
      <c r="B322" s="11" t="s">
        <v>72</v>
      </c>
      <c r="C322" s="11"/>
      <c r="D322" s="11"/>
      <c r="E322" s="16">
        <f t="shared" si="41"/>
        <v>74057.600000000006</v>
      </c>
      <c r="F322" s="17">
        <f>F323+F326</f>
        <v>72171.600000000006</v>
      </c>
      <c r="G322" s="17">
        <f>G323+G326</f>
        <v>1886</v>
      </c>
      <c r="H322" s="16">
        <f t="shared" si="42"/>
        <v>78524.399999999994</v>
      </c>
      <c r="I322" s="17">
        <f>I323+I326</f>
        <v>76490</v>
      </c>
      <c r="J322" s="17">
        <f>J323+J326</f>
        <v>2034.4</v>
      </c>
    </row>
    <row r="323" spans="1:10" ht="101.45" customHeight="1" x14ac:dyDescent="0.2">
      <c r="A323" s="11" t="s">
        <v>544</v>
      </c>
      <c r="B323" s="11" t="s">
        <v>73</v>
      </c>
      <c r="C323" s="11"/>
      <c r="D323" s="11"/>
      <c r="E323" s="16">
        <f t="shared" si="41"/>
        <v>71962</v>
      </c>
      <c r="F323" s="17">
        <f t="shared" ref="F323:J324" si="56">F324</f>
        <v>71962</v>
      </c>
      <c r="G323" s="17">
        <f t="shared" si="56"/>
        <v>0</v>
      </c>
      <c r="H323" s="16">
        <f t="shared" si="42"/>
        <v>76264</v>
      </c>
      <c r="I323" s="17">
        <f t="shared" si="56"/>
        <v>76264</v>
      </c>
      <c r="J323" s="17">
        <f t="shared" si="56"/>
        <v>0</v>
      </c>
    </row>
    <row r="324" spans="1:10" ht="88.5" customHeight="1" x14ac:dyDescent="0.2">
      <c r="A324" s="15" t="s">
        <v>61</v>
      </c>
      <c r="B324" s="15" t="s">
        <v>74</v>
      </c>
      <c r="C324" s="15"/>
      <c r="D324" s="15"/>
      <c r="E324" s="18">
        <f t="shared" si="41"/>
        <v>71962</v>
      </c>
      <c r="F324" s="19">
        <f t="shared" si="56"/>
        <v>71962</v>
      </c>
      <c r="G324" s="18">
        <f t="shared" si="56"/>
        <v>0</v>
      </c>
      <c r="H324" s="18">
        <f t="shared" si="42"/>
        <v>76264</v>
      </c>
      <c r="I324" s="19">
        <f t="shared" si="56"/>
        <v>76264</v>
      </c>
      <c r="J324" s="18">
        <f t="shared" si="56"/>
        <v>0</v>
      </c>
    </row>
    <row r="325" spans="1:10" ht="108" customHeight="1" x14ac:dyDescent="0.2">
      <c r="A325" s="15" t="s">
        <v>21</v>
      </c>
      <c r="B325" s="15" t="s">
        <v>74</v>
      </c>
      <c r="C325" s="15" t="s">
        <v>17</v>
      </c>
      <c r="D325" s="15" t="s">
        <v>32</v>
      </c>
      <c r="E325" s="18">
        <f t="shared" si="41"/>
        <v>71962</v>
      </c>
      <c r="F325" s="65">
        <f>61462+9500+1000</f>
        <v>71962</v>
      </c>
      <c r="G325" s="18"/>
      <c r="H325" s="18">
        <f t="shared" si="42"/>
        <v>76264</v>
      </c>
      <c r="I325" s="65">
        <f>9500+65764+1000</f>
        <v>76264</v>
      </c>
      <c r="J325" s="18"/>
    </row>
    <row r="326" spans="1:10" ht="99" customHeight="1" x14ac:dyDescent="0.2">
      <c r="A326" s="11" t="s">
        <v>804</v>
      </c>
      <c r="B326" s="11" t="s">
        <v>806</v>
      </c>
      <c r="C326" s="11"/>
      <c r="D326" s="15"/>
      <c r="E326" s="16">
        <f>F326+G326</f>
        <v>2095.6</v>
      </c>
      <c r="F326" s="17">
        <f>F327</f>
        <v>209.6</v>
      </c>
      <c r="G326" s="17">
        <f>G327</f>
        <v>1886</v>
      </c>
      <c r="H326" s="16">
        <f>I326+J326</f>
        <v>2260.4</v>
      </c>
      <c r="I326" s="17">
        <f>I327</f>
        <v>226</v>
      </c>
      <c r="J326" s="17">
        <f>J327</f>
        <v>2034.4</v>
      </c>
    </row>
    <row r="327" spans="1:10" ht="159" customHeight="1" x14ac:dyDescent="0.2">
      <c r="A327" s="15" t="s">
        <v>805</v>
      </c>
      <c r="B327" s="15" t="s">
        <v>807</v>
      </c>
      <c r="C327" s="15"/>
      <c r="D327" s="15"/>
      <c r="E327" s="18">
        <f>F327+G327</f>
        <v>2095.6</v>
      </c>
      <c r="F327" s="19">
        <f>F328</f>
        <v>209.6</v>
      </c>
      <c r="G327" s="19">
        <f>G328</f>
        <v>1886</v>
      </c>
      <c r="H327" s="18">
        <f>I327+J327</f>
        <v>2260.4</v>
      </c>
      <c r="I327" s="19">
        <f>I328</f>
        <v>226</v>
      </c>
      <c r="J327" s="19">
        <f>J328</f>
        <v>2034.4</v>
      </c>
    </row>
    <row r="328" spans="1:10" ht="106.5" customHeight="1" x14ac:dyDescent="0.2">
      <c r="A328" s="15" t="s">
        <v>21</v>
      </c>
      <c r="B328" s="15" t="s">
        <v>807</v>
      </c>
      <c r="C328" s="15" t="s">
        <v>17</v>
      </c>
      <c r="D328" s="15" t="s">
        <v>32</v>
      </c>
      <c r="E328" s="18">
        <f>F328+G328</f>
        <v>2095.6</v>
      </c>
      <c r="F328" s="65">
        <v>209.6</v>
      </c>
      <c r="G328" s="65">
        <v>1886</v>
      </c>
      <c r="H328" s="18">
        <f>I328+J328</f>
        <v>2260.4</v>
      </c>
      <c r="I328" s="65">
        <v>226</v>
      </c>
      <c r="J328" s="65">
        <v>2034.4</v>
      </c>
    </row>
    <row r="329" spans="1:10" ht="106.5" customHeight="1" x14ac:dyDescent="0.2">
      <c r="A329" s="35" t="s">
        <v>808</v>
      </c>
      <c r="B329" s="11" t="s">
        <v>809</v>
      </c>
      <c r="C329" s="11"/>
      <c r="D329" s="11"/>
      <c r="E329" s="16">
        <f>F329+G329</f>
        <v>98266.8</v>
      </c>
      <c r="F329" s="17">
        <f>F330+F334</f>
        <v>98266.8</v>
      </c>
      <c r="G329" s="17">
        <f>G330+G334</f>
        <v>0</v>
      </c>
      <c r="H329" s="16">
        <f>I329+J329</f>
        <v>93315.9</v>
      </c>
      <c r="I329" s="17">
        <f>I330+I334</f>
        <v>93315.9</v>
      </c>
      <c r="J329" s="17">
        <f>J330+J334</f>
        <v>0</v>
      </c>
    </row>
    <row r="330" spans="1:10" ht="123.75" customHeight="1" x14ac:dyDescent="0.2">
      <c r="A330" s="35" t="s">
        <v>75</v>
      </c>
      <c r="B330" s="11" t="s">
        <v>76</v>
      </c>
      <c r="C330" s="11"/>
      <c r="D330" s="11"/>
      <c r="E330" s="16">
        <f t="shared" si="41"/>
        <v>8317.7999999999993</v>
      </c>
      <c r="F330" s="17">
        <f>F331</f>
        <v>8317.7999999999993</v>
      </c>
      <c r="G330" s="16">
        <f>G331</f>
        <v>0</v>
      </c>
      <c r="H330" s="16">
        <f t="shared" ref="H330:H332" si="57">I330+J330</f>
        <v>8645.9</v>
      </c>
      <c r="I330" s="17">
        <f>I331</f>
        <v>8645.9</v>
      </c>
      <c r="J330" s="16">
        <f>J331</f>
        <v>0</v>
      </c>
    </row>
    <row r="331" spans="1:10" ht="63" customHeight="1" x14ac:dyDescent="0.2">
      <c r="A331" s="37" t="s">
        <v>77</v>
      </c>
      <c r="B331" s="15" t="s">
        <v>78</v>
      </c>
      <c r="C331" s="15"/>
      <c r="D331" s="15"/>
      <c r="E331" s="18">
        <f t="shared" si="41"/>
        <v>8317.7999999999993</v>
      </c>
      <c r="F331" s="19">
        <f>F332+F333</f>
        <v>8317.7999999999993</v>
      </c>
      <c r="G331" s="19">
        <f>G332</f>
        <v>0</v>
      </c>
      <c r="H331" s="18">
        <f t="shared" si="57"/>
        <v>8645.9</v>
      </c>
      <c r="I331" s="19">
        <f>I332+I333</f>
        <v>8645.9</v>
      </c>
      <c r="J331" s="19">
        <f>J332</f>
        <v>0</v>
      </c>
    </row>
    <row r="332" spans="1:10" ht="191.25" customHeight="1" x14ac:dyDescent="0.2">
      <c r="A332" s="37" t="s">
        <v>25</v>
      </c>
      <c r="B332" s="15" t="s">
        <v>78</v>
      </c>
      <c r="C332" s="15" t="s">
        <v>15</v>
      </c>
      <c r="D332" s="15" t="s">
        <v>33</v>
      </c>
      <c r="E332" s="18">
        <f t="shared" si="41"/>
        <v>8252.7999999999993</v>
      </c>
      <c r="F332" s="65">
        <f>50+8202.8</f>
        <v>8252.7999999999993</v>
      </c>
      <c r="G332" s="18"/>
      <c r="H332" s="18">
        <f t="shared" si="57"/>
        <v>8580.9</v>
      </c>
      <c r="I332" s="65">
        <f>50+8530.9</f>
        <v>8580.9</v>
      </c>
      <c r="J332" s="18"/>
    </row>
    <row r="333" spans="1:10" ht="67.5" customHeight="1" x14ac:dyDescent="0.2">
      <c r="A333" s="44" t="s">
        <v>23</v>
      </c>
      <c r="B333" s="15" t="s">
        <v>78</v>
      </c>
      <c r="C333" s="15" t="s">
        <v>16</v>
      </c>
      <c r="D333" s="15" t="s">
        <v>33</v>
      </c>
      <c r="E333" s="18">
        <f>F333+G333</f>
        <v>65</v>
      </c>
      <c r="F333" s="65">
        <v>65</v>
      </c>
      <c r="G333" s="18"/>
      <c r="H333" s="18">
        <f>I333+J333</f>
        <v>65</v>
      </c>
      <c r="I333" s="65">
        <v>65</v>
      </c>
      <c r="J333" s="18"/>
    </row>
    <row r="334" spans="1:10" ht="186" customHeight="1" x14ac:dyDescent="0.2">
      <c r="A334" s="41" t="s">
        <v>79</v>
      </c>
      <c r="B334" s="11" t="s">
        <v>80</v>
      </c>
      <c r="C334" s="11"/>
      <c r="D334" s="11"/>
      <c r="E334" s="16">
        <f t="shared" ref="E334:E341" si="58">F334+G334</f>
        <v>89949</v>
      </c>
      <c r="F334" s="17">
        <f>F335</f>
        <v>89949</v>
      </c>
      <c r="G334" s="16">
        <f>G335</f>
        <v>0</v>
      </c>
      <c r="H334" s="16">
        <f t="shared" ref="H334:H337" si="59">I334+J334</f>
        <v>84670</v>
      </c>
      <c r="I334" s="17">
        <f>I335</f>
        <v>84670</v>
      </c>
      <c r="J334" s="16">
        <f>J335</f>
        <v>0</v>
      </c>
    </row>
    <row r="335" spans="1:10" ht="82.5" customHeight="1" x14ac:dyDescent="0.2">
      <c r="A335" s="42" t="s">
        <v>61</v>
      </c>
      <c r="B335" s="15" t="s">
        <v>81</v>
      </c>
      <c r="C335" s="15"/>
      <c r="D335" s="15"/>
      <c r="E335" s="18">
        <f t="shared" si="58"/>
        <v>89949</v>
      </c>
      <c r="F335" s="19">
        <f>F336+F337+F338</f>
        <v>89949</v>
      </c>
      <c r="G335" s="19">
        <f>G336+G337+G338</f>
        <v>0</v>
      </c>
      <c r="H335" s="18">
        <f t="shared" si="59"/>
        <v>84670</v>
      </c>
      <c r="I335" s="19">
        <f>I336+I337+I338</f>
        <v>84670</v>
      </c>
      <c r="J335" s="19">
        <f>J336+J337+J338</f>
        <v>0</v>
      </c>
    </row>
    <row r="336" spans="1:10" ht="207.75" customHeight="1" x14ac:dyDescent="0.2">
      <c r="A336" s="37" t="s">
        <v>25</v>
      </c>
      <c r="B336" s="15" t="s">
        <v>81</v>
      </c>
      <c r="C336" s="15" t="s">
        <v>15</v>
      </c>
      <c r="D336" s="15" t="s">
        <v>33</v>
      </c>
      <c r="E336" s="18">
        <f t="shared" si="58"/>
        <v>87058</v>
      </c>
      <c r="F336" s="65">
        <f>30+87028</f>
        <v>87058</v>
      </c>
      <c r="G336" s="18"/>
      <c r="H336" s="18">
        <f t="shared" si="59"/>
        <v>81779.3</v>
      </c>
      <c r="I336" s="65">
        <f>30+90508-8758.7</f>
        <v>81779.3</v>
      </c>
      <c r="J336" s="18"/>
    </row>
    <row r="337" spans="1:244" ht="69.75" customHeight="1" x14ac:dyDescent="0.2">
      <c r="A337" s="15" t="s">
        <v>23</v>
      </c>
      <c r="B337" s="15" t="s">
        <v>81</v>
      </c>
      <c r="C337" s="15" t="s">
        <v>16</v>
      </c>
      <c r="D337" s="15" t="s">
        <v>33</v>
      </c>
      <c r="E337" s="18">
        <f t="shared" si="58"/>
        <v>2882</v>
      </c>
      <c r="F337" s="65">
        <f>535+2653-306</f>
        <v>2882</v>
      </c>
      <c r="G337" s="25"/>
      <c r="H337" s="18">
        <f t="shared" si="59"/>
        <v>2881.7</v>
      </c>
      <c r="I337" s="65">
        <f>535+2653-306-0.3</f>
        <v>2881.7</v>
      </c>
      <c r="J337" s="25"/>
    </row>
    <row r="338" spans="1:244" ht="53.25" customHeight="1" x14ac:dyDescent="0.2">
      <c r="A338" s="15" t="s">
        <v>22</v>
      </c>
      <c r="B338" s="15" t="s">
        <v>81</v>
      </c>
      <c r="C338" s="15" t="s">
        <v>18</v>
      </c>
      <c r="D338" s="15" t="s">
        <v>33</v>
      </c>
      <c r="E338" s="18">
        <f>F338+G338</f>
        <v>9</v>
      </c>
      <c r="F338" s="65">
        <v>9</v>
      </c>
      <c r="G338" s="25"/>
      <c r="H338" s="18">
        <f>I338+J338</f>
        <v>9</v>
      </c>
      <c r="I338" s="65">
        <v>9</v>
      </c>
      <c r="J338" s="25"/>
    </row>
    <row r="339" spans="1:244" ht="119.25" customHeight="1" x14ac:dyDescent="0.2">
      <c r="A339" s="35" t="s">
        <v>681</v>
      </c>
      <c r="B339" s="11" t="s">
        <v>330</v>
      </c>
      <c r="C339" s="11"/>
      <c r="D339" s="11"/>
      <c r="E339" s="16">
        <f t="shared" si="58"/>
        <v>158623.4</v>
      </c>
      <c r="F339" s="17">
        <f>F340</f>
        <v>19354.599999999999</v>
      </c>
      <c r="G339" s="17">
        <f>G340</f>
        <v>139268.79999999999</v>
      </c>
      <c r="H339" s="16">
        <f t="shared" ref="H339" si="60">I339+J339</f>
        <v>153959.00000000003</v>
      </c>
      <c r="I339" s="17">
        <f>I340</f>
        <v>18799.599999999999</v>
      </c>
      <c r="J339" s="17">
        <f>J340</f>
        <v>135159.40000000002</v>
      </c>
    </row>
    <row r="340" spans="1:244" ht="115.5" customHeight="1" x14ac:dyDescent="0.2">
      <c r="A340" s="35" t="s">
        <v>799</v>
      </c>
      <c r="B340" s="11" t="s">
        <v>331</v>
      </c>
      <c r="C340" s="15"/>
      <c r="D340" s="15"/>
      <c r="E340" s="16">
        <f>F340+G340</f>
        <v>158623.4</v>
      </c>
      <c r="F340" s="17">
        <f>F341+F344+F347+F356+F359</f>
        <v>19354.599999999999</v>
      </c>
      <c r="G340" s="17">
        <f>G341+G344+G347+G356+G359</f>
        <v>139268.79999999999</v>
      </c>
      <c r="H340" s="16">
        <f t="shared" ref="H340:H341" si="61">I340+J340</f>
        <v>153959.00000000003</v>
      </c>
      <c r="I340" s="17">
        <f>I341+I344+I347+I356+I359</f>
        <v>18799.599999999999</v>
      </c>
      <c r="J340" s="17">
        <f>J341+J344+J347+J356+J359</f>
        <v>135159.40000000002</v>
      </c>
    </row>
    <row r="341" spans="1:244" ht="259.14999999999998" customHeight="1" x14ac:dyDescent="0.2">
      <c r="A341" s="35" t="s">
        <v>332</v>
      </c>
      <c r="B341" s="11" t="s">
        <v>333</v>
      </c>
      <c r="C341" s="15"/>
      <c r="D341" s="15"/>
      <c r="E341" s="16">
        <f t="shared" si="58"/>
        <v>55671.199999999997</v>
      </c>
      <c r="F341" s="17">
        <f>F343</f>
        <v>0</v>
      </c>
      <c r="G341" s="16">
        <f>G343</f>
        <v>55671.199999999997</v>
      </c>
      <c r="H341" s="16">
        <f t="shared" si="61"/>
        <v>60703</v>
      </c>
      <c r="I341" s="17">
        <f>I343</f>
        <v>0</v>
      </c>
      <c r="J341" s="16">
        <f>J343</f>
        <v>60703</v>
      </c>
    </row>
    <row r="342" spans="1:244" ht="137.25" customHeight="1" x14ac:dyDescent="0.2">
      <c r="A342" s="37" t="s">
        <v>334</v>
      </c>
      <c r="B342" s="15" t="s">
        <v>781</v>
      </c>
      <c r="C342" s="15"/>
      <c r="D342" s="15"/>
      <c r="E342" s="18">
        <f>F342+G342</f>
        <v>55671.199999999997</v>
      </c>
      <c r="F342" s="19">
        <f>F343</f>
        <v>0</v>
      </c>
      <c r="G342" s="18">
        <f>G343</f>
        <v>55671.199999999997</v>
      </c>
      <c r="H342" s="18">
        <f>I342+J342</f>
        <v>60703</v>
      </c>
      <c r="I342" s="19">
        <f>I343</f>
        <v>0</v>
      </c>
      <c r="J342" s="18">
        <f>J343</f>
        <v>60703</v>
      </c>
    </row>
    <row r="343" spans="1:244" ht="79.900000000000006" customHeight="1" x14ac:dyDescent="0.2">
      <c r="A343" s="15" t="s">
        <v>24</v>
      </c>
      <c r="B343" s="15" t="s">
        <v>781</v>
      </c>
      <c r="C343" s="15" t="s">
        <v>20</v>
      </c>
      <c r="D343" s="15" t="s">
        <v>8</v>
      </c>
      <c r="E343" s="18">
        <f>F343+G343</f>
        <v>55671.199999999997</v>
      </c>
      <c r="F343" s="19"/>
      <c r="G343" s="18">
        <v>55671.199999999997</v>
      </c>
      <c r="H343" s="18">
        <f>I343+J343</f>
        <v>60703</v>
      </c>
      <c r="I343" s="19"/>
      <c r="J343" s="18">
        <v>60703</v>
      </c>
    </row>
    <row r="344" spans="1:244" ht="137.25" customHeight="1" x14ac:dyDescent="0.2">
      <c r="A344" s="35" t="s">
        <v>335</v>
      </c>
      <c r="B344" s="11" t="s">
        <v>336</v>
      </c>
      <c r="C344" s="15"/>
      <c r="D344" s="15"/>
      <c r="E344" s="16">
        <f>F344+G344</f>
        <v>55479.199999999997</v>
      </c>
      <c r="F344" s="17">
        <f>F345</f>
        <v>7947</v>
      </c>
      <c r="G344" s="16">
        <f>G345</f>
        <v>47532.2</v>
      </c>
      <c r="H344" s="16">
        <f>I344+J344</f>
        <v>41142.300000000003</v>
      </c>
      <c r="I344" s="17">
        <f>I345</f>
        <v>7185</v>
      </c>
      <c r="J344" s="16">
        <f>J345</f>
        <v>33957.300000000003</v>
      </c>
    </row>
    <row r="345" spans="1:244" ht="65.25" customHeight="1" x14ac:dyDescent="0.2">
      <c r="A345" s="48" t="s">
        <v>672</v>
      </c>
      <c r="B345" s="15" t="s">
        <v>644</v>
      </c>
      <c r="C345" s="15"/>
      <c r="D345" s="15"/>
      <c r="E345" s="18">
        <f t="shared" ref="E345:E379" si="62">F345+G345</f>
        <v>55479.199999999997</v>
      </c>
      <c r="F345" s="19">
        <f>F346</f>
        <v>7947</v>
      </c>
      <c r="G345" s="18">
        <f>G346</f>
        <v>47532.2</v>
      </c>
      <c r="H345" s="18">
        <f t="shared" ref="H345:H379" si="63">I345+J345</f>
        <v>41142.300000000003</v>
      </c>
      <c r="I345" s="19">
        <f>I346</f>
        <v>7185</v>
      </c>
      <c r="J345" s="18">
        <f>J346</f>
        <v>33957.300000000003</v>
      </c>
      <c r="K345" s="20"/>
      <c r="L345" s="20"/>
      <c r="M345" s="20"/>
      <c r="N345" s="20"/>
      <c r="O345" s="20"/>
      <c r="P345" s="20"/>
      <c r="Q345" s="20"/>
      <c r="R345" s="20"/>
      <c r="S345" s="20"/>
      <c r="T345" s="20"/>
      <c r="U345" s="20"/>
      <c r="V345" s="20"/>
      <c r="W345" s="20"/>
      <c r="X345" s="20"/>
      <c r="Y345" s="20"/>
      <c r="Z345" s="20"/>
      <c r="AA345" s="20"/>
      <c r="AB345" s="20"/>
      <c r="AC345" s="20"/>
      <c r="AD345" s="20"/>
      <c r="AE345" s="20"/>
      <c r="AF345" s="20"/>
      <c r="AG345" s="20"/>
      <c r="AH345" s="20"/>
      <c r="AI345" s="20"/>
      <c r="AJ345" s="20"/>
      <c r="AK345" s="20"/>
      <c r="AL345" s="20"/>
      <c r="AM345" s="20"/>
      <c r="AN345" s="20"/>
      <c r="AO345" s="20"/>
      <c r="AP345" s="20"/>
      <c r="AQ345" s="20"/>
      <c r="AR345" s="20"/>
      <c r="AS345" s="20"/>
      <c r="AT345" s="20"/>
      <c r="AU345" s="20"/>
      <c r="AV345" s="20"/>
      <c r="AW345" s="20"/>
      <c r="AX345" s="20"/>
      <c r="AY345" s="20"/>
      <c r="AZ345" s="20"/>
      <c r="BA345" s="20"/>
      <c r="BB345" s="20"/>
      <c r="BC345" s="20"/>
      <c r="BD345" s="20"/>
      <c r="BE345" s="20"/>
      <c r="BF345" s="20"/>
      <c r="BG345" s="20"/>
      <c r="BH345" s="20"/>
      <c r="BI345" s="20"/>
      <c r="BJ345" s="20"/>
      <c r="BK345" s="20"/>
      <c r="BL345" s="20"/>
      <c r="BM345" s="20"/>
      <c r="BN345" s="20"/>
      <c r="BO345" s="20"/>
      <c r="BP345" s="20"/>
      <c r="BQ345" s="20"/>
      <c r="BR345" s="20"/>
      <c r="BS345" s="20"/>
      <c r="BT345" s="20"/>
      <c r="BU345" s="20"/>
      <c r="BV345" s="20"/>
      <c r="BW345" s="20"/>
      <c r="BX345" s="20"/>
      <c r="BY345" s="20"/>
      <c r="BZ345" s="20"/>
      <c r="CA345" s="20"/>
      <c r="CB345" s="20"/>
      <c r="CC345" s="20"/>
      <c r="CD345" s="20"/>
      <c r="CE345" s="20"/>
      <c r="CF345" s="20"/>
      <c r="CG345" s="20"/>
      <c r="CH345" s="20"/>
      <c r="CI345" s="20"/>
      <c r="CJ345" s="20"/>
      <c r="CK345" s="20"/>
      <c r="CL345" s="20"/>
      <c r="CM345" s="20"/>
      <c r="CN345" s="20"/>
      <c r="CO345" s="20"/>
      <c r="CP345" s="20"/>
      <c r="CQ345" s="20"/>
      <c r="CR345" s="20"/>
      <c r="CS345" s="20"/>
      <c r="CT345" s="20"/>
      <c r="CU345" s="20"/>
      <c r="CV345" s="20"/>
      <c r="CW345" s="20"/>
      <c r="CX345" s="20"/>
      <c r="CY345" s="20"/>
      <c r="CZ345" s="20"/>
      <c r="DA345" s="20"/>
      <c r="DB345" s="20"/>
      <c r="DC345" s="20"/>
      <c r="DD345" s="20"/>
      <c r="DE345" s="20"/>
      <c r="DF345" s="20"/>
      <c r="DG345" s="20"/>
      <c r="DH345" s="20"/>
      <c r="DI345" s="20"/>
      <c r="DJ345" s="20"/>
      <c r="DK345" s="20"/>
      <c r="DL345" s="20"/>
      <c r="DM345" s="20"/>
      <c r="DN345" s="20"/>
      <c r="DO345" s="20"/>
      <c r="DP345" s="20"/>
      <c r="DQ345" s="20"/>
      <c r="DR345" s="20"/>
      <c r="DS345" s="20"/>
      <c r="DT345" s="20"/>
      <c r="DU345" s="20"/>
      <c r="DV345" s="20"/>
      <c r="DW345" s="20"/>
      <c r="DX345" s="20"/>
      <c r="DY345" s="20"/>
      <c r="DZ345" s="20"/>
      <c r="EA345" s="20"/>
      <c r="EB345" s="20"/>
      <c r="EC345" s="20"/>
      <c r="ED345" s="20"/>
      <c r="EE345" s="20"/>
      <c r="EF345" s="20"/>
      <c r="EG345" s="20"/>
      <c r="EH345" s="20"/>
      <c r="EI345" s="20"/>
      <c r="EJ345" s="20"/>
      <c r="EK345" s="20"/>
      <c r="EL345" s="20"/>
      <c r="EM345" s="20"/>
      <c r="EN345" s="20"/>
      <c r="EO345" s="20"/>
      <c r="EP345" s="20"/>
      <c r="EQ345" s="20"/>
      <c r="ER345" s="20"/>
      <c r="ES345" s="20"/>
      <c r="ET345" s="20"/>
      <c r="EU345" s="20"/>
      <c r="EV345" s="20"/>
      <c r="EW345" s="20"/>
      <c r="EX345" s="20"/>
      <c r="EY345" s="20"/>
      <c r="EZ345" s="20"/>
      <c r="FA345" s="20"/>
      <c r="FB345" s="20"/>
      <c r="FC345" s="20"/>
      <c r="FD345" s="20"/>
      <c r="FE345" s="20"/>
      <c r="FF345" s="20"/>
      <c r="FG345" s="20"/>
      <c r="FH345" s="20"/>
      <c r="FI345" s="20"/>
      <c r="FJ345" s="20"/>
      <c r="FK345" s="20"/>
      <c r="FL345" s="20"/>
      <c r="FM345" s="20"/>
      <c r="FN345" s="20"/>
      <c r="FO345" s="20"/>
      <c r="FP345" s="20"/>
      <c r="FQ345" s="20"/>
      <c r="FR345" s="20"/>
      <c r="FS345" s="20"/>
      <c r="FT345" s="20"/>
      <c r="FU345" s="20"/>
      <c r="FV345" s="20"/>
      <c r="FW345" s="20"/>
      <c r="FX345" s="20"/>
      <c r="FY345" s="20"/>
      <c r="FZ345" s="20"/>
      <c r="GA345" s="20"/>
      <c r="GB345" s="20"/>
      <c r="GC345" s="20"/>
      <c r="GD345" s="20"/>
      <c r="GE345" s="20"/>
      <c r="GF345" s="20"/>
      <c r="GG345" s="20"/>
      <c r="GH345" s="20"/>
      <c r="GI345" s="20"/>
      <c r="GJ345" s="20"/>
      <c r="GK345" s="20"/>
      <c r="GL345" s="20"/>
      <c r="GM345" s="20"/>
      <c r="GN345" s="20"/>
      <c r="GO345" s="20"/>
      <c r="GP345" s="20"/>
      <c r="GQ345" s="20"/>
      <c r="GR345" s="20"/>
      <c r="GS345" s="20"/>
      <c r="GT345" s="20"/>
      <c r="GU345" s="20"/>
      <c r="GV345" s="20"/>
      <c r="GW345" s="20"/>
      <c r="GX345" s="20"/>
      <c r="GY345" s="20"/>
      <c r="GZ345" s="20"/>
      <c r="HA345" s="20"/>
      <c r="HB345" s="20"/>
      <c r="HC345" s="20"/>
      <c r="HD345" s="20"/>
      <c r="HE345" s="20"/>
      <c r="HF345" s="20"/>
      <c r="HG345" s="20"/>
      <c r="HH345" s="20"/>
      <c r="HI345" s="20"/>
      <c r="HJ345" s="20"/>
      <c r="HK345" s="20"/>
      <c r="HL345" s="20"/>
      <c r="HM345" s="20"/>
      <c r="HN345" s="20"/>
      <c r="HO345" s="20"/>
      <c r="HP345" s="20"/>
      <c r="HQ345" s="20"/>
      <c r="HR345" s="20"/>
      <c r="HS345" s="20"/>
      <c r="HT345" s="20"/>
      <c r="HU345" s="20"/>
      <c r="HV345" s="20"/>
      <c r="HW345" s="20"/>
      <c r="HX345" s="20"/>
      <c r="HY345" s="20"/>
      <c r="HZ345" s="20"/>
      <c r="IA345" s="20"/>
      <c r="IB345" s="20"/>
      <c r="IC345" s="20"/>
      <c r="ID345" s="20"/>
      <c r="IE345" s="20"/>
      <c r="IF345" s="20"/>
      <c r="IG345" s="20"/>
      <c r="IH345" s="20"/>
      <c r="II345" s="20"/>
      <c r="IJ345" s="20"/>
    </row>
    <row r="346" spans="1:244" ht="50.45" customHeight="1" x14ac:dyDescent="0.25">
      <c r="A346" s="36" t="s">
        <v>30</v>
      </c>
      <c r="B346" s="15" t="s">
        <v>644</v>
      </c>
      <c r="C346" s="15" t="s">
        <v>19</v>
      </c>
      <c r="D346" s="15" t="s">
        <v>8</v>
      </c>
      <c r="E346" s="18">
        <f t="shared" si="62"/>
        <v>55479.199999999997</v>
      </c>
      <c r="F346" s="65">
        <v>7947</v>
      </c>
      <c r="G346" s="65">
        <v>47532.2</v>
      </c>
      <c r="H346" s="65">
        <f t="shared" si="63"/>
        <v>41142.300000000003</v>
      </c>
      <c r="I346" s="65">
        <v>7185</v>
      </c>
      <c r="J346" s="65">
        <v>33957.300000000003</v>
      </c>
      <c r="K346" s="8"/>
      <c r="L346" s="8"/>
      <c r="M346" s="8"/>
      <c r="N346" s="8"/>
      <c r="O346" s="8"/>
      <c r="P346" s="8"/>
      <c r="Q346" s="8"/>
      <c r="R346" s="8"/>
      <c r="S346" s="8"/>
      <c r="T346" s="8"/>
      <c r="U346" s="8"/>
      <c r="V346" s="8"/>
      <c r="W346" s="8"/>
      <c r="X346" s="8"/>
      <c r="Y346" s="8"/>
      <c r="Z346" s="8"/>
      <c r="AA346" s="8"/>
      <c r="AB346" s="8"/>
      <c r="AC346" s="8"/>
      <c r="AD346" s="8"/>
      <c r="AE346" s="8"/>
      <c r="AF346" s="8"/>
      <c r="AG346" s="8"/>
      <c r="AH346" s="8"/>
      <c r="AI346" s="8"/>
      <c r="AJ346" s="8"/>
      <c r="AK346" s="8"/>
      <c r="AL346" s="8"/>
      <c r="AM346" s="8"/>
      <c r="AN346" s="8"/>
      <c r="AO346" s="8"/>
      <c r="AP346" s="8"/>
      <c r="AQ346" s="8"/>
      <c r="AR346" s="8"/>
      <c r="AS346" s="8"/>
      <c r="AT346" s="8"/>
      <c r="AU346" s="8"/>
      <c r="AV346" s="8"/>
      <c r="AW346" s="8"/>
      <c r="AX346" s="8"/>
      <c r="AY346" s="8"/>
      <c r="AZ346" s="8"/>
      <c r="BA346" s="8"/>
      <c r="BB346" s="8"/>
      <c r="BC346" s="8"/>
      <c r="BD346" s="8"/>
      <c r="BE346" s="8"/>
      <c r="BF346" s="8"/>
      <c r="BG346" s="8"/>
      <c r="BH346" s="8"/>
      <c r="BI346" s="8"/>
      <c r="BJ346" s="8"/>
      <c r="BK346" s="8"/>
      <c r="BL346" s="8"/>
      <c r="BM346" s="8"/>
      <c r="BN346" s="8"/>
      <c r="BO346" s="8"/>
      <c r="BP346" s="8"/>
      <c r="BQ346" s="8"/>
      <c r="BR346" s="8"/>
      <c r="BS346" s="8"/>
      <c r="BT346" s="8"/>
      <c r="BU346" s="8"/>
      <c r="BV346" s="8"/>
      <c r="BW346" s="8"/>
      <c r="BX346" s="8"/>
      <c r="BY346" s="8"/>
      <c r="BZ346" s="8"/>
      <c r="CA346" s="8"/>
      <c r="CB346" s="8"/>
      <c r="CC346" s="8"/>
      <c r="CD346" s="8"/>
      <c r="CE346" s="8"/>
      <c r="CF346" s="8"/>
      <c r="CG346" s="8"/>
      <c r="CH346" s="8"/>
      <c r="CI346" s="8"/>
      <c r="CJ346" s="8"/>
      <c r="CK346" s="8"/>
      <c r="CL346" s="8"/>
      <c r="CM346" s="8"/>
      <c r="CN346" s="8"/>
      <c r="CO346" s="8"/>
      <c r="CP346" s="8"/>
      <c r="CQ346" s="8"/>
      <c r="CR346" s="8"/>
      <c r="CS346" s="8"/>
      <c r="CT346" s="8"/>
      <c r="CU346" s="8"/>
      <c r="CV346" s="8"/>
      <c r="CW346" s="8"/>
      <c r="CX346" s="8"/>
      <c r="CY346" s="8"/>
      <c r="CZ346" s="8"/>
      <c r="DA346" s="8"/>
      <c r="DB346" s="8"/>
      <c r="DC346" s="8"/>
      <c r="DD346" s="8"/>
      <c r="DE346" s="8"/>
      <c r="DF346" s="8"/>
      <c r="DG346" s="8"/>
      <c r="DH346" s="8"/>
      <c r="DI346" s="8"/>
      <c r="DJ346" s="8"/>
      <c r="DK346" s="8"/>
      <c r="DL346" s="8"/>
      <c r="DM346" s="8"/>
      <c r="DN346" s="8"/>
      <c r="DO346" s="8"/>
      <c r="DP346" s="8"/>
      <c r="DQ346" s="8"/>
      <c r="DR346" s="8"/>
      <c r="DS346" s="8"/>
      <c r="DT346" s="8"/>
      <c r="DU346" s="8"/>
      <c r="DV346" s="8"/>
      <c r="DW346" s="8"/>
      <c r="DX346" s="8"/>
      <c r="DY346" s="8"/>
      <c r="DZ346" s="8"/>
      <c r="EA346" s="8"/>
      <c r="EB346" s="8"/>
      <c r="EC346" s="8"/>
      <c r="ED346" s="8"/>
      <c r="EE346" s="8"/>
      <c r="EF346" s="8"/>
      <c r="EG346" s="8"/>
      <c r="EH346" s="8"/>
      <c r="EI346" s="8"/>
      <c r="EJ346" s="8"/>
      <c r="EK346" s="8"/>
      <c r="EL346" s="8"/>
      <c r="EM346" s="8"/>
      <c r="EN346" s="8"/>
      <c r="EO346" s="8"/>
      <c r="EP346" s="8"/>
      <c r="EQ346" s="8"/>
      <c r="ER346" s="8"/>
      <c r="ES346" s="8"/>
      <c r="ET346" s="8"/>
      <c r="EU346" s="8"/>
      <c r="EV346" s="8"/>
      <c r="EW346" s="8"/>
      <c r="EX346" s="8"/>
      <c r="EY346" s="8"/>
      <c r="EZ346" s="8"/>
      <c r="FA346" s="8"/>
      <c r="FB346" s="8"/>
      <c r="FC346" s="8"/>
      <c r="FD346" s="8"/>
      <c r="FE346" s="8"/>
      <c r="FF346" s="8"/>
      <c r="FG346" s="8"/>
      <c r="FH346" s="8"/>
      <c r="FI346" s="8"/>
      <c r="FJ346" s="8"/>
      <c r="FK346" s="8"/>
      <c r="FL346" s="8"/>
      <c r="FM346" s="8"/>
      <c r="FN346" s="8"/>
      <c r="FO346" s="8"/>
      <c r="FP346" s="8"/>
      <c r="FQ346" s="8"/>
      <c r="FR346" s="8"/>
      <c r="FS346" s="8"/>
      <c r="FT346" s="8"/>
      <c r="FU346" s="8"/>
      <c r="FV346" s="8"/>
      <c r="FW346" s="8"/>
      <c r="FX346" s="8"/>
      <c r="FY346" s="8"/>
      <c r="FZ346" s="8"/>
      <c r="GA346" s="8"/>
      <c r="GB346" s="8"/>
      <c r="GC346" s="8"/>
      <c r="GD346" s="8"/>
      <c r="GE346" s="8"/>
      <c r="GF346" s="8"/>
      <c r="GG346" s="8"/>
      <c r="GH346" s="8"/>
      <c r="GI346" s="8"/>
      <c r="GJ346" s="8"/>
      <c r="GK346" s="8"/>
      <c r="GL346" s="8"/>
      <c r="GM346" s="8"/>
      <c r="GN346" s="8"/>
      <c r="GO346" s="8"/>
      <c r="GP346" s="8"/>
      <c r="GQ346" s="8"/>
      <c r="GR346" s="8"/>
      <c r="GS346" s="8"/>
      <c r="GT346" s="8"/>
      <c r="GU346" s="8"/>
      <c r="GV346" s="8"/>
      <c r="GW346" s="8"/>
      <c r="GX346" s="8"/>
      <c r="GY346" s="8"/>
      <c r="GZ346" s="8"/>
      <c r="HA346" s="8"/>
      <c r="HB346" s="8"/>
      <c r="HC346" s="8"/>
      <c r="HD346" s="8"/>
      <c r="HE346" s="8"/>
      <c r="HF346" s="8"/>
      <c r="HG346" s="8"/>
      <c r="HH346" s="8"/>
      <c r="HI346" s="8"/>
      <c r="HJ346" s="8"/>
      <c r="HK346" s="8"/>
      <c r="HL346" s="8"/>
      <c r="HM346" s="8"/>
      <c r="HN346" s="8"/>
      <c r="HO346" s="8"/>
      <c r="HP346" s="8"/>
      <c r="HQ346" s="8"/>
      <c r="HR346" s="8"/>
      <c r="HS346" s="8"/>
      <c r="HT346" s="8"/>
      <c r="HU346" s="8"/>
      <c r="HV346" s="8"/>
      <c r="HW346" s="8"/>
      <c r="HX346" s="8"/>
      <c r="HY346" s="8"/>
      <c r="HZ346" s="8"/>
      <c r="IA346" s="8"/>
      <c r="IB346" s="8"/>
      <c r="IC346" s="8"/>
      <c r="ID346" s="8"/>
      <c r="IE346" s="8"/>
      <c r="IF346" s="8"/>
      <c r="IG346" s="8"/>
      <c r="IH346" s="8"/>
      <c r="II346" s="8"/>
      <c r="IJ346" s="8"/>
    </row>
    <row r="347" spans="1:244" ht="276" customHeight="1" x14ac:dyDescent="0.25">
      <c r="A347" s="38" t="s">
        <v>956</v>
      </c>
      <c r="B347" s="11" t="s">
        <v>833</v>
      </c>
      <c r="C347" s="15"/>
      <c r="D347" s="15"/>
      <c r="E347" s="16">
        <f t="shared" si="62"/>
        <v>17939.199999999997</v>
      </c>
      <c r="F347" s="17">
        <f>F348+F350+F352+F354</f>
        <v>1407.6</v>
      </c>
      <c r="G347" s="17">
        <f>G348+G350+G352+G354</f>
        <v>16531.599999999999</v>
      </c>
      <c r="H347" s="16">
        <f t="shared" ref="H347:H357" si="64">I347+J347</f>
        <v>23223</v>
      </c>
      <c r="I347" s="17">
        <f>I348+I350+I352+I354</f>
        <v>1614.6</v>
      </c>
      <c r="J347" s="17">
        <f>J348+J350+J352+J354</f>
        <v>21608.400000000001</v>
      </c>
      <c r="K347" s="8"/>
      <c r="L347" s="8"/>
      <c r="M347" s="8"/>
      <c r="N347" s="8"/>
      <c r="O347" s="8"/>
      <c r="P347" s="8"/>
      <c r="Q347" s="8"/>
      <c r="R347" s="8"/>
      <c r="S347" s="8"/>
      <c r="T347" s="8"/>
      <c r="U347" s="8"/>
      <c r="V347" s="8"/>
      <c r="W347" s="8"/>
      <c r="X347" s="8"/>
      <c r="Y347" s="8"/>
      <c r="Z347" s="8"/>
      <c r="AA347" s="8"/>
      <c r="AB347" s="8"/>
      <c r="AC347" s="8"/>
      <c r="AD347" s="8"/>
      <c r="AE347" s="8"/>
      <c r="AF347" s="8"/>
      <c r="AG347" s="8"/>
      <c r="AH347" s="8"/>
      <c r="AI347" s="8"/>
      <c r="AJ347" s="8"/>
      <c r="AK347" s="8"/>
      <c r="AL347" s="8"/>
      <c r="AM347" s="8"/>
      <c r="AN347" s="8"/>
      <c r="AO347" s="8"/>
      <c r="AP347" s="8"/>
      <c r="AQ347" s="8"/>
      <c r="AR347" s="8"/>
      <c r="AS347" s="8"/>
      <c r="AT347" s="8"/>
      <c r="AU347" s="8"/>
      <c r="AV347" s="8"/>
      <c r="AW347" s="8"/>
      <c r="AX347" s="8"/>
      <c r="AY347" s="8"/>
      <c r="AZ347" s="8"/>
      <c r="BA347" s="8"/>
      <c r="BB347" s="8"/>
      <c r="BC347" s="8"/>
      <c r="BD347" s="8"/>
      <c r="BE347" s="8"/>
      <c r="BF347" s="8"/>
      <c r="BG347" s="8"/>
      <c r="BH347" s="8"/>
      <c r="BI347" s="8"/>
      <c r="BJ347" s="8"/>
      <c r="BK347" s="8"/>
      <c r="BL347" s="8"/>
      <c r="BM347" s="8"/>
      <c r="BN347" s="8"/>
      <c r="BO347" s="8"/>
      <c r="BP347" s="8"/>
      <c r="BQ347" s="8"/>
      <c r="BR347" s="8"/>
      <c r="BS347" s="8"/>
      <c r="BT347" s="8"/>
      <c r="BU347" s="8"/>
      <c r="BV347" s="8"/>
      <c r="BW347" s="8"/>
      <c r="BX347" s="8"/>
      <c r="BY347" s="8"/>
      <c r="BZ347" s="8"/>
      <c r="CA347" s="8"/>
      <c r="CB347" s="8"/>
      <c r="CC347" s="8"/>
      <c r="CD347" s="8"/>
      <c r="CE347" s="8"/>
      <c r="CF347" s="8"/>
      <c r="CG347" s="8"/>
      <c r="CH347" s="8"/>
      <c r="CI347" s="8"/>
      <c r="CJ347" s="8"/>
      <c r="CK347" s="8"/>
      <c r="CL347" s="8"/>
      <c r="CM347" s="8"/>
      <c r="CN347" s="8"/>
      <c r="CO347" s="8"/>
      <c r="CP347" s="8"/>
      <c r="CQ347" s="8"/>
      <c r="CR347" s="8"/>
      <c r="CS347" s="8"/>
      <c r="CT347" s="8"/>
      <c r="CU347" s="8"/>
      <c r="CV347" s="8"/>
      <c r="CW347" s="8"/>
      <c r="CX347" s="8"/>
      <c r="CY347" s="8"/>
      <c r="CZ347" s="8"/>
      <c r="DA347" s="8"/>
      <c r="DB347" s="8"/>
      <c r="DC347" s="8"/>
      <c r="DD347" s="8"/>
      <c r="DE347" s="8"/>
      <c r="DF347" s="8"/>
      <c r="DG347" s="8"/>
      <c r="DH347" s="8"/>
      <c r="DI347" s="8"/>
      <c r="DJ347" s="8"/>
      <c r="DK347" s="8"/>
      <c r="DL347" s="8"/>
      <c r="DM347" s="8"/>
      <c r="DN347" s="8"/>
      <c r="DO347" s="8"/>
      <c r="DP347" s="8"/>
      <c r="DQ347" s="8"/>
      <c r="DR347" s="8"/>
      <c r="DS347" s="8"/>
      <c r="DT347" s="8"/>
      <c r="DU347" s="8"/>
      <c r="DV347" s="8"/>
      <c r="DW347" s="8"/>
      <c r="DX347" s="8"/>
      <c r="DY347" s="8"/>
      <c r="DZ347" s="8"/>
      <c r="EA347" s="8"/>
      <c r="EB347" s="8"/>
      <c r="EC347" s="8"/>
      <c r="ED347" s="8"/>
      <c r="EE347" s="8"/>
      <c r="EF347" s="8"/>
      <c r="EG347" s="8"/>
      <c r="EH347" s="8"/>
      <c r="EI347" s="8"/>
      <c r="EJ347" s="8"/>
      <c r="EK347" s="8"/>
      <c r="EL347" s="8"/>
      <c r="EM347" s="8"/>
      <c r="EN347" s="8"/>
      <c r="EO347" s="8"/>
      <c r="EP347" s="8"/>
      <c r="EQ347" s="8"/>
      <c r="ER347" s="8"/>
      <c r="ES347" s="8"/>
      <c r="ET347" s="8"/>
      <c r="EU347" s="8"/>
      <c r="EV347" s="8"/>
      <c r="EW347" s="8"/>
      <c r="EX347" s="8"/>
      <c r="EY347" s="8"/>
      <c r="EZ347" s="8"/>
      <c r="FA347" s="8"/>
      <c r="FB347" s="8"/>
      <c r="FC347" s="8"/>
      <c r="FD347" s="8"/>
      <c r="FE347" s="8"/>
      <c r="FF347" s="8"/>
      <c r="FG347" s="8"/>
      <c r="FH347" s="8"/>
      <c r="FI347" s="8"/>
      <c r="FJ347" s="8"/>
      <c r="FK347" s="8"/>
      <c r="FL347" s="8"/>
      <c r="FM347" s="8"/>
      <c r="FN347" s="8"/>
      <c r="FO347" s="8"/>
      <c r="FP347" s="8"/>
      <c r="FQ347" s="8"/>
      <c r="FR347" s="8"/>
      <c r="FS347" s="8"/>
      <c r="FT347" s="8"/>
      <c r="FU347" s="8"/>
      <c r="FV347" s="8"/>
      <c r="FW347" s="8"/>
      <c r="FX347" s="8"/>
      <c r="FY347" s="8"/>
      <c r="FZ347" s="8"/>
      <c r="GA347" s="8"/>
      <c r="GB347" s="8"/>
      <c r="GC347" s="8"/>
      <c r="GD347" s="8"/>
      <c r="GE347" s="8"/>
      <c r="GF347" s="8"/>
      <c r="GG347" s="8"/>
      <c r="GH347" s="8"/>
      <c r="GI347" s="8"/>
      <c r="GJ347" s="8"/>
      <c r="GK347" s="8"/>
      <c r="GL347" s="8"/>
      <c r="GM347" s="8"/>
      <c r="GN347" s="8"/>
      <c r="GO347" s="8"/>
      <c r="GP347" s="8"/>
      <c r="GQ347" s="8"/>
      <c r="GR347" s="8"/>
      <c r="GS347" s="8"/>
      <c r="GT347" s="8"/>
      <c r="GU347" s="8"/>
      <c r="GV347" s="8"/>
      <c r="GW347" s="8"/>
      <c r="GX347" s="8"/>
      <c r="GY347" s="8"/>
      <c r="GZ347" s="8"/>
      <c r="HA347" s="8"/>
      <c r="HB347" s="8"/>
      <c r="HC347" s="8"/>
      <c r="HD347" s="8"/>
      <c r="HE347" s="8"/>
      <c r="HF347" s="8"/>
      <c r="HG347" s="8"/>
      <c r="HH347" s="8"/>
      <c r="HI347" s="8"/>
      <c r="HJ347" s="8"/>
      <c r="HK347" s="8"/>
      <c r="HL347" s="8"/>
      <c r="HM347" s="8"/>
      <c r="HN347" s="8"/>
      <c r="HO347" s="8"/>
      <c r="HP347" s="8"/>
      <c r="HQ347" s="8"/>
      <c r="HR347" s="8"/>
      <c r="HS347" s="8"/>
      <c r="HT347" s="8"/>
      <c r="HU347" s="8"/>
      <c r="HV347" s="8"/>
      <c r="HW347" s="8"/>
      <c r="HX347" s="8"/>
      <c r="HY347" s="8"/>
      <c r="HZ347" s="8"/>
      <c r="IA347" s="8"/>
      <c r="IB347" s="8"/>
      <c r="IC347" s="8"/>
      <c r="ID347" s="8"/>
      <c r="IE347" s="8"/>
      <c r="IF347" s="8"/>
      <c r="IG347" s="8"/>
      <c r="IH347" s="8"/>
      <c r="II347" s="8"/>
      <c r="IJ347" s="8"/>
    </row>
    <row r="348" spans="1:244" ht="137.25" customHeight="1" x14ac:dyDescent="0.25">
      <c r="A348" s="36" t="s">
        <v>844</v>
      </c>
      <c r="B348" s="15" t="s">
        <v>834</v>
      </c>
      <c r="C348" s="15"/>
      <c r="D348" s="15"/>
      <c r="E348" s="18">
        <f t="shared" si="62"/>
        <v>1931.6</v>
      </c>
      <c r="F348" s="19">
        <f>F349</f>
        <v>0</v>
      </c>
      <c r="G348" s="19">
        <f>G349</f>
        <v>1931.6</v>
      </c>
      <c r="H348" s="18">
        <f t="shared" si="64"/>
        <v>4044</v>
      </c>
      <c r="I348" s="19">
        <f>I349</f>
        <v>0</v>
      </c>
      <c r="J348" s="19">
        <f>J349</f>
        <v>4044</v>
      </c>
      <c r="K348" s="8"/>
      <c r="L348" s="8"/>
      <c r="M348" s="8"/>
      <c r="N348" s="8"/>
      <c r="O348" s="8"/>
      <c r="P348" s="8"/>
      <c r="Q348" s="8"/>
      <c r="R348" s="8"/>
      <c r="S348" s="8"/>
      <c r="T348" s="8"/>
      <c r="U348" s="8"/>
      <c r="V348" s="8"/>
      <c r="W348" s="8"/>
      <c r="X348" s="8"/>
      <c r="Y348" s="8"/>
      <c r="Z348" s="8"/>
      <c r="AA348" s="8"/>
      <c r="AB348" s="8"/>
      <c r="AC348" s="8"/>
      <c r="AD348" s="8"/>
      <c r="AE348" s="8"/>
      <c r="AF348" s="8"/>
      <c r="AG348" s="8"/>
      <c r="AH348" s="8"/>
      <c r="AI348" s="8"/>
      <c r="AJ348" s="8"/>
      <c r="AK348" s="8"/>
      <c r="AL348" s="8"/>
      <c r="AM348" s="8"/>
      <c r="AN348" s="8"/>
      <c r="AO348" s="8"/>
      <c r="AP348" s="8"/>
      <c r="AQ348" s="8"/>
      <c r="AR348" s="8"/>
      <c r="AS348" s="8"/>
      <c r="AT348" s="8"/>
      <c r="AU348" s="8"/>
      <c r="AV348" s="8"/>
      <c r="AW348" s="8"/>
      <c r="AX348" s="8"/>
      <c r="AY348" s="8"/>
      <c r="AZ348" s="8"/>
      <c r="BA348" s="8"/>
      <c r="BB348" s="8"/>
      <c r="BC348" s="8"/>
      <c r="BD348" s="8"/>
      <c r="BE348" s="8"/>
      <c r="BF348" s="8"/>
      <c r="BG348" s="8"/>
      <c r="BH348" s="8"/>
      <c r="BI348" s="8"/>
      <c r="BJ348" s="8"/>
      <c r="BK348" s="8"/>
      <c r="BL348" s="8"/>
      <c r="BM348" s="8"/>
      <c r="BN348" s="8"/>
      <c r="BO348" s="8"/>
      <c r="BP348" s="8"/>
      <c r="BQ348" s="8"/>
      <c r="BR348" s="8"/>
      <c r="BS348" s="8"/>
      <c r="BT348" s="8"/>
      <c r="BU348" s="8"/>
      <c r="BV348" s="8"/>
      <c r="BW348" s="8"/>
      <c r="BX348" s="8"/>
      <c r="BY348" s="8"/>
      <c r="BZ348" s="8"/>
      <c r="CA348" s="8"/>
      <c r="CB348" s="8"/>
      <c r="CC348" s="8"/>
      <c r="CD348" s="8"/>
      <c r="CE348" s="8"/>
      <c r="CF348" s="8"/>
      <c r="CG348" s="8"/>
      <c r="CH348" s="8"/>
      <c r="CI348" s="8"/>
      <c r="CJ348" s="8"/>
      <c r="CK348" s="8"/>
      <c r="CL348" s="8"/>
      <c r="CM348" s="8"/>
      <c r="CN348" s="8"/>
      <c r="CO348" s="8"/>
      <c r="CP348" s="8"/>
      <c r="CQ348" s="8"/>
      <c r="CR348" s="8"/>
      <c r="CS348" s="8"/>
      <c r="CT348" s="8"/>
      <c r="CU348" s="8"/>
      <c r="CV348" s="8"/>
      <c r="CW348" s="8"/>
      <c r="CX348" s="8"/>
      <c r="CY348" s="8"/>
      <c r="CZ348" s="8"/>
      <c r="DA348" s="8"/>
      <c r="DB348" s="8"/>
      <c r="DC348" s="8"/>
      <c r="DD348" s="8"/>
      <c r="DE348" s="8"/>
      <c r="DF348" s="8"/>
      <c r="DG348" s="8"/>
      <c r="DH348" s="8"/>
      <c r="DI348" s="8"/>
      <c r="DJ348" s="8"/>
      <c r="DK348" s="8"/>
      <c r="DL348" s="8"/>
      <c r="DM348" s="8"/>
      <c r="DN348" s="8"/>
      <c r="DO348" s="8"/>
      <c r="DP348" s="8"/>
      <c r="DQ348" s="8"/>
      <c r="DR348" s="8"/>
      <c r="DS348" s="8"/>
      <c r="DT348" s="8"/>
      <c r="DU348" s="8"/>
      <c r="DV348" s="8"/>
      <c r="DW348" s="8"/>
      <c r="DX348" s="8"/>
      <c r="DY348" s="8"/>
      <c r="DZ348" s="8"/>
      <c r="EA348" s="8"/>
      <c r="EB348" s="8"/>
      <c r="EC348" s="8"/>
      <c r="ED348" s="8"/>
      <c r="EE348" s="8"/>
      <c r="EF348" s="8"/>
      <c r="EG348" s="8"/>
      <c r="EH348" s="8"/>
      <c r="EI348" s="8"/>
      <c r="EJ348" s="8"/>
      <c r="EK348" s="8"/>
      <c r="EL348" s="8"/>
      <c r="EM348" s="8"/>
      <c r="EN348" s="8"/>
      <c r="EO348" s="8"/>
      <c r="EP348" s="8"/>
      <c r="EQ348" s="8"/>
      <c r="ER348" s="8"/>
      <c r="ES348" s="8"/>
      <c r="ET348" s="8"/>
      <c r="EU348" s="8"/>
      <c r="EV348" s="8"/>
      <c r="EW348" s="8"/>
      <c r="EX348" s="8"/>
      <c r="EY348" s="8"/>
      <c r="EZ348" s="8"/>
      <c r="FA348" s="8"/>
      <c r="FB348" s="8"/>
      <c r="FC348" s="8"/>
      <c r="FD348" s="8"/>
      <c r="FE348" s="8"/>
      <c r="FF348" s="8"/>
      <c r="FG348" s="8"/>
      <c r="FH348" s="8"/>
      <c r="FI348" s="8"/>
      <c r="FJ348" s="8"/>
      <c r="FK348" s="8"/>
      <c r="FL348" s="8"/>
      <c r="FM348" s="8"/>
      <c r="FN348" s="8"/>
      <c r="FO348" s="8"/>
      <c r="FP348" s="8"/>
      <c r="FQ348" s="8"/>
      <c r="FR348" s="8"/>
      <c r="FS348" s="8"/>
      <c r="FT348" s="8"/>
      <c r="FU348" s="8"/>
      <c r="FV348" s="8"/>
      <c r="FW348" s="8"/>
      <c r="FX348" s="8"/>
      <c r="FY348" s="8"/>
      <c r="FZ348" s="8"/>
      <c r="GA348" s="8"/>
      <c r="GB348" s="8"/>
      <c r="GC348" s="8"/>
      <c r="GD348" s="8"/>
      <c r="GE348" s="8"/>
      <c r="GF348" s="8"/>
      <c r="GG348" s="8"/>
      <c r="GH348" s="8"/>
      <c r="GI348" s="8"/>
      <c r="GJ348" s="8"/>
      <c r="GK348" s="8"/>
      <c r="GL348" s="8"/>
      <c r="GM348" s="8"/>
      <c r="GN348" s="8"/>
      <c r="GO348" s="8"/>
      <c r="GP348" s="8"/>
      <c r="GQ348" s="8"/>
      <c r="GR348" s="8"/>
      <c r="GS348" s="8"/>
      <c r="GT348" s="8"/>
      <c r="GU348" s="8"/>
      <c r="GV348" s="8"/>
      <c r="GW348" s="8"/>
      <c r="GX348" s="8"/>
      <c r="GY348" s="8"/>
      <c r="GZ348" s="8"/>
      <c r="HA348" s="8"/>
      <c r="HB348" s="8"/>
      <c r="HC348" s="8"/>
      <c r="HD348" s="8"/>
      <c r="HE348" s="8"/>
      <c r="HF348" s="8"/>
      <c r="HG348" s="8"/>
      <c r="HH348" s="8"/>
      <c r="HI348" s="8"/>
      <c r="HJ348" s="8"/>
      <c r="HK348" s="8"/>
      <c r="HL348" s="8"/>
      <c r="HM348" s="8"/>
      <c r="HN348" s="8"/>
      <c r="HO348" s="8"/>
      <c r="HP348" s="8"/>
      <c r="HQ348" s="8"/>
      <c r="HR348" s="8"/>
      <c r="HS348" s="8"/>
      <c r="HT348" s="8"/>
      <c r="HU348" s="8"/>
      <c r="HV348" s="8"/>
      <c r="HW348" s="8"/>
      <c r="HX348" s="8"/>
      <c r="HY348" s="8"/>
      <c r="HZ348" s="8"/>
      <c r="IA348" s="8"/>
      <c r="IB348" s="8"/>
      <c r="IC348" s="8"/>
      <c r="ID348" s="8"/>
      <c r="IE348" s="8"/>
      <c r="IF348" s="8"/>
      <c r="IG348" s="8"/>
      <c r="IH348" s="8"/>
      <c r="II348" s="8"/>
      <c r="IJ348" s="8"/>
    </row>
    <row r="349" spans="1:244" ht="51.75" customHeight="1" x14ac:dyDescent="0.25">
      <c r="A349" s="36" t="s">
        <v>30</v>
      </c>
      <c r="B349" s="15" t="s">
        <v>834</v>
      </c>
      <c r="C349" s="15" t="s">
        <v>19</v>
      </c>
      <c r="D349" s="15" t="s">
        <v>11</v>
      </c>
      <c r="E349" s="18">
        <f t="shared" si="62"/>
        <v>1931.6</v>
      </c>
      <c r="F349" s="18"/>
      <c r="G349" s="65">
        <v>1931.6</v>
      </c>
      <c r="H349" s="65">
        <f t="shared" si="64"/>
        <v>4044</v>
      </c>
      <c r="I349" s="65"/>
      <c r="J349" s="65">
        <v>4044</v>
      </c>
      <c r="K349" s="8"/>
      <c r="L349" s="8"/>
      <c r="M349" s="8"/>
      <c r="N349" s="8"/>
      <c r="O349" s="8"/>
      <c r="P349" s="8"/>
      <c r="Q349" s="8"/>
      <c r="R349" s="8"/>
      <c r="S349" s="8"/>
      <c r="T349" s="8"/>
      <c r="U349" s="8"/>
      <c r="V349" s="8"/>
      <c r="W349" s="8"/>
      <c r="X349" s="8"/>
      <c r="Y349" s="8"/>
      <c r="Z349" s="8"/>
      <c r="AA349" s="8"/>
      <c r="AB349" s="8"/>
      <c r="AC349" s="8"/>
      <c r="AD349" s="8"/>
      <c r="AE349" s="8"/>
      <c r="AF349" s="8"/>
      <c r="AG349" s="8"/>
      <c r="AH349" s="8"/>
      <c r="AI349" s="8"/>
      <c r="AJ349" s="8"/>
      <c r="AK349" s="8"/>
      <c r="AL349" s="8"/>
      <c r="AM349" s="8"/>
      <c r="AN349" s="8"/>
      <c r="AO349" s="8"/>
      <c r="AP349" s="8"/>
      <c r="AQ349" s="8"/>
      <c r="AR349" s="8"/>
      <c r="AS349" s="8"/>
      <c r="AT349" s="8"/>
      <c r="AU349" s="8"/>
      <c r="AV349" s="8"/>
      <c r="AW349" s="8"/>
      <c r="AX349" s="8"/>
      <c r="AY349" s="8"/>
      <c r="AZ349" s="8"/>
      <c r="BA349" s="8"/>
      <c r="BB349" s="8"/>
      <c r="BC349" s="8"/>
      <c r="BD349" s="8"/>
      <c r="BE349" s="8"/>
      <c r="BF349" s="8"/>
      <c r="BG349" s="8"/>
      <c r="BH349" s="8"/>
      <c r="BI349" s="8"/>
      <c r="BJ349" s="8"/>
      <c r="BK349" s="8"/>
      <c r="BL349" s="8"/>
      <c r="BM349" s="8"/>
      <c r="BN349" s="8"/>
      <c r="BO349" s="8"/>
      <c r="BP349" s="8"/>
      <c r="BQ349" s="8"/>
      <c r="BR349" s="8"/>
      <c r="BS349" s="8"/>
      <c r="BT349" s="8"/>
      <c r="BU349" s="8"/>
      <c r="BV349" s="8"/>
      <c r="BW349" s="8"/>
      <c r="BX349" s="8"/>
      <c r="BY349" s="8"/>
      <c r="BZ349" s="8"/>
      <c r="CA349" s="8"/>
      <c r="CB349" s="8"/>
      <c r="CC349" s="8"/>
      <c r="CD349" s="8"/>
      <c r="CE349" s="8"/>
      <c r="CF349" s="8"/>
      <c r="CG349" s="8"/>
      <c r="CH349" s="8"/>
      <c r="CI349" s="8"/>
      <c r="CJ349" s="8"/>
      <c r="CK349" s="8"/>
      <c r="CL349" s="8"/>
      <c r="CM349" s="8"/>
      <c r="CN349" s="8"/>
      <c r="CO349" s="8"/>
      <c r="CP349" s="8"/>
      <c r="CQ349" s="8"/>
      <c r="CR349" s="8"/>
      <c r="CS349" s="8"/>
      <c r="CT349" s="8"/>
      <c r="CU349" s="8"/>
      <c r="CV349" s="8"/>
      <c r="CW349" s="8"/>
      <c r="CX349" s="8"/>
      <c r="CY349" s="8"/>
      <c r="CZ349" s="8"/>
      <c r="DA349" s="8"/>
      <c r="DB349" s="8"/>
      <c r="DC349" s="8"/>
      <c r="DD349" s="8"/>
      <c r="DE349" s="8"/>
      <c r="DF349" s="8"/>
      <c r="DG349" s="8"/>
      <c r="DH349" s="8"/>
      <c r="DI349" s="8"/>
      <c r="DJ349" s="8"/>
      <c r="DK349" s="8"/>
      <c r="DL349" s="8"/>
      <c r="DM349" s="8"/>
      <c r="DN349" s="8"/>
      <c r="DO349" s="8"/>
      <c r="DP349" s="8"/>
      <c r="DQ349" s="8"/>
      <c r="DR349" s="8"/>
      <c r="DS349" s="8"/>
      <c r="DT349" s="8"/>
      <c r="DU349" s="8"/>
      <c r="DV349" s="8"/>
      <c r="DW349" s="8"/>
      <c r="DX349" s="8"/>
      <c r="DY349" s="8"/>
      <c r="DZ349" s="8"/>
      <c r="EA349" s="8"/>
      <c r="EB349" s="8"/>
      <c r="EC349" s="8"/>
      <c r="ED349" s="8"/>
      <c r="EE349" s="8"/>
      <c r="EF349" s="8"/>
      <c r="EG349" s="8"/>
      <c r="EH349" s="8"/>
      <c r="EI349" s="8"/>
      <c r="EJ349" s="8"/>
      <c r="EK349" s="8"/>
      <c r="EL349" s="8"/>
      <c r="EM349" s="8"/>
      <c r="EN349" s="8"/>
      <c r="EO349" s="8"/>
      <c r="EP349" s="8"/>
      <c r="EQ349" s="8"/>
      <c r="ER349" s="8"/>
      <c r="ES349" s="8"/>
      <c r="ET349" s="8"/>
      <c r="EU349" s="8"/>
      <c r="EV349" s="8"/>
      <c r="EW349" s="8"/>
      <c r="EX349" s="8"/>
      <c r="EY349" s="8"/>
      <c r="EZ349" s="8"/>
      <c r="FA349" s="8"/>
      <c r="FB349" s="8"/>
      <c r="FC349" s="8"/>
      <c r="FD349" s="8"/>
      <c r="FE349" s="8"/>
      <c r="FF349" s="8"/>
      <c r="FG349" s="8"/>
      <c r="FH349" s="8"/>
      <c r="FI349" s="8"/>
      <c r="FJ349" s="8"/>
      <c r="FK349" s="8"/>
      <c r="FL349" s="8"/>
      <c r="FM349" s="8"/>
      <c r="FN349" s="8"/>
      <c r="FO349" s="8"/>
      <c r="FP349" s="8"/>
      <c r="FQ349" s="8"/>
      <c r="FR349" s="8"/>
      <c r="FS349" s="8"/>
      <c r="FT349" s="8"/>
      <c r="FU349" s="8"/>
      <c r="FV349" s="8"/>
      <c r="FW349" s="8"/>
      <c r="FX349" s="8"/>
      <c r="FY349" s="8"/>
      <c r="FZ349" s="8"/>
      <c r="GA349" s="8"/>
      <c r="GB349" s="8"/>
      <c r="GC349" s="8"/>
      <c r="GD349" s="8"/>
      <c r="GE349" s="8"/>
      <c r="GF349" s="8"/>
      <c r="GG349" s="8"/>
      <c r="GH349" s="8"/>
      <c r="GI349" s="8"/>
      <c r="GJ349" s="8"/>
      <c r="GK349" s="8"/>
      <c r="GL349" s="8"/>
      <c r="GM349" s="8"/>
      <c r="GN349" s="8"/>
      <c r="GO349" s="8"/>
      <c r="GP349" s="8"/>
      <c r="GQ349" s="8"/>
      <c r="GR349" s="8"/>
      <c r="GS349" s="8"/>
      <c r="GT349" s="8"/>
      <c r="GU349" s="8"/>
      <c r="GV349" s="8"/>
      <c r="GW349" s="8"/>
      <c r="GX349" s="8"/>
      <c r="GY349" s="8"/>
      <c r="GZ349" s="8"/>
      <c r="HA349" s="8"/>
      <c r="HB349" s="8"/>
      <c r="HC349" s="8"/>
      <c r="HD349" s="8"/>
      <c r="HE349" s="8"/>
      <c r="HF349" s="8"/>
      <c r="HG349" s="8"/>
      <c r="HH349" s="8"/>
      <c r="HI349" s="8"/>
      <c r="HJ349" s="8"/>
      <c r="HK349" s="8"/>
      <c r="HL349" s="8"/>
      <c r="HM349" s="8"/>
      <c r="HN349" s="8"/>
      <c r="HO349" s="8"/>
      <c r="HP349" s="8"/>
      <c r="HQ349" s="8"/>
      <c r="HR349" s="8"/>
      <c r="HS349" s="8"/>
      <c r="HT349" s="8"/>
      <c r="HU349" s="8"/>
      <c r="HV349" s="8"/>
      <c r="HW349" s="8"/>
      <c r="HX349" s="8"/>
      <c r="HY349" s="8"/>
      <c r="HZ349" s="8"/>
      <c r="IA349" s="8"/>
      <c r="IB349" s="8"/>
      <c r="IC349" s="8"/>
      <c r="ID349" s="8"/>
      <c r="IE349" s="8"/>
      <c r="IF349" s="8"/>
      <c r="IG349" s="8"/>
      <c r="IH349" s="8"/>
      <c r="II349" s="8"/>
      <c r="IJ349" s="8"/>
    </row>
    <row r="350" spans="1:244" ht="174" customHeight="1" x14ac:dyDescent="0.25">
      <c r="A350" s="36" t="s">
        <v>845</v>
      </c>
      <c r="B350" s="15" t="s">
        <v>835</v>
      </c>
      <c r="C350" s="15"/>
      <c r="D350" s="15"/>
      <c r="E350" s="18">
        <f t="shared" si="62"/>
        <v>1931.6</v>
      </c>
      <c r="F350" s="19">
        <f>F351</f>
        <v>0</v>
      </c>
      <c r="G350" s="19">
        <f>G351</f>
        <v>1931.6</v>
      </c>
      <c r="H350" s="18">
        <f t="shared" si="64"/>
        <v>3033</v>
      </c>
      <c r="I350" s="19">
        <f>I351</f>
        <v>0</v>
      </c>
      <c r="J350" s="19">
        <f>J351</f>
        <v>3033</v>
      </c>
      <c r="K350" s="8"/>
      <c r="L350" s="8"/>
      <c r="M350" s="8"/>
      <c r="N350" s="8"/>
      <c r="O350" s="8"/>
      <c r="P350" s="8"/>
      <c r="Q350" s="8"/>
      <c r="R350" s="8"/>
      <c r="S350" s="8"/>
      <c r="T350" s="8"/>
      <c r="U350" s="8"/>
      <c r="V350" s="8"/>
      <c r="W350" s="8"/>
      <c r="X350" s="8"/>
      <c r="Y350" s="8"/>
      <c r="Z350" s="8"/>
      <c r="AA350" s="8"/>
      <c r="AB350" s="8"/>
      <c r="AC350" s="8"/>
      <c r="AD350" s="8"/>
      <c r="AE350" s="8"/>
      <c r="AF350" s="8"/>
      <c r="AG350" s="8"/>
      <c r="AH350" s="8"/>
      <c r="AI350" s="8"/>
      <c r="AJ350" s="8"/>
      <c r="AK350" s="8"/>
      <c r="AL350" s="8"/>
      <c r="AM350" s="8"/>
      <c r="AN350" s="8"/>
      <c r="AO350" s="8"/>
      <c r="AP350" s="8"/>
      <c r="AQ350" s="8"/>
      <c r="AR350" s="8"/>
      <c r="AS350" s="8"/>
      <c r="AT350" s="8"/>
      <c r="AU350" s="8"/>
      <c r="AV350" s="8"/>
      <c r="AW350" s="8"/>
      <c r="AX350" s="8"/>
      <c r="AY350" s="8"/>
      <c r="AZ350" s="8"/>
      <c r="BA350" s="8"/>
      <c r="BB350" s="8"/>
      <c r="BC350" s="8"/>
      <c r="BD350" s="8"/>
      <c r="BE350" s="8"/>
      <c r="BF350" s="8"/>
      <c r="BG350" s="8"/>
      <c r="BH350" s="8"/>
      <c r="BI350" s="8"/>
      <c r="BJ350" s="8"/>
      <c r="BK350" s="8"/>
      <c r="BL350" s="8"/>
      <c r="BM350" s="8"/>
      <c r="BN350" s="8"/>
      <c r="BO350" s="8"/>
      <c r="BP350" s="8"/>
      <c r="BQ350" s="8"/>
      <c r="BR350" s="8"/>
      <c r="BS350" s="8"/>
      <c r="BT350" s="8"/>
      <c r="BU350" s="8"/>
      <c r="BV350" s="8"/>
      <c r="BW350" s="8"/>
      <c r="BX350" s="8"/>
      <c r="BY350" s="8"/>
      <c r="BZ350" s="8"/>
      <c r="CA350" s="8"/>
      <c r="CB350" s="8"/>
      <c r="CC350" s="8"/>
      <c r="CD350" s="8"/>
      <c r="CE350" s="8"/>
      <c r="CF350" s="8"/>
      <c r="CG350" s="8"/>
      <c r="CH350" s="8"/>
      <c r="CI350" s="8"/>
      <c r="CJ350" s="8"/>
      <c r="CK350" s="8"/>
      <c r="CL350" s="8"/>
      <c r="CM350" s="8"/>
      <c r="CN350" s="8"/>
      <c r="CO350" s="8"/>
      <c r="CP350" s="8"/>
      <c r="CQ350" s="8"/>
      <c r="CR350" s="8"/>
      <c r="CS350" s="8"/>
      <c r="CT350" s="8"/>
      <c r="CU350" s="8"/>
      <c r="CV350" s="8"/>
      <c r="CW350" s="8"/>
      <c r="CX350" s="8"/>
      <c r="CY350" s="8"/>
      <c r="CZ350" s="8"/>
      <c r="DA350" s="8"/>
      <c r="DB350" s="8"/>
      <c r="DC350" s="8"/>
      <c r="DD350" s="8"/>
      <c r="DE350" s="8"/>
      <c r="DF350" s="8"/>
      <c r="DG350" s="8"/>
      <c r="DH350" s="8"/>
      <c r="DI350" s="8"/>
      <c r="DJ350" s="8"/>
      <c r="DK350" s="8"/>
      <c r="DL350" s="8"/>
      <c r="DM350" s="8"/>
      <c r="DN350" s="8"/>
      <c r="DO350" s="8"/>
      <c r="DP350" s="8"/>
      <c r="DQ350" s="8"/>
      <c r="DR350" s="8"/>
      <c r="DS350" s="8"/>
      <c r="DT350" s="8"/>
      <c r="DU350" s="8"/>
      <c r="DV350" s="8"/>
      <c r="DW350" s="8"/>
      <c r="DX350" s="8"/>
      <c r="DY350" s="8"/>
      <c r="DZ350" s="8"/>
      <c r="EA350" s="8"/>
      <c r="EB350" s="8"/>
      <c r="EC350" s="8"/>
      <c r="ED350" s="8"/>
      <c r="EE350" s="8"/>
      <c r="EF350" s="8"/>
      <c r="EG350" s="8"/>
      <c r="EH350" s="8"/>
      <c r="EI350" s="8"/>
      <c r="EJ350" s="8"/>
      <c r="EK350" s="8"/>
      <c r="EL350" s="8"/>
      <c r="EM350" s="8"/>
      <c r="EN350" s="8"/>
      <c r="EO350" s="8"/>
      <c r="EP350" s="8"/>
      <c r="EQ350" s="8"/>
      <c r="ER350" s="8"/>
      <c r="ES350" s="8"/>
      <c r="ET350" s="8"/>
      <c r="EU350" s="8"/>
      <c r="EV350" s="8"/>
      <c r="EW350" s="8"/>
      <c r="EX350" s="8"/>
      <c r="EY350" s="8"/>
      <c r="EZ350" s="8"/>
      <c r="FA350" s="8"/>
      <c r="FB350" s="8"/>
      <c r="FC350" s="8"/>
      <c r="FD350" s="8"/>
      <c r="FE350" s="8"/>
      <c r="FF350" s="8"/>
      <c r="FG350" s="8"/>
      <c r="FH350" s="8"/>
      <c r="FI350" s="8"/>
      <c r="FJ350" s="8"/>
      <c r="FK350" s="8"/>
      <c r="FL350" s="8"/>
      <c r="FM350" s="8"/>
      <c r="FN350" s="8"/>
      <c r="FO350" s="8"/>
      <c r="FP350" s="8"/>
      <c r="FQ350" s="8"/>
      <c r="FR350" s="8"/>
      <c r="FS350" s="8"/>
      <c r="FT350" s="8"/>
      <c r="FU350" s="8"/>
      <c r="FV350" s="8"/>
      <c r="FW350" s="8"/>
      <c r="FX350" s="8"/>
      <c r="FY350" s="8"/>
      <c r="FZ350" s="8"/>
      <c r="GA350" s="8"/>
      <c r="GB350" s="8"/>
      <c r="GC350" s="8"/>
      <c r="GD350" s="8"/>
      <c r="GE350" s="8"/>
      <c r="GF350" s="8"/>
      <c r="GG350" s="8"/>
      <c r="GH350" s="8"/>
      <c r="GI350" s="8"/>
      <c r="GJ350" s="8"/>
      <c r="GK350" s="8"/>
      <c r="GL350" s="8"/>
      <c r="GM350" s="8"/>
      <c r="GN350" s="8"/>
      <c r="GO350" s="8"/>
      <c r="GP350" s="8"/>
      <c r="GQ350" s="8"/>
      <c r="GR350" s="8"/>
      <c r="GS350" s="8"/>
      <c r="GT350" s="8"/>
      <c r="GU350" s="8"/>
      <c r="GV350" s="8"/>
      <c r="GW350" s="8"/>
      <c r="GX350" s="8"/>
      <c r="GY350" s="8"/>
      <c r="GZ350" s="8"/>
      <c r="HA350" s="8"/>
      <c r="HB350" s="8"/>
      <c r="HC350" s="8"/>
      <c r="HD350" s="8"/>
      <c r="HE350" s="8"/>
      <c r="HF350" s="8"/>
      <c r="HG350" s="8"/>
      <c r="HH350" s="8"/>
      <c r="HI350" s="8"/>
      <c r="HJ350" s="8"/>
      <c r="HK350" s="8"/>
      <c r="HL350" s="8"/>
      <c r="HM350" s="8"/>
      <c r="HN350" s="8"/>
      <c r="HO350" s="8"/>
      <c r="HP350" s="8"/>
      <c r="HQ350" s="8"/>
      <c r="HR350" s="8"/>
      <c r="HS350" s="8"/>
      <c r="HT350" s="8"/>
      <c r="HU350" s="8"/>
      <c r="HV350" s="8"/>
      <c r="HW350" s="8"/>
      <c r="HX350" s="8"/>
      <c r="HY350" s="8"/>
      <c r="HZ350" s="8"/>
      <c r="IA350" s="8"/>
      <c r="IB350" s="8"/>
      <c r="IC350" s="8"/>
      <c r="ID350" s="8"/>
      <c r="IE350" s="8"/>
      <c r="IF350" s="8"/>
      <c r="IG350" s="8"/>
      <c r="IH350" s="8"/>
      <c r="II350" s="8"/>
      <c r="IJ350" s="8"/>
    </row>
    <row r="351" spans="1:244" ht="54.75" customHeight="1" x14ac:dyDescent="0.25">
      <c r="A351" s="36" t="s">
        <v>30</v>
      </c>
      <c r="B351" s="15" t="s">
        <v>835</v>
      </c>
      <c r="C351" s="15" t="s">
        <v>19</v>
      </c>
      <c r="D351" s="15" t="s">
        <v>11</v>
      </c>
      <c r="E351" s="18">
        <f t="shared" si="62"/>
        <v>1931.6</v>
      </c>
      <c r="F351" s="18"/>
      <c r="G351" s="65">
        <v>1931.6</v>
      </c>
      <c r="H351" s="65">
        <f t="shared" si="64"/>
        <v>3033</v>
      </c>
      <c r="I351" s="65"/>
      <c r="J351" s="65">
        <v>3033</v>
      </c>
      <c r="K351" s="8"/>
      <c r="L351" s="8"/>
      <c r="M351" s="8"/>
      <c r="N351" s="8"/>
      <c r="O351" s="8"/>
      <c r="P351" s="8"/>
      <c r="Q351" s="8"/>
      <c r="R351" s="8"/>
      <c r="S351" s="8"/>
      <c r="T351" s="8"/>
      <c r="U351" s="8"/>
      <c r="V351" s="8"/>
      <c r="W351" s="8"/>
      <c r="X351" s="8"/>
      <c r="Y351" s="8"/>
      <c r="Z351" s="8"/>
      <c r="AA351" s="8"/>
      <c r="AB351" s="8"/>
      <c r="AC351" s="8"/>
      <c r="AD351" s="8"/>
      <c r="AE351" s="8"/>
      <c r="AF351" s="8"/>
      <c r="AG351" s="8"/>
      <c r="AH351" s="8"/>
      <c r="AI351" s="8"/>
      <c r="AJ351" s="8"/>
      <c r="AK351" s="8"/>
      <c r="AL351" s="8"/>
      <c r="AM351" s="8"/>
      <c r="AN351" s="8"/>
      <c r="AO351" s="8"/>
      <c r="AP351" s="8"/>
      <c r="AQ351" s="8"/>
      <c r="AR351" s="8"/>
      <c r="AS351" s="8"/>
      <c r="AT351" s="8"/>
      <c r="AU351" s="8"/>
      <c r="AV351" s="8"/>
      <c r="AW351" s="8"/>
      <c r="AX351" s="8"/>
      <c r="AY351" s="8"/>
      <c r="AZ351" s="8"/>
      <c r="BA351" s="8"/>
      <c r="BB351" s="8"/>
      <c r="BC351" s="8"/>
      <c r="BD351" s="8"/>
      <c r="BE351" s="8"/>
      <c r="BF351" s="8"/>
      <c r="BG351" s="8"/>
      <c r="BH351" s="8"/>
      <c r="BI351" s="8"/>
      <c r="BJ351" s="8"/>
      <c r="BK351" s="8"/>
      <c r="BL351" s="8"/>
      <c r="BM351" s="8"/>
      <c r="BN351" s="8"/>
      <c r="BO351" s="8"/>
      <c r="BP351" s="8"/>
      <c r="BQ351" s="8"/>
      <c r="BR351" s="8"/>
      <c r="BS351" s="8"/>
      <c r="BT351" s="8"/>
      <c r="BU351" s="8"/>
      <c r="BV351" s="8"/>
      <c r="BW351" s="8"/>
      <c r="BX351" s="8"/>
      <c r="BY351" s="8"/>
      <c r="BZ351" s="8"/>
      <c r="CA351" s="8"/>
      <c r="CB351" s="8"/>
      <c r="CC351" s="8"/>
      <c r="CD351" s="8"/>
      <c r="CE351" s="8"/>
      <c r="CF351" s="8"/>
      <c r="CG351" s="8"/>
      <c r="CH351" s="8"/>
      <c r="CI351" s="8"/>
      <c r="CJ351" s="8"/>
      <c r="CK351" s="8"/>
      <c r="CL351" s="8"/>
      <c r="CM351" s="8"/>
      <c r="CN351" s="8"/>
      <c r="CO351" s="8"/>
      <c r="CP351" s="8"/>
      <c r="CQ351" s="8"/>
      <c r="CR351" s="8"/>
      <c r="CS351" s="8"/>
      <c r="CT351" s="8"/>
      <c r="CU351" s="8"/>
      <c r="CV351" s="8"/>
      <c r="CW351" s="8"/>
      <c r="CX351" s="8"/>
      <c r="CY351" s="8"/>
      <c r="CZ351" s="8"/>
      <c r="DA351" s="8"/>
      <c r="DB351" s="8"/>
      <c r="DC351" s="8"/>
      <c r="DD351" s="8"/>
      <c r="DE351" s="8"/>
      <c r="DF351" s="8"/>
      <c r="DG351" s="8"/>
      <c r="DH351" s="8"/>
      <c r="DI351" s="8"/>
      <c r="DJ351" s="8"/>
      <c r="DK351" s="8"/>
      <c r="DL351" s="8"/>
      <c r="DM351" s="8"/>
      <c r="DN351" s="8"/>
      <c r="DO351" s="8"/>
      <c r="DP351" s="8"/>
      <c r="DQ351" s="8"/>
      <c r="DR351" s="8"/>
      <c r="DS351" s="8"/>
      <c r="DT351" s="8"/>
      <c r="DU351" s="8"/>
      <c r="DV351" s="8"/>
      <c r="DW351" s="8"/>
      <c r="DX351" s="8"/>
      <c r="DY351" s="8"/>
      <c r="DZ351" s="8"/>
      <c r="EA351" s="8"/>
      <c r="EB351" s="8"/>
      <c r="EC351" s="8"/>
      <c r="ED351" s="8"/>
      <c r="EE351" s="8"/>
      <c r="EF351" s="8"/>
      <c r="EG351" s="8"/>
      <c r="EH351" s="8"/>
      <c r="EI351" s="8"/>
      <c r="EJ351" s="8"/>
      <c r="EK351" s="8"/>
      <c r="EL351" s="8"/>
      <c r="EM351" s="8"/>
      <c r="EN351" s="8"/>
      <c r="EO351" s="8"/>
      <c r="EP351" s="8"/>
      <c r="EQ351" s="8"/>
      <c r="ER351" s="8"/>
      <c r="ES351" s="8"/>
      <c r="ET351" s="8"/>
      <c r="EU351" s="8"/>
      <c r="EV351" s="8"/>
      <c r="EW351" s="8"/>
      <c r="EX351" s="8"/>
      <c r="EY351" s="8"/>
      <c r="EZ351" s="8"/>
      <c r="FA351" s="8"/>
      <c r="FB351" s="8"/>
      <c r="FC351" s="8"/>
      <c r="FD351" s="8"/>
      <c r="FE351" s="8"/>
      <c r="FF351" s="8"/>
      <c r="FG351" s="8"/>
      <c r="FH351" s="8"/>
      <c r="FI351" s="8"/>
      <c r="FJ351" s="8"/>
      <c r="FK351" s="8"/>
      <c r="FL351" s="8"/>
      <c r="FM351" s="8"/>
      <c r="FN351" s="8"/>
      <c r="FO351" s="8"/>
      <c r="FP351" s="8"/>
      <c r="FQ351" s="8"/>
      <c r="FR351" s="8"/>
      <c r="FS351" s="8"/>
      <c r="FT351" s="8"/>
      <c r="FU351" s="8"/>
      <c r="FV351" s="8"/>
      <c r="FW351" s="8"/>
      <c r="FX351" s="8"/>
      <c r="FY351" s="8"/>
      <c r="FZ351" s="8"/>
      <c r="GA351" s="8"/>
      <c r="GB351" s="8"/>
      <c r="GC351" s="8"/>
      <c r="GD351" s="8"/>
      <c r="GE351" s="8"/>
      <c r="GF351" s="8"/>
      <c r="GG351" s="8"/>
      <c r="GH351" s="8"/>
      <c r="GI351" s="8"/>
      <c r="GJ351" s="8"/>
      <c r="GK351" s="8"/>
      <c r="GL351" s="8"/>
      <c r="GM351" s="8"/>
      <c r="GN351" s="8"/>
      <c r="GO351" s="8"/>
      <c r="GP351" s="8"/>
      <c r="GQ351" s="8"/>
      <c r="GR351" s="8"/>
      <c r="GS351" s="8"/>
      <c r="GT351" s="8"/>
      <c r="GU351" s="8"/>
      <c r="GV351" s="8"/>
      <c r="GW351" s="8"/>
      <c r="GX351" s="8"/>
      <c r="GY351" s="8"/>
      <c r="GZ351" s="8"/>
      <c r="HA351" s="8"/>
      <c r="HB351" s="8"/>
      <c r="HC351" s="8"/>
      <c r="HD351" s="8"/>
      <c r="HE351" s="8"/>
      <c r="HF351" s="8"/>
      <c r="HG351" s="8"/>
      <c r="HH351" s="8"/>
      <c r="HI351" s="8"/>
      <c r="HJ351" s="8"/>
      <c r="HK351" s="8"/>
      <c r="HL351" s="8"/>
      <c r="HM351" s="8"/>
      <c r="HN351" s="8"/>
      <c r="HO351" s="8"/>
      <c r="HP351" s="8"/>
      <c r="HQ351" s="8"/>
      <c r="HR351" s="8"/>
      <c r="HS351" s="8"/>
      <c r="HT351" s="8"/>
      <c r="HU351" s="8"/>
      <c r="HV351" s="8"/>
      <c r="HW351" s="8"/>
      <c r="HX351" s="8"/>
      <c r="HY351" s="8"/>
      <c r="HZ351" s="8"/>
      <c r="IA351" s="8"/>
      <c r="IB351" s="8"/>
      <c r="IC351" s="8"/>
      <c r="ID351" s="8"/>
      <c r="IE351" s="8"/>
      <c r="IF351" s="8"/>
      <c r="IG351" s="8"/>
      <c r="IH351" s="8"/>
      <c r="II351" s="8"/>
      <c r="IJ351" s="8"/>
    </row>
    <row r="352" spans="1:244" ht="126.75" customHeight="1" x14ac:dyDescent="0.25">
      <c r="A352" s="66" t="s">
        <v>985</v>
      </c>
      <c r="B352" s="66" t="s">
        <v>986</v>
      </c>
      <c r="C352" s="15"/>
      <c r="D352" s="15"/>
      <c r="E352" s="18">
        <f t="shared" si="62"/>
        <v>12668.4</v>
      </c>
      <c r="F352" s="18">
        <f>F353</f>
        <v>0</v>
      </c>
      <c r="G352" s="18">
        <f>G353</f>
        <v>12668.4</v>
      </c>
      <c r="H352" s="65">
        <f t="shared" si="64"/>
        <v>14531.4</v>
      </c>
      <c r="I352" s="65">
        <f>I353</f>
        <v>0</v>
      </c>
      <c r="J352" s="65">
        <f>J353</f>
        <v>14531.4</v>
      </c>
      <c r="K352" s="8"/>
      <c r="L352" s="8"/>
      <c r="M352" s="8"/>
      <c r="N352" s="8"/>
      <c r="O352" s="8"/>
      <c r="P352" s="8"/>
      <c r="Q352" s="8"/>
      <c r="R352" s="8"/>
      <c r="S352" s="8"/>
      <c r="T352" s="8"/>
      <c r="U352" s="8"/>
      <c r="V352" s="8"/>
      <c r="W352" s="8"/>
      <c r="X352" s="8"/>
      <c r="Y352" s="8"/>
      <c r="Z352" s="8"/>
      <c r="AA352" s="8"/>
      <c r="AB352" s="8"/>
      <c r="AC352" s="8"/>
      <c r="AD352" s="8"/>
      <c r="AE352" s="8"/>
      <c r="AF352" s="8"/>
      <c r="AG352" s="8"/>
      <c r="AH352" s="8"/>
      <c r="AI352" s="8"/>
      <c r="AJ352" s="8"/>
      <c r="AK352" s="8"/>
      <c r="AL352" s="8"/>
      <c r="AM352" s="8"/>
      <c r="AN352" s="8"/>
      <c r="AO352" s="8"/>
      <c r="AP352" s="8"/>
      <c r="AQ352" s="8"/>
      <c r="AR352" s="8"/>
      <c r="AS352" s="8"/>
      <c r="AT352" s="8"/>
      <c r="AU352" s="8"/>
      <c r="AV352" s="8"/>
      <c r="AW352" s="8"/>
      <c r="AX352" s="8"/>
      <c r="AY352" s="8"/>
      <c r="AZ352" s="8"/>
      <c r="BA352" s="8"/>
      <c r="BB352" s="8"/>
      <c r="BC352" s="8"/>
      <c r="BD352" s="8"/>
      <c r="BE352" s="8"/>
      <c r="BF352" s="8"/>
      <c r="BG352" s="8"/>
      <c r="BH352" s="8"/>
      <c r="BI352" s="8"/>
      <c r="BJ352" s="8"/>
      <c r="BK352" s="8"/>
      <c r="BL352" s="8"/>
      <c r="BM352" s="8"/>
      <c r="BN352" s="8"/>
      <c r="BO352" s="8"/>
      <c r="BP352" s="8"/>
      <c r="BQ352" s="8"/>
      <c r="BR352" s="8"/>
      <c r="BS352" s="8"/>
      <c r="BT352" s="8"/>
      <c r="BU352" s="8"/>
      <c r="BV352" s="8"/>
      <c r="BW352" s="8"/>
      <c r="BX352" s="8"/>
      <c r="BY352" s="8"/>
      <c r="BZ352" s="8"/>
      <c r="CA352" s="8"/>
      <c r="CB352" s="8"/>
      <c r="CC352" s="8"/>
      <c r="CD352" s="8"/>
      <c r="CE352" s="8"/>
      <c r="CF352" s="8"/>
      <c r="CG352" s="8"/>
      <c r="CH352" s="8"/>
      <c r="CI352" s="8"/>
      <c r="CJ352" s="8"/>
      <c r="CK352" s="8"/>
      <c r="CL352" s="8"/>
      <c r="CM352" s="8"/>
      <c r="CN352" s="8"/>
      <c r="CO352" s="8"/>
      <c r="CP352" s="8"/>
      <c r="CQ352" s="8"/>
      <c r="CR352" s="8"/>
      <c r="CS352" s="8"/>
      <c r="CT352" s="8"/>
      <c r="CU352" s="8"/>
      <c r="CV352" s="8"/>
      <c r="CW352" s="8"/>
      <c r="CX352" s="8"/>
      <c r="CY352" s="8"/>
      <c r="CZ352" s="8"/>
      <c r="DA352" s="8"/>
      <c r="DB352" s="8"/>
      <c r="DC352" s="8"/>
      <c r="DD352" s="8"/>
      <c r="DE352" s="8"/>
      <c r="DF352" s="8"/>
      <c r="DG352" s="8"/>
      <c r="DH352" s="8"/>
      <c r="DI352" s="8"/>
      <c r="DJ352" s="8"/>
      <c r="DK352" s="8"/>
      <c r="DL352" s="8"/>
      <c r="DM352" s="8"/>
      <c r="DN352" s="8"/>
      <c r="DO352" s="8"/>
      <c r="DP352" s="8"/>
      <c r="DQ352" s="8"/>
      <c r="DR352" s="8"/>
      <c r="DS352" s="8"/>
      <c r="DT352" s="8"/>
      <c r="DU352" s="8"/>
      <c r="DV352" s="8"/>
      <c r="DW352" s="8"/>
      <c r="DX352" s="8"/>
      <c r="DY352" s="8"/>
      <c r="DZ352" s="8"/>
      <c r="EA352" s="8"/>
      <c r="EB352" s="8"/>
      <c r="EC352" s="8"/>
      <c r="ED352" s="8"/>
      <c r="EE352" s="8"/>
      <c r="EF352" s="8"/>
      <c r="EG352" s="8"/>
      <c r="EH352" s="8"/>
      <c r="EI352" s="8"/>
      <c r="EJ352" s="8"/>
      <c r="EK352" s="8"/>
      <c r="EL352" s="8"/>
      <c r="EM352" s="8"/>
      <c r="EN352" s="8"/>
      <c r="EO352" s="8"/>
      <c r="EP352" s="8"/>
      <c r="EQ352" s="8"/>
      <c r="ER352" s="8"/>
      <c r="ES352" s="8"/>
      <c r="ET352" s="8"/>
      <c r="EU352" s="8"/>
      <c r="EV352" s="8"/>
      <c r="EW352" s="8"/>
      <c r="EX352" s="8"/>
      <c r="EY352" s="8"/>
      <c r="EZ352" s="8"/>
      <c r="FA352" s="8"/>
      <c r="FB352" s="8"/>
      <c r="FC352" s="8"/>
      <c r="FD352" s="8"/>
      <c r="FE352" s="8"/>
      <c r="FF352" s="8"/>
      <c r="FG352" s="8"/>
      <c r="FH352" s="8"/>
      <c r="FI352" s="8"/>
      <c r="FJ352" s="8"/>
      <c r="FK352" s="8"/>
      <c r="FL352" s="8"/>
      <c r="FM352" s="8"/>
      <c r="FN352" s="8"/>
      <c r="FO352" s="8"/>
      <c r="FP352" s="8"/>
      <c r="FQ352" s="8"/>
      <c r="FR352" s="8"/>
      <c r="FS352" s="8"/>
      <c r="FT352" s="8"/>
      <c r="FU352" s="8"/>
      <c r="FV352" s="8"/>
      <c r="FW352" s="8"/>
      <c r="FX352" s="8"/>
      <c r="FY352" s="8"/>
      <c r="FZ352" s="8"/>
      <c r="GA352" s="8"/>
      <c r="GB352" s="8"/>
      <c r="GC352" s="8"/>
      <c r="GD352" s="8"/>
      <c r="GE352" s="8"/>
      <c r="GF352" s="8"/>
      <c r="GG352" s="8"/>
      <c r="GH352" s="8"/>
      <c r="GI352" s="8"/>
      <c r="GJ352" s="8"/>
      <c r="GK352" s="8"/>
      <c r="GL352" s="8"/>
      <c r="GM352" s="8"/>
      <c r="GN352" s="8"/>
      <c r="GO352" s="8"/>
      <c r="GP352" s="8"/>
      <c r="GQ352" s="8"/>
      <c r="GR352" s="8"/>
      <c r="GS352" s="8"/>
      <c r="GT352" s="8"/>
      <c r="GU352" s="8"/>
      <c r="GV352" s="8"/>
      <c r="GW352" s="8"/>
      <c r="GX352" s="8"/>
      <c r="GY352" s="8"/>
      <c r="GZ352" s="8"/>
      <c r="HA352" s="8"/>
      <c r="HB352" s="8"/>
      <c r="HC352" s="8"/>
      <c r="HD352" s="8"/>
      <c r="HE352" s="8"/>
      <c r="HF352" s="8"/>
      <c r="HG352" s="8"/>
      <c r="HH352" s="8"/>
      <c r="HI352" s="8"/>
      <c r="HJ352" s="8"/>
      <c r="HK352" s="8"/>
      <c r="HL352" s="8"/>
      <c r="HM352" s="8"/>
      <c r="HN352" s="8"/>
      <c r="HO352" s="8"/>
      <c r="HP352" s="8"/>
      <c r="HQ352" s="8"/>
      <c r="HR352" s="8"/>
      <c r="HS352" s="8"/>
      <c r="HT352" s="8"/>
      <c r="HU352" s="8"/>
      <c r="HV352" s="8"/>
      <c r="HW352" s="8"/>
      <c r="HX352" s="8"/>
      <c r="HY352" s="8"/>
      <c r="HZ352" s="8"/>
      <c r="IA352" s="8"/>
      <c r="IB352" s="8"/>
      <c r="IC352" s="8"/>
      <c r="ID352" s="8"/>
      <c r="IE352" s="8"/>
      <c r="IF352" s="8"/>
      <c r="IG352" s="8"/>
      <c r="IH352" s="8"/>
      <c r="II352" s="8"/>
      <c r="IJ352" s="8"/>
    </row>
    <row r="353" spans="1:244" ht="74.25" customHeight="1" x14ac:dyDescent="0.25">
      <c r="A353" s="66" t="s">
        <v>24</v>
      </c>
      <c r="B353" s="66" t="s">
        <v>986</v>
      </c>
      <c r="C353" s="15" t="s">
        <v>20</v>
      </c>
      <c r="D353" s="15" t="s">
        <v>8</v>
      </c>
      <c r="E353" s="18">
        <f t="shared" si="62"/>
        <v>12668.4</v>
      </c>
      <c r="F353" s="18"/>
      <c r="G353" s="65">
        <v>12668.4</v>
      </c>
      <c r="H353" s="65">
        <f t="shared" si="64"/>
        <v>14531.4</v>
      </c>
      <c r="I353" s="65"/>
      <c r="J353" s="65">
        <v>14531.4</v>
      </c>
      <c r="K353" s="8"/>
      <c r="L353" s="8"/>
      <c r="M353" s="8"/>
      <c r="N353" s="8"/>
      <c r="O353" s="8"/>
      <c r="P353" s="8"/>
      <c r="Q353" s="8"/>
      <c r="R353" s="8"/>
      <c r="S353" s="8"/>
      <c r="T353" s="8"/>
      <c r="U353" s="8"/>
      <c r="V353" s="8"/>
      <c r="W353" s="8"/>
      <c r="X353" s="8"/>
      <c r="Y353" s="8"/>
      <c r="Z353" s="8"/>
      <c r="AA353" s="8"/>
      <c r="AB353" s="8"/>
      <c r="AC353" s="8"/>
      <c r="AD353" s="8"/>
      <c r="AE353" s="8"/>
      <c r="AF353" s="8"/>
      <c r="AG353" s="8"/>
      <c r="AH353" s="8"/>
      <c r="AI353" s="8"/>
      <c r="AJ353" s="8"/>
      <c r="AK353" s="8"/>
      <c r="AL353" s="8"/>
      <c r="AM353" s="8"/>
      <c r="AN353" s="8"/>
      <c r="AO353" s="8"/>
      <c r="AP353" s="8"/>
      <c r="AQ353" s="8"/>
      <c r="AR353" s="8"/>
      <c r="AS353" s="8"/>
      <c r="AT353" s="8"/>
      <c r="AU353" s="8"/>
      <c r="AV353" s="8"/>
      <c r="AW353" s="8"/>
      <c r="AX353" s="8"/>
      <c r="AY353" s="8"/>
      <c r="AZ353" s="8"/>
      <c r="BA353" s="8"/>
      <c r="BB353" s="8"/>
      <c r="BC353" s="8"/>
      <c r="BD353" s="8"/>
      <c r="BE353" s="8"/>
      <c r="BF353" s="8"/>
      <c r="BG353" s="8"/>
      <c r="BH353" s="8"/>
      <c r="BI353" s="8"/>
      <c r="BJ353" s="8"/>
      <c r="BK353" s="8"/>
      <c r="BL353" s="8"/>
      <c r="BM353" s="8"/>
      <c r="BN353" s="8"/>
      <c r="BO353" s="8"/>
      <c r="BP353" s="8"/>
      <c r="BQ353" s="8"/>
      <c r="BR353" s="8"/>
      <c r="BS353" s="8"/>
      <c r="BT353" s="8"/>
      <c r="BU353" s="8"/>
      <c r="BV353" s="8"/>
      <c r="BW353" s="8"/>
      <c r="BX353" s="8"/>
      <c r="BY353" s="8"/>
      <c r="BZ353" s="8"/>
      <c r="CA353" s="8"/>
      <c r="CB353" s="8"/>
      <c r="CC353" s="8"/>
      <c r="CD353" s="8"/>
      <c r="CE353" s="8"/>
      <c r="CF353" s="8"/>
      <c r="CG353" s="8"/>
      <c r="CH353" s="8"/>
      <c r="CI353" s="8"/>
      <c r="CJ353" s="8"/>
      <c r="CK353" s="8"/>
      <c r="CL353" s="8"/>
      <c r="CM353" s="8"/>
      <c r="CN353" s="8"/>
      <c r="CO353" s="8"/>
      <c r="CP353" s="8"/>
      <c r="CQ353" s="8"/>
      <c r="CR353" s="8"/>
      <c r="CS353" s="8"/>
      <c r="CT353" s="8"/>
      <c r="CU353" s="8"/>
      <c r="CV353" s="8"/>
      <c r="CW353" s="8"/>
      <c r="CX353" s="8"/>
      <c r="CY353" s="8"/>
      <c r="CZ353" s="8"/>
      <c r="DA353" s="8"/>
      <c r="DB353" s="8"/>
      <c r="DC353" s="8"/>
      <c r="DD353" s="8"/>
      <c r="DE353" s="8"/>
      <c r="DF353" s="8"/>
      <c r="DG353" s="8"/>
      <c r="DH353" s="8"/>
      <c r="DI353" s="8"/>
      <c r="DJ353" s="8"/>
      <c r="DK353" s="8"/>
      <c r="DL353" s="8"/>
      <c r="DM353" s="8"/>
      <c r="DN353" s="8"/>
      <c r="DO353" s="8"/>
      <c r="DP353" s="8"/>
      <c r="DQ353" s="8"/>
      <c r="DR353" s="8"/>
      <c r="DS353" s="8"/>
      <c r="DT353" s="8"/>
      <c r="DU353" s="8"/>
      <c r="DV353" s="8"/>
      <c r="DW353" s="8"/>
      <c r="DX353" s="8"/>
      <c r="DY353" s="8"/>
      <c r="DZ353" s="8"/>
      <c r="EA353" s="8"/>
      <c r="EB353" s="8"/>
      <c r="EC353" s="8"/>
      <c r="ED353" s="8"/>
      <c r="EE353" s="8"/>
      <c r="EF353" s="8"/>
      <c r="EG353" s="8"/>
      <c r="EH353" s="8"/>
      <c r="EI353" s="8"/>
      <c r="EJ353" s="8"/>
      <c r="EK353" s="8"/>
      <c r="EL353" s="8"/>
      <c r="EM353" s="8"/>
      <c r="EN353" s="8"/>
      <c r="EO353" s="8"/>
      <c r="EP353" s="8"/>
      <c r="EQ353" s="8"/>
      <c r="ER353" s="8"/>
      <c r="ES353" s="8"/>
      <c r="ET353" s="8"/>
      <c r="EU353" s="8"/>
      <c r="EV353" s="8"/>
      <c r="EW353" s="8"/>
      <c r="EX353" s="8"/>
      <c r="EY353" s="8"/>
      <c r="EZ353" s="8"/>
      <c r="FA353" s="8"/>
      <c r="FB353" s="8"/>
      <c r="FC353" s="8"/>
      <c r="FD353" s="8"/>
      <c r="FE353" s="8"/>
      <c r="FF353" s="8"/>
      <c r="FG353" s="8"/>
      <c r="FH353" s="8"/>
      <c r="FI353" s="8"/>
      <c r="FJ353" s="8"/>
      <c r="FK353" s="8"/>
      <c r="FL353" s="8"/>
      <c r="FM353" s="8"/>
      <c r="FN353" s="8"/>
      <c r="FO353" s="8"/>
      <c r="FP353" s="8"/>
      <c r="FQ353" s="8"/>
      <c r="FR353" s="8"/>
      <c r="FS353" s="8"/>
      <c r="FT353" s="8"/>
      <c r="FU353" s="8"/>
      <c r="FV353" s="8"/>
      <c r="FW353" s="8"/>
      <c r="FX353" s="8"/>
      <c r="FY353" s="8"/>
      <c r="FZ353" s="8"/>
      <c r="GA353" s="8"/>
      <c r="GB353" s="8"/>
      <c r="GC353" s="8"/>
      <c r="GD353" s="8"/>
      <c r="GE353" s="8"/>
      <c r="GF353" s="8"/>
      <c r="GG353" s="8"/>
      <c r="GH353" s="8"/>
      <c r="GI353" s="8"/>
      <c r="GJ353" s="8"/>
      <c r="GK353" s="8"/>
      <c r="GL353" s="8"/>
      <c r="GM353" s="8"/>
      <c r="GN353" s="8"/>
      <c r="GO353" s="8"/>
      <c r="GP353" s="8"/>
      <c r="GQ353" s="8"/>
      <c r="GR353" s="8"/>
      <c r="GS353" s="8"/>
      <c r="GT353" s="8"/>
      <c r="GU353" s="8"/>
      <c r="GV353" s="8"/>
      <c r="GW353" s="8"/>
      <c r="GX353" s="8"/>
      <c r="GY353" s="8"/>
      <c r="GZ353" s="8"/>
      <c r="HA353" s="8"/>
      <c r="HB353" s="8"/>
      <c r="HC353" s="8"/>
      <c r="HD353" s="8"/>
      <c r="HE353" s="8"/>
      <c r="HF353" s="8"/>
      <c r="HG353" s="8"/>
      <c r="HH353" s="8"/>
      <c r="HI353" s="8"/>
      <c r="HJ353" s="8"/>
      <c r="HK353" s="8"/>
      <c r="HL353" s="8"/>
      <c r="HM353" s="8"/>
      <c r="HN353" s="8"/>
      <c r="HO353" s="8"/>
      <c r="HP353" s="8"/>
      <c r="HQ353" s="8"/>
      <c r="HR353" s="8"/>
      <c r="HS353" s="8"/>
      <c r="HT353" s="8"/>
      <c r="HU353" s="8"/>
      <c r="HV353" s="8"/>
      <c r="HW353" s="8"/>
      <c r="HX353" s="8"/>
      <c r="HY353" s="8"/>
      <c r="HZ353" s="8"/>
      <c r="IA353" s="8"/>
      <c r="IB353" s="8"/>
      <c r="IC353" s="8"/>
      <c r="ID353" s="8"/>
      <c r="IE353" s="8"/>
      <c r="IF353" s="8"/>
      <c r="IG353" s="8"/>
      <c r="IH353" s="8"/>
      <c r="II353" s="8"/>
      <c r="IJ353" s="8"/>
    </row>
    <row r="354" spans="1:244" ht="123" customHeight="1" x14ac:dyDescent="0.25">
      <c r="A354" s="66" t="s">
        <v>985</v>
      </c>
      <c r="B354" s="66" t="s">
        <v>987</v>
      </c>
      <c r="C354" s="15"/>
      <c r="D354" s="15"/>
      <c r="E354" s="18">
        <f t="shared" si="62"/>
        <v>1407.6</v>
      </c>
      <c r="F354" s="18">
        <f>F355</f>
        <v>1407.6</v>
      </c>
      <c r="G354" s="18">
        <f>G355</f>
        <v>0</v>
      </c>
      <c r="H354" s="65">
        <f t="shared" si="64"/>
        <v>1614.6</v>
      </c>
      <c r="I354" s="65">
        <f>I355</f>
        <v>1614.6</v>
      </c>
      <c r="J354" s="65">
        <f>J355</f>
        <v>0</v>
      </c>
      <c r="K354" s="8"/>
      <c r="L354" s="8"/>
      <c r="M354" s="8"/>
      <c r="N354" s="8"/>
      <c r="O354" s="8"/>
      <c r="P354" s="8"/>
      <c r="Q354" s="8"/>
      <c r="R354" s="8"/>
      <c r="S354" s="8"/>
      <c r="T354" s="8"/>
      <c r="U354" s="8"/>
      <c r="V354" s="8"/>
      <c r="W354" s="8"/>
      <c r="X354" s="8"/>
      <c r="Y354" s="8"/>
      <c r="Z354" s="8"/>
      <c r="AA354" s="8"/>
      <c r="AB354" s="8"/>
      <c r="AC354" s="8"/>
      <c r="AD354" s="8"/>
      <c r="AE354" s="8"/>
      <c r="AF354" s="8"/>
      <c r="AG354" s="8"/>
      <c r="AH354" s="8"/>
      <c r="AI354" s="8"/>
      <c r="AJ354" s="8"/>
      <c r="AK354" s="8"/>
      <c r="AL354" s="8"/>
      <c r="AM354" s="8"/>
      <c r="AN354" s="8"/>
      <c r="AO354" s="8"/>
      <c r="AP354" s="8"/>
      <c r="AQ354" s="8"/>
      <c r="AR354" s="8"/>
      <c r="AS354" s="8"/>
      <c r="AT354" s="8"/>
      <c r="AU354" s="8"/>
      <c r="AV354" s="8"/>
      <c r="AW354" s="8"/>
      <c r="AX354" s="8"/>
      <c r="AY354" s="8"/>
      <c r="AZ354" s="8"/>
      <c r="BA354" s="8"/>
      <c r="BB354" s="8"/>
      <c r="BC354" s="8"/>
      <c r="BD354" s="8"/>
      <c r="BE354" s="8"/>
      <c r="BF354" s="8"/>
      <c r="BG354" s="8"/>
      <c r="BH354" s="8"/>
      <c r="BI354" s="8"/>
      <c r="BJ354" s="8"/>
      <c r="BK354" s="8"/>
      <c r="BL354" s="8"/>
      <c r="BM354" s="8"/>
      <c r="BN354" s="8"/>
      <c r="BO354" s="8"/>
      <c r="BP354" s="8"/>
      <c r="BQ354" s="8"/>
      <c r="BR354" s="8"/>
      <c r="BS354" s="8"/>
      <c r="BT354" s="8"/>
      <c r="BU354" s="8"/>
      <c r="BV354" s="8"/>
      <c r="BW354" s="8"/>
      <c r="BX354" s="8"/>
      <c r="BY354" s="8"/>
      <c r="BZ354" s="8"/>
      <c r="CA354" s="8"/>
      <c r="CB354" s="8"/>
      <c r="CC354" s="8"/>
      <c r="CD354" s="8"/>
      <c r="CE354" s="8"/>
      <c r="CF354" s="8"/>
      <c r="CG354" s="8"/>
      <c r="CH354" s="8"/>
      <c r="CI354" s="8"/>
      <c r="CJ354" s="8"/>
      <c r="CK354" s="8"/>
      <c r="CL354" s="8"/>
      <c r="CM354" s="8"/>
      <c r="CN354" s="8"/>
      <c r="CO354" s="8"/>
      <c r="CP354" s="8"/>
      <c r="CQ354" s="8"/>
      <c r="CR354" s="8"/>
      <c r="CS354" s="8"/>
      <c r="CT354" s="8"/>
      <c r="CU354" s="8"/>
      <c r="CV354" s="8"/>
      <c r="CW354" s="8"/>
      <c r="CX354" s="8"/>
      <c r="CY354" s="8"/>
      <c r="CZ354" s="8"/>
      <c r="DA354" s="8"/>
      <c r="DB354" s="8"/>
      <c r="DC354" s="8"/>
      <c r="DD354" s="8"/>
      <c r="DE354" s="8"/>
      <c r="DF354" s="8"/>
      <c r="DG354" s="8"/>
      <c r="DH354" s="8"/>
      <c r="DI354" s="8"/>
      <c r="DJ354" s="8"/>
      <c r="DK354" s="8"/>
      <c r="DL354" s="8"/>
      <c r="DM354" s="8"/>
      <c r="DN354" s="8"/>
      <c r="DO354" s="8"/>
      <c r="DP354" s="8"/>
      <c r="DQ354" s="8"/>
      <c r="DR354" s="8"/>
      <c r="DS354" s="8"/>
      <c r="DT354" s="8"/>
      <c r="DU354" s="8"/>
      <c r="DV354" s="8"/>
      <c r="DW354" s="8"/>
      <c r="DX354" s="8"/>
      <c r="DY354" s="8"/>
      <c r="DZ354" s="8"/>
      <c r="EA354" s="8"/>
      <c r="EB354" s="8"/>
      <c r="EC354" s="8"/>
      <c r="ED354" s="8"/>
      <c r="EE354" s="8"/>
      <c r="EF354" s="8"/>
      <c r="EG354" s="8"/>
      <c r="EH354" s="8"/>
      <c r="EI354" s="8"/>
      <c r="EJ354" s="8"/>
      <c r="EK354" s="8"/>
      <c r="EL354" s="8"/>
      <c r="EM354" s="8"/>
      <c r="EN354" s="8"/>
      <c r="EO354" s="8"/>
      <c r="EP354" s="8"/>
      <c r="EQ354" s="8"/>
      <c r="ER354" s="8"/>
      <c r="ES354" s="8"/>
      <c r="ET354" s="8"/>
      <c r="EU354" s="8"/>
      <c r="EV354" s="8"/>
      <c r="EW354" s="8"/>
      <c r="EX354" s="8"/>
      <c r="EY354" s="8"/>
      <c r="EZ354" s="8"/>
      <c r="FA354" s="8"/>
      <c r="FB354" s="8"/>
      <c r="FC354" s="8"/>
      <c r="FD354" s="8"/>
      <c r="FE354" s="8"/>
      <c r="FF354" s="8"/>
      <c r="FG354" s="8"/>
      <c r="FH354" s="8"/>
      <c r="FI354" s="8"/>
      <c r="FJ354" s="8"/>
      <c r="FK354" s="8"/>
      <c r="FL354" s="8"/>
      <c r="FM354" s="8"/>
      <c r="FN354" s="8"/>
      <c r="FO354" s="8"/>
      <c r="FP354" s="8"/>
      <c r="FQ354" s="8"/>
      <c r="FR354" s="8"/>
      <c r="FS354" s="8"/>
      <c r="FT354" s="8"/>
      <c r="FU354" s="8"/>
      <c r="FV354" s="8"/>
      <c r="FW354" s="8"/>
      <c r="FX354" s="8"/>
      <c r="FY354" s="8"/>
      <c r="FZ354" s="8"/>
      <c r="GA354" s="8"/>
      <c r="GB354" s="8"/>
      <c r="GC354" s="8"/>
      <c r="GD354" s="8"/>
      <c r="GE354" s="8"/>
      <c r="GF354" s="8"/>
      <c r="GG354" s="8"/>
      <c r="GH354" s="8"/>
      <c r="GI354" s="8"/>
      <c r="GJ354" s="8"/>
      <c r="GK354" s="8"/>
      <c r="GL354" s="8"/>
      <c r="GM354" s="8"/>
      <c r="GN354" s="8"/>
      <c r="GO354" s="8"/>
      <c r="GP354" s="8"/>
      <c r="GQ354" s="8"/>
      <c r="GR354" s="8"/>
      <c r="GS354" s="8"/>
      <c r="GT354" s="8"/>
      <c r="GU354" s="8"/>
      <c r="GV354" s="8"/>
      <c r="GW354" s="8"/>
      <c r="GX354" s="8"/>
      <c r="GY354" s="8"/>
      <c r="GZ354" s="8"/>
      <c r="HA354" s="8"/>
      <c r="HB354" s="8"/>
      <c r="HC354" s="8"/>
      <c r="HD354" s="8"/>
      <c r="HE354" s="8"/>
      <c r="HF354" s="8"/>
      <c r="HG354" s="8"/>
      <c r="HH354" s="8"/>
      <c r="HI354" s="8"/>
      <c r="HJ354" s="8"/>
      <c r="HK354" s="8"/>
      <c r="HL354" s="8"/>
      <c r="HM354" s="8"/>
      <c r="HN354" s="8"/>
      <c r="HO354" s="8"/>
      <c r="HP354" s="8"/>
      <c r="HQ354" s="8"/>
      <c r="HR354" s="8"/>
      <c r="HS354" s="8"/>
      <c r="HT354" s="8"/>
      <c r="HU354" s="8"/>
      <c r="HV354" s="8"/>
      <c r="HW354" s="8"/>
      <c r="HX354" s="8"/>
      <c r="HY354" s="8"/>
      <c r="HZ354" s="8"/>
      <c r="IA354" s="8"/>
      <c r="IB354" s="8"/>
      <c r="IC354" s="8"/>
      <c r="ID354" s="8"/>
      <c r="IE354" s="8"/>
      <c r="IF354" s="8"/>
      <c r="IG354" s="8"/>
      <c r="IH354" s="8"/>
      <c r="II354" s="8"/>
      <c r="IJ354" s="8"/>
    </row>
    <row r="355" spans="1:244" ht="74.25" customHeight="1" x14ac:dyDescent="0.25">
      <c r="A355" s="66" t="s">
        <v>24</v>
      </c>
      <c r="B355" s="66" t="s">
        <v>987</v>
      </c>
      <c r="C355" s="15" t="s">
        <v>20</v>
      </c>
      <c r="D355" s="15" t="s">
        <v>8</v>
      </c>
      <c r="E355" s="18">
        <f t="shared" si="62"/>
        <v>1407.6</v>
      </c>
      <c r="F355" s="18">
        <v>1407.6</v>
      </c>
      <c r="G355" s="65"/>
      <c r="H355" s="65">
        <f t="shared" si="64"/>
        <v>1614.6</v>
      </c>
      <c r="I355" s="65">
        <v>1614.6</v>
      </c>
      <c r="J355" s="65"/>
      <c r="K355" s="8"/>
      <c r="L355" s="8"/>
      <c r="M355" s="8"/>
      <c r="N355" s="8"/>
      <c r="O355" s="8"/>
      <c r="P355" s="8"/>
      <c r="Q355" s="8"/>
      <c r="R355" s="8"/>
      <c r="S355" s="8"/>
      <c r="T355" s="8"/>
      <c r="U355" s="8"/>
      <c r="V355" s="8"/>
      <c r="W355" s="8"/>
      <c r="X355" s="8"/>
      <c r="Y355" s="8"/>
      <c r="Z355" s="8"/>
      <c r="AA355" s="8"/>
      <c r="AB355" s="8"/>
      <c r="AC355" s="8"/>
      <c r="AD355" s="8"/>
      <c r="AE355" s="8"/>
      <c r="AF355" s="8"/>
      <c r="AG355" s="8"/>
      <c r="AH355" s="8"/>
      <c r="AI355" s="8"/>
      <c r="AJ355" s="8"/>
      <c r="AK355" s="8"/>
      <c r="AL355" s="8"/>
      <c r="AM355" s="8"/>
      <c r="AN355" s="8"/>
      <c r="AO355" s="8"/>
      <c r="AP355" s="8"/>
      <c r="AQ355" s="8"/>
      <c r="AR355" s="8"/>
      <c r="AS355" s="8"/>
      <c r="AT355" s="8"/>
      <c r="AU355" s="8"/>
      <c r="AV355" s="8"/>
      <c r="AW355" s="8"/>
      <c r="AX355" s="8"/>
      <c r="AY355" s="8"/>
      <c r="AZ355" s="8"/>
      <c r="BA355" s="8"/>
      <c r="BB355" s="8"/>
      <c r="BC355" s="8"/>
      <c r="BD355" s="8"/>
      <c r="BE355" s="8"/>
      <c r="BF355" s="8"/>
      <c r="BG355" s="8"/>
      <c r="BH355" s="8"/>
      <c r="BI355" s="8"/>
      <c r="BJ355" s="8"/>
      <c r="BK355" s="8"/>
      <c r="BL355" s="8"/>
      <c r="BM355" s="8"/>
      <c r="BN355" s="8"/>
      <c r="BO355" s="8"/>
      <c r="BP355" s="8"/>
      <c r="BQ355" s="8"/>
      <c r="BR355" s="8"/>
      <c r="BS355" s="8"/>
      <c r="BT355" s="8"/>
      <c r="BU355" s="8"/>
      <c r="BV355" s="8"/>
      <c r="BW355" s="8"/>
      <c r="BX355" s="8"/>
      <c r="BY355" s="8"/>
      <c r="BZ355" s="8"/>
      <c r="CA355" s="8"/>
      <c r="CB355" s="8"/>
      <c r="CC355" s="8"/>
      <c r="CD355" s="8"/>
      <c r="CE355" s="8"/>
      <c r="CF355" s="8"/>
      <c r="CG355" s="8"/>
      <c r="CH355" s="8"/>
      <c r="CI355" s="8"/>
      <c r="CJ355" s="8"/>
      <c r="CK355" s="8"/>
      <c r="CL355" s="8"/>
      <c r="CM355" s="8"/>
      <c r="CN355" s="8"/>
      <c r="CO355" s="8"/>
      <c r="CP355" s="8"/>
      <c r="CQ355" s="8"/>
      <c r="CR355" s="8"/>
      <c r="CS355" s="8"/>
      <c r="CT355" s="8"/>
      <c r="CU355" s="8"/>
      <c r="CV355" s="8"/>
      <c r="CW355" s="8"/>
      <c r="CX355" s="8"/>
      <c r="CY355" s="8"/>
      <c r="CZ355" s="8"/>
      <c r="DA355" s="8"/>
      <c r="DB355" s="8"/>
      <c r="DC355" s="8"/>
      <c r="DD355" s="8"/>
      <c r="DE355" s="8"/>
      <c r="DF355" s="8"/>
      <c r="DG355" s="8"/>
      <c r="DH355" s="8"/>
      <c r="DI355" s="8"/>
      <c r="DJ355" s="8"/>
      <c r="DK355" s="8"/>
      <c r="DL355" s="8"/>
      <c r="DM355" s="8"/>
      <c r="DN355" s="8"/>
      <c r="DO355" s="8"/>
      <c r="DP355" s="8"/>
      <c r="DQ355" s="8"/>
      <c r="DR355" s="8"/>
      <c r="DS355" s="8"/>
      <c r="DT355" s="8"/>
      <c r="DU355" s="8"/>
      <c r="DV355" s="8"/>
      <c r="DW355" s="8"/>
      <c r="DX355" s="8"/>
      <c r="DY355" s="8"/>
      <c r="DZ355" s="8"/>
      <c r="EA355" s="8"/>
      <c r="EB355" s="8"/>
      <c r="EC355" s="8"/>
      <c r="ED355" s="8"/>
      <c r="EE355" s="8"/>
      <c r="EF355" s="8"/>
      <c r="EG355" s="8"/>
      <c r="EH355" s="8"/>
      <c r="EI355" s="8"/>
      <c r="EJ355" s="8"/>
      <c r="EK355" s="8"/>
      <c r="EL355" s="8"/>
      <c r="EM355" s="8"/>
      <c r="EN355" s="8"/>
      <c r="EO355" s="8"/>
      <c r="EP355" s="8"/>
      <c r="EQ355" s="8"/>
      <c r="ER355" s="8"/>
      <c r="ES355" s="8"/>
      <c r="ET355" s="8"/>
      <c r="EU355" s="8"/>
      <c r="EV355" s="8"/>
      <c r="EW355" s="8"/>
      <c r="EX355" s="8"/>
      <c r="EY355" s="8"/>
      <c r="EZ355" s="8"/>
      <c r="FA355" s="8"/>
      <c r="FB355" s="8"/>
      <c r="FC355" s="8"/>
      <c r="FD355" s="8"/>
      <c r="FE355" s="8"/>
      <c r="FF355" s="8"/>
      <c r="FG355" s="8"/>
      <c r="FH355" s="8"/>
      <c r="FI355" s="8"/>
      <c r="FJ355" s="8"/>
      <c r="FK355" s="8"/>
      <c r="FL355" s="8"/>
      <c r="FM355" s="8"/>
      <c r="FN355" s="8"/>
      <c r="FO355" s="8"/>
      <c r="FP355" s="8"/>
      <c r="FQ355" s="8"/>
      <c r="FR355" s="8"/>
      <c r="FS355" s="8"/>
      <c r="FT355" s="8"/>
      <c r="FU355" s="8"/>
      <c r="FV355" s="8"/>
      <c r="FW355" s="8"/>
      <c r="FX355" s="8"/>
      <c r="FY355" s="8"/>
      <c r="FZ355" s="8"/>
      <c r="GA355" s="8"/>
      <c r="GB355" s="8"/>
      <c r="GC355" s="8"/>
      <c r="GD355" s="8"/>
      <c r="GE355" s="8"/>
      <c r="GF355" s="8"/>
      <c r="GG355" s="8"/>
      <c r="GH355" s="8"/>
      <c r="GI355" s="8"/>
      <c r="GJ355" s="8"/>
      <c r="GK355" s="8"/>
      <c r="GL355" s="8"/>
      <c r="GM355" s="8"/>
      <c r="GN355" s="8"/>
      <c r="GO355" s="8"/>
      <c r="GP355" s="8"/>
      <c r="GQ355" s="8"/>
      <c r="GR355" s="8"/>
      <c r="GS355" s="8"/>
      <c r="GT355" s="8"/>
      <c r="GU355" s="8"/>
      <c r="GV355" s="8"/>
      <c r="GW355" s="8"/>
      <c r="GX355" s="8"/>
      <c r="GY355" s="8"/>
      <c r="GZ355" s="8"/>
      <c r="HA355" s="8"/>
      <c r="HB355" s="8"/>
      <c r="HC355" s="8"/>
      <c r="HD355" s="8"/>
      <c r="HE355" s="8"/>
      <c r="HF355" s="8"/>
      <c r="HG355" s="8"/>
      <c r="HH355" s="8"/>
      <c r="HI355" s="8"/>
      <c r="HJ355" s="8"/>
      <c r="HK355" s="8"/>
      <c r="HL355" s="8"/>
      <c r="HM355" s="8"/>
      <c r="HN355" s="8"/>
      <c r="HO355" s="8"/>
      <c r="HP355" s="8"/>
      <c r="HQ355" s="8"/>
      <c r="HR355" s="8"/>
      <c r="HS355" s="8"/>
      <c r="HT355" s="8"/>
      <c r="HU355" s="8"/>
      <c r="HV355" s="8"/>
      <c r="HW355" s="8"/>
      <c r="HX355" s="8"/>
      <c r="HY355" s="8"/>
      <c r="HZ355" s="8"/>
      <c r="IA355" s="8"/>
      <c r="IB355" s="8"/>
      <c r="IC355" s="8"/>
      <c r="ID355" s="8"/>
      <c r="IE355" s="8"/>
      <c r="IF355" s="8"/>
      <c r="IG355" s="8"/>
      <c r="IH355" s="8"/>
      <c r="II355" s="8"/>
      <c r="IJ355" s="8"/>
    </row>
    <row r="356" spans="1:244" ht="223.5" customHeight="1" x14ac:dyDescent="0.25">
      <c r="A356" s="38" t="s">
        <v>946</v>
      </c>
      <c r="B356" s="11" t="s">
        <v>947</v>
      </c>
      <c r="C356" s="11"/>
      <c r="D356" s="11"/>
      <c r="E356" s="16">
        <f t="shared" si="62"/>
        <v>10000</v>
      </c>
      <c r="F356" s="17">
        <f>F357</f>
        <v>10000</v>
      </c>
      <c r="G356" s="17">
        <f>G357</f>
        <v>0</v>
      </c>
      <c r="H356" s="16">
        <f t="shared" si="64"/>
        <v>10000</v>
      </c>
      <c r="I356" s="17">
        <f>I357</f>
        <v>10000</v>
      </c>
      <c r="J356" s="17">
        <f>J357</f>
        <v>0</v>
      </c>
      <c r="K356" s="8"/>
      <c r="L356" s="8"/>
      <c r="M356" s="8"/>
      <c r="N356" s="8"/>
      <c r="O356" s="8"/>
      <c r="P356" s="8"/>
      <c r="Q356" s="8"/>
      <c r="R356" s="8"/>
      <c r="S356" s="8"/>
      <c r="T356" s="8"/>
      <c r="U356" s="8"/>
      <c r="V356" s="8"/>
      <c r="W356" s="8"/>
      <c r="X356" s="8"/>
      <c r="Y356" s="8"/>
      <c r="Z356" s="8"/>
      <c r="AA356" s="8"/>
      <c r="AB356" s="8"/>
      <c r="AC356" s="8"/>
      <c r="AD356" s="8"/>
      <c r="AE356" s="8"/>
      <c r="AF356" s="8"/>
      <c r="AG356" s="8"/>
      <c r="AH356" s="8"/>
      <c r="AI356" s="8"/>
      <c r="AJ356" s="8"/>
      <c r="AK356" s="8"/>
      <c r="AL356" s="8"/>
      <c r="AM356" s="8"/>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c r="BO356" s="8"/>
      <c r="BP356" s="8"/>
      <c r="BQ356" s="8"/>
      <c r="BR356" s="8"/>
      <c r="BS356" s="8"/>
      <c r="BT356" s="8"/>
      <c r="BU356" s="8"/>
      <c r="BV356" s="8"/>
      <c r="BW356" s="8"/>
      <c r="BX356" s="8"/>
      <c r="BY356" s="8"/>
      <c r="BZ356" s="8"/>
      <c r="CA356" s="8"/>
      <c r="CB356" s="8"/>
      <c r="CC356" s="8"/>
      <c r="CD356" s="8"/>
      <c r="CE356" s="8"/>
      <c r="CF356" s="8"/>
      <c r="CG356" s="8"/>
      <c r="CH356" s="8"/>
      <c r="CI356" s="8"/>
      <c r="CJ356" s="8"/>
      <c r="CK356" s="8"/>
      <c r="CL356" s="8"/>
      <c r="CM356" s="8"/>
      <c r="CN356" s="8"/>
      <c r="CO356" s="8"/>
      <c r="CP356" s="8"/>
      <c r="CQ356" s="8"/>
      <c r="CR356" s="8"/>
      <c r="CS356" s="8"/>
      <c r="CT356" s="8"/>
      <c r="CU356" s="8"/>
      <c r="CV356" s="8"/>
      <c r="CW356" s="8"/>
      <c r="CX356" s="8"/>
      <c r="CY356" s="8"/>
      <c r="CZ356" s="8"/>
      <c r="DA356" s="8"/>
      <c r="DB356" s="8"/>
      <c r="DC356" s="8"/>
      <c r="DD356" s="8"/>
      <c r="DE356" s="8"/>
      <c r="DF356" s="8"/>
      <c r="DG356" s="8"/>
      <c r="DH356" s="8"/>
      <c r="DI356" s="8"/>
      <c r="DJ356" s="8"/>
      <c r="DK356" s="8"/>
      <c r="DL356" s="8"/>
      <c r="DM356" s="8"/>
      <c r="DN356" s="8"/>
      <c r="DO356" s="8"/>
      <c r="DP356" s="8"/>
      <c r="DQ356" s="8"/>
      <c r="DR356" s="8"/>
      <c r="DS356" s="8"/>
      <c r="DT356" s="8"/>
      <c r="DU356" s="8"/>
      <c r="DV356" s="8"/>
      <c r="DW356" s="8"/>
      <c r="DX356" s="8"/>
      <c r="DY356" s="8"/>
      <c r="DZ356" s="8"/>
      <c r="EA356" s="8"/>
      <c r="EB356" s="8"/>
      <c r="EC356" s="8"/>
      <c r="ED356" s="8"/>
      <c r="EE356" s="8"/>
      <c r="EF356" s="8"/>
      <c r="EG356" s="8"/>
      <c r="EH356" s="8"/>
      <c r="EI356" s="8"/>
      <c r="EJ356" s="8"/>
      <c r="EK356" s="8"/>
      <c r="EL356" s="8"/>
      <c r="EM356" s="8"/>
      <c r="EN356" s="8"/>
      <c r="EO356" s="8"/>
      <c r="EP356" s="8"/>
      <c r="EQ356" s="8"/>
      <c r="ER356" s="8"/>
      <c r="ES356" s="8"/>
      <c r="ET356" s="8"/>
      <c r="EU356" s="8"/>
      <c r="EV356" s="8"/>
      <c r="EW356" s="8"/>
      <c r="EX356" s="8"/>
      <c r="EY356" s="8"/>
      <c r="EZ356" s="8"/>
      <c r="FA356" s="8"/>
      <c r="FB356" s="8"/>
      <c r="FC356" s="8"/>
      <c r="FD356" s="8"/>
      <c r="FE356" s="8"/>
      <c r="FF356" s="8"/>
      <c r="FG356" s="8"/>
      <c r="FH356" s="8"/>
      <c r="FI356" s="8"/>
      <c r="FJ356" s="8"/>
      <c r="FK356" s="8"/>
      <c r="FL356" s="8"/>
      <c r="FM356" s="8"/>
      <c r="FN356" s="8"/>
      <c r="FO356" s="8"/>
      <c r="FP356" s="8"/>
      <c r="FQ356" s="8"/>
      <c r="FR356" s="8"/>
      <c r="FS356" s="8"/>
      <c r="FT356" s="8"/>
      <c r="FU356" s="8"/>
      <c r="FV356" s="8"/>
      <c r="FW356" s="8"/>
      <c r="FX356" s="8"/>
      <c r="FY356" s="8"/>
      <c r="FZ356" s="8"/>
      <c r="GA356" s="8"/>
      <c r="GB356" s="8"/>
      <c r="GC356" s="8"/>
      <c r="GD356" s="8"/>
      <c r="GE356" s="8"/>
      <c r="GF356" s="8"/>
      <c r="GG356" s="8"/>
      <c r="GH356" s="8"/>
      <c r="GI356" s="8"/>
      <c r="GJ356" s="8"/>
      <c r="GK356" s="8"/>
      <c r="GL356" s="8"/>
      <c r="GM356" s="8"/>
      <c r="GN356" s="8"/>
      <c r="GO356" s="8"/>
      <c r="GP356" s="8"/>
      <c r="GQ356" s="8"/>
      <c r="GR356" s="8"/>
      <c r="GS356" s="8"/>
      <c r="GT356" s="8"/>
      <c r="GU356" s="8"/>
      <c r="GV356" s="8"/>
      <c r="GW356" s="8"/>
      <c r="GX356" s="8"/>
      <c r="GY356" s="8"/>
      <c r="GZ356" s="8"/>
      <c r="HA356" s="8"/>
      <c r="HB356" s="8"/>
      <c r="HC356" s="8"/>
      <c r="HD356" s="8"/>
      <c r="HE356" s="8"/>
      <c r="HF356" s="8"/>
      <c r="HG356" s="8"/>
      <c r="HH356" s="8"/>
      <c r="HI356" s="8"/>
      <c r="HJ356" s="8"/>
      <c r="HK356" s="8"/>
      <c r="HL356" s="8"/>
      <c r="HM356" s="8"/>
      <c r="HN356" s="8"/>
      <c r="HO356" s="8"/>
      <c r="HP356" s="8"/>
      <c r="HQ356" s="8"/>
      <c r="HR356" s="8"/>
      <c r="HS356" s="8"/>
      <c r="HT356" s="8"/>
      <c r="HU356" s="8"/>
      <c r="HV356" s="8"/>
      <c r="HW356" s="8"/>
      <c r="HX356" s="8"/>
      <c r="HY356" s="8"/>
      <c r="HZ356" s="8"/>
      <c r="IA356" s="8"/>
      <c r="IB356" s="8"/>
      <c r="IC356" s="8"/>
      <c r="ID356" s="8"/>
      <c r="IE356" s="8"/>
      <c r="IF356" s="8"/>
      <c r="IG356" s="8"/>
      <c r="IH356" s="8"/>
      <c r="II356" s="8"/>
      <c r="IJ356" s="8"/>
    </row>
    <row r="357" spans="1:244" ht="57.75" customHeight="1" x14ac:dyDescent="0.25">
      <c r="A357" s="15" t="s">
        <v>337</v>
      </c>
      <c r="B357" s="15" t="s">
        <v>948</v>
      </c>
      <c r="C357" s="11"/>
      <c r="D357" s="15"/>
      <c r="E357" s="18">
        <f t="shared" si="62"/>
        <v>10000</v>
      </c>
      <c r="F357" s="19">
        <f>F358</f>
        <v>10000</v>
      </c>
      <c r="G357" s="19">
        <f>G358</f>
        <v>0</v>
      </c>
      <c r="H357" s="18">
        <f t="shared" si="64"/>
        <v>10000</v>
      </c>
      <c r="I357" s="19">
        <f>I358</f>
        <v>10000</v>
      </c>
      <c r="J357" s="19">
        <f>J358</f>
        <v>0</v>
      </c>
      <c r="K357" s="8"/>
      <c r="L357" s="8"/>
      <c r="M357" s="8"/>
      <c r="N357" s="8"/>
      <c r="O357" s="8"/>
      <c r="P357" s="8"/>
      <c r="Q357" s="8"/>
      <c r="R357" s="8"/>
      <c r="S357" s="8"/>
      <c r="T357" s="8"/>
      <c r="U357" s="8"/>
      <c r="V357" s="8"/>
      <c r="W357" s="8"/>
      <c r="X357" s="8"/>
      <c r="Y357" s="8"/>
      <c r="Z357" s="8"/>
      <c r="AA357" s="8"/>
      <c r="AB357" s="8"/>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c r="CV357" s="8"/>
      <c r="CW357" s="8"/>
      <c r="CX357" s="8"/>
      <c r="CY357" s="8"/>
      <c r="CZ357" s="8"/>
      <c r="DA357" s="8"/>
      <c r="DB357" s="8"/>
      <c r="DC357" s="8"/>
      <c r="DD357" s="8"/>
      <c r="DE357" s="8"/>
      <c r="DF357" s="8"/>
      <c r="DG357" s="8"/>
      <c r="DH357" s="8"/>
      <c r="DI357" s="8"/>
      <c r="DJ357" s="8"/>
      <c r="DK357" s="8"/>
      <c r="DL357" s="8"/>
      <c r="DM357" s="8"/>
      <c r="DN357" s="8"/>
      <c r="DO357" s="8"/>
      <c r="DP357" s="8"/>
      <c r="DQ357" s="8"/>
      <c r="DR357" s="8"/>
      <c r="DS357" s="8"/>
      <c r="DT357" s="8"/>
      <c r="DU357" s="8"/>
      <c r="DV357" s="8"/>
      <c r="DW357" s="8"/>
      <c r="DX357" s="8"/>
      <c r="DY357" s="8"/>
      <c r="DZ357" s="8"/>
      <c r="EA357" s="8"/>
      <c r="EB357" s="8"/>
      <c r="EC357" s="8"/>
      <c r="ED357" s="8"/>
      <c r="EE357" s="8"/>
      <c r="EF357" s="8"/>
      <c r="EG357" s="8"/>
      <c r="EH357" s="8"/>
      <c r="EI357" s="8"/>
      <c r="EJ357" s="8"/>
      <c r="EK357" s="8"/>
      <c r="EL357" s="8"/>
      <c r="EM357" s="8"/>
      <c r="EN357" s="8"/>
      <c r="EO357" s="8"/>
      <c r="EP357" s="8"/>
      <c r="EQ357" s="8"/>
      <c r="ER357" s="8"/>
      <c r="ES357" s="8"/>
      <c r="ET357" s="8"/>
      <c r="EU357" s="8"/>
      <c r="EV357" s="8"/>
      <c r="EW357" s="8"/>
      <c r="EX357" s="8"/>
      <c r="EY357" s="8"/>
      <c r="EZ357" s="8"/>
      <c r="FA357" s="8"/>
      <c r="FB357" s="8"/>
      <c r="FC357" s="8"/>
      <c r="FD357" s="8"/>
      <c r="FE357" s="8"/>
      <c r="FF357" s="8"/>
      <c r="FG357" s="8"/>
      <c r="FH357" s="8"/>
      <c r="FI357" s="8"/>
      <c r="FJ357" s="8"/>
      <c r="FK357" s="8"/>
      <c r="FL357" s="8"/>
      <c r="FM357" s="8"/>
      <c r="FN357" s="8"/>
      <c r="FO357" s="8"/>
      <c r="FP357" s="8"/>
      <c r="FQ357" s="8"/>
      <c r="FR357" s="8"/>
      <c r="FS357" s="8"/>
      <c r="FT357" s="8"/>
      <c r="FU357" s="8"/>
      <c r="FV357" s="8"/>
      <c r="FW357" s="8"/>
      <c r="FX357" s="8"/>
      <c r="FY357" s="8"/>
      <c r="FZ357" s="8"/>
      <c r="GA357" s="8"/>
      <c r="GB357" s="8"/>
      <c r="GC357" s="8"/>
      <c r="GD357" s="8"/>
      <c r="GE357" s="8"/>
      <c r="GF357" s="8"/>
      <c r="GG357" s="8"/>
      <c r="GH357" s="8"/>
      <c r="GI357" s="8"/>
      <c r="GJ357" s="8"/>
      <c r="GK357" s="8"/>
      <c r="GL357" s="8"/>
      <c r="GM357" s="8"/>
      <c r="GN357" s="8"/>
      <c r="GO357" s="8"/>
      <c r="GP357" s="8"/>
      <c r="GQ357" s="8"/>
      <c r="GR357" s="8"/>
      <c r="GS357" s="8"/>
      <c r="GT357" s="8"/>
      <c r="GU357" s="8"/>
      <c r="GV357" s="8"/>
      <c r="GW357" s="8"/>
      <c r="GX357" s="8"/>
      <c r="GY357" s="8"/>
      <c r="GZ357" s="8"/>
      <c r="HA357" s="8"/>
      <c r="HB357" s="8"/>
      <c r="HC357" s="8"/>
      <c r="HD357" s="8"/>
      <c r="HE357" s="8"/>
      <c r="HF357" s="8"/>
      <c r="HG357" s="8"/>
      <c r="HH357" s="8"/>
      <c r="HI357" s="8"/>
      <c r="HJ357" s="8"/>
      <c r="HK357" s="8"/>
      <c r="HL357" s="8"/>
      <c r="HM357" s="8"/>
      <c r="HN357" s="8"/>
      <c r="HO357" s="8"/>
      <c r="HP357" s="8"/>
      <c r="HQ357" s="8"/>
      <c r="HR357" s="8"/>
      <c r="HS357" s="8"/>
      <c r="HT357" s="8"/>
      <c r="HU357" s="8"/>
      <c r="HV357" s="8"/>
      <c r="HW357" s="8"/>
      <c r="HX357" s="8"/>
      <c r="HY357" s="8"/>
      <c r="HZ357" s="8"/>
      <c r="IA357" s="8"/>
      <c r="IB357" s="8"/>
      <c r="IC357" s="8"/>
      <c r="ID357" s="8"/>
      <c r="IE357" s="8"/>
      <c r="IF357" s="8"/>
      <c r="IG357" s="8"/>
      <c r="IH357" s="8"/>
      <c r="II357" s="8"/>
      <c r="IJ357" s="8"/>
    </row>
    <row r="358" spans="1:244" ht="84" customHeight="1" x14ac:dyDescent="0.25">
      <c r="A358" s="15" t="s">
        <v>24</v>
      </c>
      <c r="B358" s="15" t="s">
        <v>948</v>
      </c>
      <c r="C358" s="15" t="s">
        <v>20</v>
      </c>
      <c r="D358" s="15" t="s">
        <v>4</v>
      </c>
      <c r="E358" s="18">
        <f>F358+G358</f>
        <v>10000</v>
      </c>
      <c r="F358" s="19">
        <v>10000</v>
      </c>
      <c r="G358" s="18"/>
      <c r="H358" s="18">
        <f>I358+J358</f>
        <v>10000</v>
      </c>
      <c r="I358" s="19">
        <v>10000</v>
      </c>
      <c r="J358" s="18"/>
      <c r="K358" s="8"/>
      <c r="L358" s="8"/>
      <c r="M358" s="8"/>
      <c r="N358" s="8"/>
      <c r="O358" s="8"/>
      <c r="P358" s="8"/>
      <c r="Q358" s="8"/>
      <c r="R358" s="8"/>
      <c r="S358" s="8"/>
      <c r="T358" s="8"/>
      <c r="U358" s="8"/>
      <c r="V358" s="8"/>
      <c r="W358" s="8"/>
      <c r="X358" s="8"/>
      <c r="Y358" s="8"/>
      <c r="Z358" s="8"/>
      <c r="AA358" s="8"/>
      <c r="AB358" s="8"/>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c r="BO358" s="8"/>
      <c r="BP358" s="8"/>
      <c r="BQ358" s="8"/>
      <c r="BR358" s="8"/>
      <c r="BS358" s="8"/>
      <c r="BT358" s="8"/>
      <c r="BU358" s="8"/>
      <c r="BV358" s="8"/>
      <c r="BW358" s="8"/>
      <c r="BX358" s="8"/>
      <c r="BY358" s="8"/>
      <c r="BZ358" s="8"/>
      <c r="CA358" s="8"/>
      <c r="CB358" s="8"/>
      <c r="CC358" s="8"/>
      <c r="CD358" s="8"/>
      <c r="CE358" s="8"/>
      <c r="CF358" s="8"/>
      <c r="CG358" s="8"/>
      <c r="CH358" s="8"/>
      <c r="CI358" s="8"/>
      <c r="CJ358" s="8"/>
      <c r="CK358" s="8"/>
      <c r="CL358" s="8"/>
      <c r="CM358" s="8"/>
      <c r="CN358" s="8"/>
      <c r="CO358" s="8"/>
      <c r="CP358" s="8"/>
      <c r="CQ358" s="8"/>
      <c r="CR358" s="8"/>
      <c r="CS358" s="8"/>
      <c r="CT358" s="8"/>
      <c r="CU358" s="8"/>
      <c r="CV358" s="8"/>
      <c r="CW358" s="8"/>
      <c r="CX358" s="8"/>
      <c r="CY358" s="8"/>
      <c r="CZ358" s="8"/>
      <c r="DA358" s="8"/>
      <c r="DB358" s="8"/>
      <c r="DC358" s="8"/>
      <c r="DD358" s="8"/>
      <c r="DE358" s="8"/>
      <c r="DF358" s="8"/>
      <c r="DG358" s="8"/>
      <c r="DH358" s="8"/>
      <c r="DI358" s="8"/>
      <c r="DJ358" s="8"/>
      <c r="DK358" s="8"/>
      <c r="DL358" s="8"/>
      <c r="DM358" s="8"/>
      <c r="DN358" s="8"/>
      <c r="DO358" s="8"/>
      <c r="DP358" s="8"/>
      <c r="DQ358" s="8"/>
      <c r="DR358" s="8"/>
      <c r="DS358" s="8"/>
      <c r="DT358" s="8"/>
      <c r="DU358" s="8"/>
      <c r="DV358" s="8"/>
      <c r="DW358" s="8"/>
      <c r="DX358" s="8"/>
      <c r="DY358" s="8"/>
      <c r="DZ358" s="8"/>
      <c r="EA358" s="8"/>
      <c r="EB358" s="8"/>
      <c r="EC358" s="8"/>
      <c r="ED358" s="8"/>
      <c r="EE358" s="8"/>
      <c r="EF358" s="8"/>
      <c r="EG358" s="8"/>
      <c r="EH358" s="8"/>
      <c r="EI358" s="8"/>
      <c r="EJ358" s="8"/>
      <c r="EK358" s="8"/>
      <c r="EL358" s="8"/>
      <c r="EM358" s="8"/>
      <c r="EN358" s="8"/>
      <c r="EO358" s="8"/>
      <c r="EP358" s="8"/>
      <c r="EQ358" s="8"/>
      <c r="ER358" s="8"/>
      <c r="ES358" s="8"/>
      <c r="ET358" s="8"/>
      <c r="EU358" s="8"/>
      <c r="EV358" s="8"/>
      <c r="EW358" s="8"/>
      <c r="EX358" s="8"/>
      <c r="EY358" s="8"/>
      <c r="EZ358" s="8"/>
      <c r="FA358" s="8"/>
      <c r="FB358" s="8"/>
      <c r="FC358" s="8"/>
      <c r="FD358" s="8"/>
      <c r="FE358" s="8"/>
      <c r="FF358" s="8"/>
      <c r="FG358" s="8"/>
      <c r="FH358" s="8"/>
      <c r="FI358" s="8"/>
      <c r="FJ358" s="8"/>
      <c r="FK358" s="8"/>
      <c r="FL358" s="8"/>
      <c r="FM358" s="8"/>
      <c r="FN358" s="8"/>
      <c r="FO358" s="8"/>
      <c r="FP358" s="8"/>
      <c r="FQ358" s="8"/>
      <c r="FR358" s="8"/>
      <c r="FS358" s="8"/>
      <c r="FT358" s="8"/>
      <c r="FU358" s="8"/>
      <c r="FV358" s="8"/>
      <c r="FW358" s="8"/>
      <c r="FX358" s="8"/>
      <c r="FY358" s="8"/>
      <c r="FZ358" s="8"/>
      <c r="GA358" s="8"/>
      <c r="GB358" s="8"/>
      <c r="GC358" s="8"/>
      <c r="GD358" s="8"/>
      <c r="GE358" s="8"/>
      <c r="GF358" s="8"/>
      <c r="GG358" s="8"/>
      <c r="GH358" s="8"/>
      <c r="GI358" s="8"/>
      <c r="GJ358" s="8"/>
      <c r="GK358" s="8"/>
      <c r="GL358" s="8"/>
      <c r="GM358" s="8"/>
      <c r="GN358" s="8"/>
      <c r="GO358" s="8"/>
      <c r="GP358" s="8"/>
      <c r="GQ358" s="8"/>
      <c r="GR358" s="8"/>
      <c r="GS358" s="8"/>
      <c r="GT358" s="8"/>
      <c r="GU358" s="8"/>
      <c r="GV358" s="8"/>
      <c r="GW358" s="8"/>
      <c r="GX358" s="8"/>
      <c r="GY358" s="8"/>
      <c r="GZ358" s="8"/>
      <c r="HA358" s="8"/>
      <c r="HB358" s="8"/>
      <c r="HC358" s="8"/>
      <c r="HD358" s="8"/>
      <c r="HE358" s="8"/>
      <c r="HF358" s="8"/>
      <c r="HG358" s="8"/>
      <c r="HH358" s="8"/>
      <c r="HI358" s="8"/>
      <c r="HJ358" s="8"/>
      <c r="HK358" s="8"/>
      <c r="HL358" s="8"/>
      <c r="HM358" s="8"/>
      <c r="HN358" s="8"/>
      <c r="HO358" s="8"/>
      <c r="HP358" s="8"/>
      <c r="HQ358" s="8"/>
      <c r="HR358" s="8"/>
      <c r="HS358" s="8"/>
      <c r="HT358" s="8"/>
      <c r="HU358" s="8"/>
      <c r="HV358" s="8"/>
      <c r="HW358" s="8"/>
      <c r="HX358" s="8"/>
      <c r="HY358" s="8"/>
      <c r="HZ358" s="8"/>
      <c r="IA358" s="8"/>
      <c r="IB358" s="8"/>
      <c r="IC358" s="8"/>
      <c r="ID358" s="8"/>
      <c r="IE358" s="8"/>
      <c r="IF358" s="8"/>
      <c r="IG358" s="8"/>
      <c r="IH358" s="8"/>
      <c r="II358" s="8"/>
      <c r="IJ358" s="8"/>
    </row>
    <row r="359" spans="1:244" ht="183" customHeight="1" x14ac:dyDescent="0.25">
      <c r="A359" s="38" t="s">
        <v>962</v>
      </c>
      <c r="B359" s="11" t="s">
        <v>883</v>
      </c>
      <c r="C359" s="15"/>
      <c r="D359" s="15"/>
      <c r="E359" s="16">
        <f>F359+G359</f>
        <v>19533.8</v>
      </c>
      <c r="F359" s="17">
        <f>F360</f>
        <v>0</v>
      </c>
      <c r="G359" s="16">
        <f>G360</f>
        <v>19533.8</v>
      </c>
      <c r="H359" s="16">
        <f>I359+J359</f>
        <v>18890.7</v>
      </c>
      <c r="I359" s="17">
        <f>I360</f>
        <v>0</v>
      </c>
      <c r="J359" s="16">
        <f>J360</f>
        <v>18890.7</v>
      </c>
      <c r="K359" s="8"/>
      <c r="L359" s="8"/>
      <c r="M359" s="8"/>
      <c r="N359" s="8"/>
      <c r="O359" s="8"/>
      <c r="P359" s="8"/>
      <c r="Q359" s="8"/>
      <c r="R359" s="8"/>
      <c r="S359" s="8"/>
      <c r="T359" s="8"/>
      <c r="U359" s="8"/>
      <c r="V359" s="8"/>
      <c r="W359" s="8"/>
      <c r="X359" s="8"/>
      <c r="Y359" s="8"/>
      <c r="Z359" s="8"/>
      <c r="AA359" s="8"/>
      <c r="AB359" s="8"/>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c r="BO359" s="8"/>
      <c r="BP359" s="8"/>
      <c r="BQ359" s="8"/>
      <c r="BR359" s="8"/>
      <c r="BS359" s="8"/>
      <c r="BT359" s="8"/>
      <c r="BU359" s="8"/>
      <c r="BV359" s="8"/>
      <c r="BW359" s="8"/>
      <c r="BX359" s="8"/>
      <c r="BY359" s="8"/>
      <c r="BZ359" s="8"/>
      <c r="CA359" s="8"/>
      <c r="CB359" s="8"/>
      <c r="CC359" s="8"/>
      <c r="CD359" s="8"/>
      <c r="CE359" s="8"/>
      <c r="CF359" s="8"/>
      <c r="CG359" s="8"/>
      <c r="CH359" s="8"/>
      <c r="CI359" s="8"/>
      <c r="CJ359" s="8"/>
      <c r="CK359" s="8"/>
      <c r="CL359" s="8"/>
      <c r="CM359" s="8"/>
      <c r="CN359" s="8"/>
      <c r="CO359" s="8"/>
      <c r="CP359" s="8"/>
      <c r="CQ359" s="8"/>
      <c r="CR359" s="8"/>
      <c r="CS359" s="8"/>
      <c r="CT359" s="8"/>
      <c r="CU359" s="8"/>
      <c r="CV359" s="8"/>
      <c r="CW359" s="8"/>
      <c r="CX359" s="8"/>
      <c r="CY359" s="8"/>
      <c r="CZ359" s="8"/>
      <c r="DA359" s="8"/>
      <c r="DB359" s="8"/>
      <c r="DC359" s="8"/>
      <c r="DD359" s="8"/>
      <c r="DE359" s="8"/>
      <c r="DF359" s="8"/>
      <c r="DG359" s="8"/>
      <c r="DH359" s="8"/>
      <c r="DI359" s="8"/>
      <c r="DJ359" s="8"/>
      <c r="DK359" s="8"/>
      <c r="DL359" s="8"/>
      <c r="DM359" s="8"/>
      <c r="DN359" s="8"/>
      <c r="DO359" s="8"/>
      <c r="DP359" s="8"/>
      <c r="DQ359" s="8"/>
      <c r="DR359" s="8"/>
      <c r="DS359" s="8"/>
      <c r="DT359" s="8"/>
      <c r="DU359" s="8"/>
      <c r="DV359" s="8"/>
      <c r="DW359" s="8"/>
      <c r="DX359" s="8"/>
      <c r="DY359" s="8"/>
      <c r="DZ359" s="8"/>
      <c r="EA359" s="8"/>
      <c r="EB359" s="8"/>
      <c r="EC359" s="8"/>
      <c r="ED359" s="8"/>
      <c r="EE359" s="8"/>
      <c r="EF359" s="8"/>
      <c r="EG359" s="8"/>
      <c r="EH359" s="8"/>
      <c r="EI359" s="8"/>
      <c r="EJ359" s="8"/>
      <c r="EK359" s="8"/>
      <c r="EL359" s="8"/>
      <c r="EM359" s="8"/>
      <c r="EN359" s="8"/>
      <c r="EO359" s="8"/>
      <c r="EP359" s="8"/>
      <c r="EQ359" s="8"/>
      <c r="ER359" s="8"/>
      <c r="ES359" s="8"/>
      <c r="ET359" s="8"/>
      <c r="EU359" s="8"/>
      <c r="EV359" s="8"/>
      <c r="EW359" s="8"/>
      <c r="EX359" s="8"/>
      <c r="EY359" s="8"/>
      <c r="EZ359" s="8"/>
      <c r="FA359" s="8"/>
      <c r="FB359" s="8"/>
      <c r="FC359" s="8"/>
      <c r="FD359" s="8"/>
      <c r="FE359" s="8"/>
      <c r="FF359" s="8"/>
      <c r="FG359" s="8"/>
      <c r="FH359" s="8"/>
      <c r="FI359" s="8"/>
      <c r="FJ359" s="8"/>
      <c r="FK359" s="8"/>
      <c r="FL359" s="8"/>
      <c r="FM359" s="8"/>
      <c r="FN359" s="8"/>
      <c r="FO359" s="8"/>
      <c r="FP359" s="8"/>
      <c r="FQ359" s="8"/>
      <c r="FR359" s="8"/>
      <c r="FS359" s="8"/>
      <c r="FT359" s="8"/>
      <c r="FU359" s="8"/>
      <c r="FV359" s="8"/>
      <c r="FW359" s="8"/>
      <c r="FX359" s="8"/>
      <c r="FY359" s="8"/>
      <c r="FZ359" s="8"/>
      <c r="GA359" s="8"/>
      <c r="GB359" s="8"/>
      <c r="GC359" s="8"/>
      <c r="GD359" s="8"/>
      <c r="GE359" s="8"/>
      <c r="GF359" s="8"/>
      <c r="GG359" s="8"/>
      <c r="GH359" s="8"/>
      <c r="GI359" s="8"/>
      <c r="GJ359" s="8"/>
      <c r="GK359" s="8"/>
      <c r="GL359" s="8"/>
      <c r="GM359" s="8"/>
      <c r="GN359" s="8"/>
      <c r="GO359" s="8"/>
      <c r="GP359" s="8"/>
      <c r="GQ359" s="8"/>
      <c r="GR359" s="8"/>
      <c r="GS359" s="8"/>
      <c r="GT359" s="8"/>
      <c r="GU359" s="8"/>
      <c r="GV359" s="8"/>
      <c r="GW359" s="8"/>
      <c r="GX359" s="8"/>
      <c r="GY359" s="8"/>
      <c r="GZ359" s="8"/>
      <c r="HA359" s="8"/>
      <c r="HB359" s="8"/>
      <c r="HC359" s="8"/>
      <c r="HD359" s="8"/>
      <c r="HE359" s="8"/>
      <c r="HF359" s="8"/>
      <c r="HG359" s="8"/>
      <c r="HH359" s="8"/>
      <c r="HI359" s="8"/>
      <c r="HJ359" s="8"/>
      <c r="HK359" s="8"/>
      <c r="HL359" s="8"/>
      <c r="HM359" s="8"/>
      <c r="HN359" s="8"/>
      <c r="HO359" s="8"/>
      <c r="HP359" s="8"/>
      <c r="HQ359" s="8"/>
      <c r="HR359" s="8"/>
      <c r="HS359" s="8"/>
      <c r="HT359" s="8"/>
      <c r="HU359" s="8"/>
      <c r="HV359" s="8"/>
      <c r="HW359" s="8"/>
      <c r="HX359" s="8"/>
      <c r="HY359" s="8"/>
      <c r="HZ359" s="8"/>
      <c r="IA359" s="8"/>
      <c r="IB359" s="8"/>
      <c r="IC359" s="8"/>
      <c r="ID359" s="8"/>
      <c r="IE359" s="8"/>
      <c r="IF359" s="8"/>
      <c r="IG359" s="8"/>
      <c r="IH359" s="8"/>
      <c r="II359" s="8"/>
      <c r="IJ359" s="8"/>
    </row>
    <row r="360" spans="1:244" ht="154.5" customHeight="1" x14ac:dyDescent="0.25">
      <c r="A360" s="36" t="s">
        <v>882</v>
      </c>
      <c r="B360" s="15" t="s">
        <v>884</v>
      </c>
      <c r="C360" s="15"/>
      <c r="D360" s="15"/>
      <c r="E360" s="18">
        <f t="shared" ref="E360:E362" si="65">F360+G360</f>
        <v>19533.8</v>
      </c>
      <c r="F360" s="19">
        <f>F362</f>
        <v>0</v>
      </c>
      <c r="G360" s="18">
        <f>G361+G362</f>
        <v>19533.8</v>
      </c>
      <c r="H360" s="18">
        <f t="shared" ref="H360:H362" si="66">I360+J360</f>
        <v>18890.7</v>
      </c>
      <c r="I360" s="19">
        <f>I362</f>
        <v>0</v>
      </c>
      <c r="J360" s="18">
        <f>J361+J362</f>
        <v>18890.7</v>
      </c>
      <c r="K360" s="8"/>
      <c r="L360" s="8"/>
      <c r="M360" s="8"/>
      <c r="N360" s="8"/>
      <c r="O360" s="8"/>
      <c r="P360" s="8"/>
      <c r="Q360" s="8"/>
      <c r="R360" s="8"/>
      <c r="S360" s="8"/>
      <c r="T360" s="8"/>
      <c r="U360" s="8"/>
      <c r="V360" s="8"/>
      <c r="W360" s="8"/>
      <c r="X360" s="8"/>
      <c r="Y360" s="8"/>
      <c r="Z360" s="8"/>
      <c r="AA360" s="8"/>
      <c r="AB360" s="8"/>
      <c r="AC360" s="8"/>
      <c r="AD360" s="8"/>
      <c r="AE360" s="8"/>
      <c r="AF360" s="8"/>
      <c r="AG360" s="8"/>
      <c r="AH360" s="8"/>
      <c r="AI360" s="8"/>
      <c r="AJ360" s="8"/>
      <c r="AK360" s="8"/>
      <c r="AL360" s="8"/>
      <c r="AM360" s="8"/>
      <c r="AN360" s="8"/>
      <c r="AO360" s="8"/>
      <c r="AP360" s="8"/>
      <c r="AQ360" s="8"/>
      <c r="AR360" s="8"/>
      <c r="AS360" s="8"/>
      <c r="AT360" s="8"/>
      <c r="AU360" s="8"/>
      <c r="AV360" s="8"/>
      <c r="AW360" s="8"/>
      <c r="AX360" s="8"/>
      <c r="AY360" s="8"/>
      <c r="AZ360" s="8"/>
      <c r="BA360" s="8"/>
      <c r="BB360" s="8"/>
      <c r="BC360" s="8"/>
      <c r="BD360" s="8"/>
      <c r="BE360" s="8"/>
      <c r="BF360" s="8"/>
      <c r="BG360" s="8"/>
      <c r="BH360" s="8"/>
      <c r="BI360" s="8"/>
      <c r="BJ360" s="8"/>
      <c r="BK360" s="8"/>
      <c r="BL360" s="8"/>
      <c r="BM360" s="8"/>
      <c r="BN360" s="8"/>
      <c r="BO360" s="8"/>
      <c r="BP360" s="8"/>
      <c r="BQ360" s="8"/>
      <c r="BR360" s="8"/>
      <c r="BS360" s="8"/>
      <c r="BT360" s="8"/>
      <c r="BU360" s="8"/>
      <c r="BV360" s="8"/>
      <c r="BW360" s="8"/>
      <c r="BX360" s="8"/>
      <c r="BY360" s="8"/>
      <c r="BZ360" s="8"/>
      <c r="CA360" s="8"/>
      <c r="CB360" s="8"/>
      <c r="CC360" s="8"/>
      <c r="CD360" s="8"/>
      <c r="CE360" s="8"/>
      <c r="CF360" s="8"/>
      <c r="CG360" s="8"/>
      <c r="CH360" s="8"/>
      <c r="CI360" s="8"/>
      <c r="CJ360" s="8"/>
      <c r="CK360" s="8"/>
      <c r="CL360" s="8"/>
      <c r="CM360" s="8"/>
      <c r="CN360" s="8"/>
      <c r="CO360" s="8"/>
      <c r="CP360" s="8"/>
      <c r="CQ360" s="8"/>
      <c r="CR360" s="8"/>
      <c r="CS360" s="8"/>
      <c r="CT360" s="8"/>
      <c r="CU360" s="8"/>
      <c r="CV360" s="8"/>
      <c r="CW360" s="8"/>
      <c r="CX360" s="8"/>
      <c r="CY360" s="8"/>
      <c r="CZ360" s="8"/>
      <c r="DA360" s="8"/>
      <c r="DB360" s="8"/>
      <c r="DC360" s="8"/>
      <c r="DD360" s="8"/>
      <c r="DE360" s="8"/>
      <c r="DF360" s="8"/>
      <c r="DG360" s="8"/>
      <c r="DH360" s="8"/>
      <c r="DI360" s="8"/>
      <c r="DJ360" s="8"/>
      <c r="DK360" s="8"/>
      <c r="DL360" s="8"/>
      <c r="DM360" s="8"/>
      <c r="DN360" s="8"/>
      <c r="DO360" s="8"/>
      <c r="DP360" s="8"/>
      <c r="DQ360" s="8"/>
      <c r="DR360" s="8"/>
      <c r="DS360" s="8"/>
      <c r="DT360" s="8"/>
      <c r="DU360" s="8"/>
      <c r="DV360" s="8"/>
      <c r="DW360" s="8"/>
      <c r="DX360" s="8"/>
      <c r="DY360" s="8"/>
      <c r="DZ360" s="8"/>
      <c r="EA360" s="8"/>
      <c r="EB360" s="8"/>
      <c r="EC360" s="8"/>
      <c r="ED360" s="8"/>
      <c r="EE360" s="8"/>
      <c r="EF360" s="8"/>
      <c r="EG360" s="8"/>
      <c r="EH360" s="8"/>
      <c r="EI360" s="8"/>
      <c r="EJ360" s="8"/>
      <c r="EK360" s="8"/>
      <c r="EL360" s="8"/>
      <c r="EM360" s="8"/>
      <c r="EN360" s="8"/>
      <c r="EO360" s="8"/>
      <c r="EP360" s="8"/>
      <c r="EQ360" s="8"/>
      <c r="ER360" s="8"/>
      <c r="ES360" s="8"/>
      <c r="ET360" s="8"/>
      <c r="EU360" s="8"/>
      <c r="EV360" s="8"/>
      <c r="EW360" s="8"/>
      <c r="EX360" s="8"/>
      <c r="EY360" s="8"/>
      <c r="EZ360" s="8"/>
      <c r="FA360" s="8"/>
      <c r="FB360" s="8"/>
      <c r="FC360" s="8"/>
      <c r="FD360" s="8"/>
      <c r="FE360" s="8"/>
      <c r="FF360" s="8"/>
      <c r="FG360" s="8"/>
      <c r="FH360" s="8"/>
      <c r="FI360" s="8"/>
      <c r="FJ360" s="8"/>
      <c r="FK360" s="8"/>
      <c r="FL360" s="8"/>
      <c r="FM360" s="8"/>
      <c r="FN360" s="8"/>
      <c r="FO360" s="8"/>
      <c r="FP360" s="8"/>
      <c r="FQ360" s="8"/>
      <c r="FR360" s="8"/>
      <c r="FS360" s="8"/>
      <c r="FT360" s="8"/>
      <c r="FU360" s="8"/>
      <c r="FV360" s="8"/>
      <c r="FW360" s="8"/>
      <c r="FX360" s="8"/>
      <c r="FY360" s="8"/>
      <c r="FZ360" s="8"/>
      <c r="GA360" s="8"/>
      <c r="GB360" s="8"/>
      <c r="GC360" s="8"/>
      <c r="GD360" s="8"/>
      <c r="GE360" s="8"/>
      <c r="GF360" s="8"/>
      <c r="GG360" s="8"/>
      <c r="GH360" s="8"/>
      <c r="GI360" s="8"/>
      <c r="GJ360" s="8"/>
      <c r="GK360" s="8"/>
      <c r="GL360" s="8"/>
      <c r="GM360" s="8"/>
      <c r="GN360" s="8"/>
      <c r="GO360" s="8"/>
      <c r="GP360" s="8"/>
      <c r="GQ360" s="8"/>
      <c r="GR360" s="8"/>
      <c r="GS360" s="8"/>
      <c r="GT360" s="8"/>
      <c r="GU360" s="8"/>
      <c r="GV360" s="8"/>
      <c r="GW360" s="8"/>
      <c r="GX360" s="8"/>
      <c r="GY360" s="8"/>
      <c r="GZ360" s="8"/>
      <c r="HA360" s="8"/>
      <c r="HB360" s="8"/>
      <c r="HC360" s="8"/>
      <c r="HD360" s="8"/>
      <c r="HE360" s="8"/>
      <c r="HF360" s="8"/>
      <c r="HG360" s="8"/>
      <c r="HH360" s="8"/>
      <c r="HI360" s="8"/>
      <c r="HJ360" s="8"/>
      <c r="HK360" s="8"/>
      <c r="HL360" s="8"/>
      <c r="HM360" s="8"/>
      <c r="HN360" s="8"/>
      <c r="HO360" s="8"/>
      <c r="HP360" s="8"/>
      <c r="HQ360" s="8"/>
      <c r="HR360" s="8"/>
      <c r="HS360" s="8"/>
      <c r="HT360" s="8"/>
      <c r="HU360" s="8"/>
      <c r="HV360" s="8"/>
      <c r="HW360" s="8"/>
      <c r="HX360" s="8"/>
      <c r="HY360" s="8"/>
      <c r="HZ360" s="8"/>
      <c r="IA360" s="8"/>
      <c r="IB360" s="8"/>
      <c r="IC360" s="8"/>
      <c r="ID360" s="8"/>
      <c r="IE360" s="8"/>
      <c r="IF360" s="8"/>
      <c r="IG360" s="8"/>
      <c r="IH360" s="8"/>
      <c r="II360" s="8"/>
      <c r="IJ360" s="8"/>
    </row>
    <row r="361" spans="1:244" ht="66.75" customHeight="1" x14ac:dyDescent="0.25">
      <c r="A361" s="15" t="s">
        <v>23</v>
      </c>
      <c r="B361" s="15" t="s">
        <v>884</v>
      </c>
      <c r="C361" s="15" t="s">
        <v>16</v>
      </c>
      <c r="D361" s="15" t="s">
        <v>11</v>
      </c>
      <c r="E361" s="18">
        <f t="shared" si="65"/>
        <v>154.80000000000001</v>
      </c>
      <c r="F361" s="19"/>
      <c r="G361" s="65">
        <v>154.80000000000001</v>
      </c>
      <c r="H361" s="65">
        <f t="shared" si="66"/>
        <v>149.69999999999999</v>
      </c>
      <c r="I361" s="65"/>
      <c r="J361" s="65">
        <v>149.69999999999999</v>
      </c>
      <c r="K361" s="8"/>
      <c r="L361" s="8"/>
      <c r="M361" s="8"/>
      <c r="N361" s="8"/>
      <c r="O361" s="8"/>
      <c r="P361" s="8"/>
      <c r="Q361" s="8"/>
      <c r="R361" s="8"/>
      <c r="S361" s="8"/>
      <c r="T361" s="8"/>
      <c r="U361" s="8"/>
      <c r="V361" s="8"/>
      <c r="W361" s="8"/>
      <c r="X361" s="8"/>
      <c r="Y361" s="8"/>
      <c r="Z361" s="8"/>
      <c r="AA361" s="8"/>
      <c r="AB361" s="8"/>
      <c r="AC361" s="8"/>
      <c r="AD361" s="8"/>
      <c r="AE361" s="8"/>
      <c r="AF361" s="8"/>
      <c r="AG361" s="8"/>
      <c r="AH361" s="8"/>
      <c r="AI361" s="8"/>
      <c r="AJ361" s="8"/>
      <c r="AK361" s="8"/>
      <c r="AL361" s="8"/>
      <c r="AM361" s="8"/>
      <c r="AN361" s="8"/>
      <c r="AO361" s="8"/>
      <c r="AP361" s="8"/>
      <c r="AQ361" s="8"/>
      <c r="AR361" s="8"/>
      <c r="AS361" s="8"/>
      <c r="AT361" s="8"/>
      <c r="AU361" s="8"/>
      <c r="AV361" s="8"/>
      <c r="AW361" s="8"/>
      <c r="AX361" s="8"/>
      <c r="AY361" s="8"/>
      <c r="AZ361" s="8"/>
      <c r="BA361" s="8"/>
      <c r="BB361" s="8"/>
      <c r="BC361" s="8"/>
      <c r="BD361" s="8"/>
      <c r="BE361" s="8"/>
      <c r="BF361" s="8"/>
      <c r="BG361" s="8"/>
      <c r="BH361" s="8"/>
      <c r="BI361" s="8"/>
      <c r="BJ361" s="8"/>
      <c r="BK361" s="8"/>
      <c r="BL361" s="8"/>
      <c r="BM361" s="8"/>
      <c r="BN361" s="8"/>
      <c r="BO361" s="8"/>
      <c r="BP361" s="8"/>
      <c r="BQ361" s="8"/>
      <c r="BR361" s="8"/>
      <c r="BS361" s="8"/>
      <c r="BT361" s="8"/>
      <c r="BU361" s="8"/>
      <c r="BV361" s="8"/>
      <c r="BW361" s="8"/>
      <c r="BX361" s="8"/>
      <c r="BY361" s="8"/>
      <c r="BZ361" s="8"/>
      <c r="CA361" s="8"/>
      <c r="CB361" s="8"/>
      <c r="CC361" s="8"/>
      <c r="CD361" s="8"/>
      <c r="CE361" s="8"/>
      <c r="CF361" s="8"/>
      <c r="CG361" s="8"/>
      <c r="CH361" s="8"/>
      <c r="CI361" s="8"/>
      <c r="CJ361" s="8"/>
      <c r="CK361" s="8"/>
      <c r="CL361" s="8"/>
      <c r="CM361" s="8"/>
      <c r="CN361" s="8"/>
      <c r="CO361" s="8"/>
      <c r="CP361" s="8"/>
      <c r="CQ361" s="8"/>
      <c r="CR361" s="8"/>
      <c r="CS361" s="8"/>
      <c r="CT361" s="8"/>
      <c r="CU361" s="8"/>
      <c r="CV361" s="8"/>
      <c r="CW361" s="8"/>
      <c r="CX361" s="8"/>
      <c r="CY361" s="8"/>
      <c r="CZ361" s="8"/>
      <c r="DA361" s="8"/>
      <c r="DB361" s="8"/>
      <c r="DC361" s="8"/>
      <c r="DD361" s="8"/>
      <c r="DE361" s="8"/>
      <c r="DF361" s="8"/>
      <c r="DG361" s="8"/>
      <c r="DH361" s="8"/>
      <c r="DI361" s="8"/>
      <c r="DJ361" s="8"/>
      <c r="DK361" s="8"/>
      <c r="DL361" s="8"/>
      <c r="DM361" s="8"/>
      <c r="DN361" s="8"/>
      <c r="DO361" s="8"/>
      <c r="DP361" s="8"/>
      <c r="DQ361" s="8"/>
      <c r="DR361" s="8"/>
      <c r="DS361" s="8"/>
      <c r="DT361" s="8"/>
      <c r="DU361" s="8"/>
      <c r="DV361" s="8"/>
      <c r="DW361" s="8"/>
      <c r="DX361" s="8"/>
      <c r="DY361" s="8"/>
      <c r="DZ361" s="8"/>
      <c r="EA361" s="8"/>
      <c r="EB361" s="8"/>
      <c r="EC361" s="8"/>
      <c r="ED361" s="8"/>
      <c r="EE361" s="8"/>
      <c r="EF361" s="8"/>
      <c r="EG361" s="8"/>
      <c r="EH361" s="8"/>
      <c r="EI361" s="8"/>
      <c r="EJ361" s="8"/>
      <c r="EK361" s="8"/>
      <c r="EL361" s="8"/>
      <c r="EM361" s="8"/>
      <c r="EN361" s="8"/>
      <c r="EO361" s="8"/>
      <c r="EP361" s="8"/>
      <c r="EQ361" s="8"/>
      <c r="ER361" s="8"/>
      <c r="ES361" s="8"/>
      <c r="ET361" s="8"/>
      <c r="EU361" s="8"/>
      <c r="EV361" s="8"/>
      <c r="EW361" s="8"/>
      <c r="EX361" s="8"/>
      <c r="EY361" s="8"/>
      <c r="EZ361" s="8"/>
      <c r="FA361" s="8"/>
      <c r="FB361" s="8"/>
      <c r="FC361" s="8"/>
      <c r="FD361" s="8"/>
      <c r="FE361" s="8"/>
      <c r="FF361" s="8"/>
      <c r="FG361" s="8"/>
      <c r="FH361" s="8"/>
      <c r="FI361" s="8"/>
      <c r="FJ361" s="8"/>
      <c r="FK361" s="8"/>
      <c r="FL361" s="8"/>
      <c r="FM361" s="8"/>
      <c r="FN361" s="8"/>
      <c r="FO361" s="8"/>
      <c r="FP361" s="8"/>
      <c r="FQ361" s="8"/>
      <c r="FR361" s="8"/>
      <c r="FS361" s="8"/>
      <c r="FT361" s="8"/>
      <c r="FU361" s="8"/>
      <c r="FV361" s="8"/>
      <c r="FW361" s="8"/>
      <c r="FX361" s="8"/>
      <c r="FY361" s="8"/>
      <c r="FZ361" s="8"/>
      <c r="GA361" s="8"/>
      <c r="GB361" s="8"/>
      <c r="GC361" s="8"/>
      <c r="GD361" s="8"/>
      <c r="GE361" s="8"/>
      <c r="GF361" s="8"/>
      <c r="GG361" s="8"/>
      <c r="GH361" s="8"/>
      <c r="GI361" s="8"/>
      <c r="GJ361" s="8"/>
      <c r="GK361" s="8"/>
      <c r="GL361" s="8"/>
      <c r="GM361" s="8"/>
      <c r="GN361" s="8"/>
      <c r="GO361" s="8"/>
      <c r="GP361" s="8"/>
      <c r="GQ361" s="8"/>
      <c r="GR361" s="8"/>
      <c r="GS361" s="8"/>
      <c r="GT361" s="8"/>
      <c r="GU361" s="8"/>
      <c r="GV361" s="8"/>
      <c r="GW361" s="8"/>
      <c r="GX361" s="8"/>
      <c r="GY361" s="8"/>
      <c r="GZ361" s="8"/>
      <c r="HA361" s="8"/>
      <c r="HB361" s="8"/>
      <c r="HC361" s="8"/>
      <c r="HD361" s="8"/>
      <c r="HE361" s="8"/>
      <c r="HF361" s="8"/>
      <c r="HG361" s="8"/>
      <c r="HH361" s="8"/>
      <c r="HI361" s="8"/>
      <c r="HJ361" s="8"/>
      <c r="HK361" s="8"/>
      <c r="HL361" s="8"/>
      <c r="HM361" s="8"/>
      <c r="HN361" s="8"/>
      <c r="HO361" s="8"/>
      <c r="HP361" s="8"/>
      <c r="HQ361" s="8"/>
      <c r="HR361" s="8"/>
      <c r="HS361" s="8"/>
      <c r="HT361" s="8"/>
      <c r="HU361" s="8"/>
      <c r="HV361" s="8"/>
      <c r="HW361" s="8"/>
      <c r="HX361" s="8"/>
      <c r="HY361" s="8"/>
      <c r="HZ361" s="8"/>
      <c r="IA361" s="8"/>
      <c r="IB361" s="8"/>
      <c r="IC361" s="8"/>
      <c r="ID361" s="8"/>
      <c r="IE361" s="8"/>
      <c r="IF361" s="8"/>
      <c r="IG361" s="8"/>
      <c r="IH361" s="8"/>
      <c r="II361" s="8"/>
      <c r="IJ361" s="8"/>
    </row>
    <row r="362" spans="1:244" ht="50.25" customHeight="1" x14ac:dyDescent="0.25">
      <c r="A362" s="36" t="s">
        <v>30</v>
      </c>
      <c r="B362" s="15" t="s">
        <v>884</v>
      </c>
      <c r="C362" s="15" t="s">
        <v>19</v>
      </c>
      <c r="D362" s="15" t="s">
        <v>11</v>
      </c>
      <c r="E362" s="18">
        <f t="shared" si="65"/>
        <v>19379</v>
      </c>
      <c r="F362" s="19"/>
      <c r="G362" s="65">
        <v>19379</v>
      </c>
      <c r="H362" s="65">
        <f t="shared" si="66"/>
        <v>18741</v>
      </c>
      <c r="I362" s="65"/>
      <c r="J362" s="65">
        <v>18741</v>
      </c>
      <c r="K362" s="8"/>
      <c r="L362" s="8"/>
      <c r="M362" s="8"/>
      <c r="N362" s="8"/>
      <c r="O362" s="8"/>
      <c r="P362" s="8"/>
      <c r="Q362" s="8"/>
      <c r="R362" s="8"/>
      <c r="S362" s="8"/>
      <c r="T362" s="8"/>
      <c r="U362" s="8"/>
      <c r="V362" s="8"/>
      <c r="W362" s="8"/>
      <c r="X362" s="8"/>
      <c r="Y362" s="8"/>
      <c r="Z362" s="8"/>
      <c r="AA362" s="8"/>
      <c r="AB362" s="8"/>
      <c r="AC362" s="8"/>
      <c r="AD362" s="8"/>
      <c r="AE362" s="8"/>
      <c r="AF362" s="8"/>
      <c r="AG362" s="8"/>
      <c r="AH362" s="8"/>
      <c r="AI362" s="8"/>
      <c r="AJ362" s="8"/>
      <c r="AK362" s="8"/>
      <c r="AL362" s="8"/>
      <c r="AM362" s="8"/>
      <c r="AN362" s="8"/>
      <c r="AO362" s="8"/>
      <c r="AP362" s="8"/>
      <c r="AQ362" s="8"/>
      <c r="AR362" s="8"/>
      <c r="AS362" s="8"/>
      <c r="AT362" s="8"/>
      <c r="AU362" s="8"/>
      <c r="AV362" s="8"/>
      <c r="AW362" s="8"/>
      <c r="AX362" s="8"/>
      <c r="AY362" s="8"/>
      <c r="AZ362" s="8"/>
      <c r="BA362" s="8"/>
      <c r="BB362" s="8"/>
      <c r="BC362" s="8"/>
      <c r="BD362" s="8"/>
      <c r="BE362" s="8"/>
      <c r="BF362" s="8"/>
      <c r="BG362" s="8"/>
      <c r="BH362" s="8"/>
      <c r="BI362" s="8"/>
      <c r="BJ362" s="8"/>
      <c r="BK362" s="8"/>
      <c r="BL362" s="8"/>
      <c r="BM362" s="8"/>
      <c r="BN362" s="8"/>
      <c r="BO362" s="8"/>
      <c r="BP362" s="8"/>
      <c r="BQ362" s="8"/>
      <c r="BR362" s="8"/>
      <c r="BS362" s="8"/>
      <c r="BT362" s="8"/>
      <c r="BU362" s="8"/>
      <c r="BV362" s="8"/>
      <c r="BW362" s="8"/>
      <c r="BX362" s="8"/>
      <c r="BY362" s="8"/>
      <c r="BZ362" s="8"/>
      <c r="CA362" s="8"/>
      <c r="CB362" s="8"/>
      <c r="CC362" s="8"/>
      <c r="CD362" s="8"/>
      <c r="CE362" s="8"/>
      <c r="CF362" s="8"/>
      <c r="CG362" s="8"/>
      <c r="CH362" s="8"/>
      <c r="CI362" s="8"/>
      <c r="CJ362" s="8"/>
      <c r="CK362" s="8"/>
      <c r="CL362" s="8"/>
      <c r="CM362" s="8"/>
      <c r="CN362" s="8"/>
      <c r="CO362" s="8"/>
      <c r="CP362" s="8"/>
      <c r="CQ362" s="8"/>
      <c r="CR362" s="8"/>
      <c r="CS362" s="8"/>
      <c r="CT362" s="8"/>
      <c r="CU362" s="8"/>
      <c r="CV362" s="8"/>
      <c r="CW362" s="8"/>
      <c r="CX362" s="8"/>
      <c r="CY362" s="8"/>
      <c r="CZ362" s="8"/>
      <c r="DA362" s="8"/>
      <c r="DB362" s="8"/>
      <c r="DC362" s="8"/>
      <c r="DD362" s="8"/>
      <c r="DE362" s="8"/>
      <c r="DF362" s="8"/>
      <c r="DG362" s="8"/>
      <c r="DH362" s="8"/>
      <c r="DI362" s="8"/>
      <c r="DJ362" s="8"/>
      <c r="DK362" s="8"/>
      <c r="DL362" s="8"/>
      <c r="DM362" s="8"/>
      <c r="DN362" s="8"/>
      <c r="DO362" s="8"/>
      <c r="DP362" s="8"/>
      <c r="DQ362" s="8"/>
      <c r="DR362" s="8"/>
      <c r="DS362" s="8"/>
      <c r="DT362" s="8"/>
      <c r="DU362" s="8"/>
      <c r="DV362" s="8"/>
      <c r="DW362" s="8"/>
      <c r="DX362" s="8"/>
      <c r="DY362" s="8"/>
      <c r="DZ362" s="8"/>
      <c r="EA362" s="8"/>
      <c r="EB362" s="8"/>
      <c r="EC362" s="8"/>
      <c r="ED362" s="8"/>
      <c r="EE362" s="8"/>
      <c r="EF362" s="8"/>
      <c r="EG362" s="8"/>
      <c r="EH362" s="8"/>
      <c r="EI362" s="8"/>
      <c r="EJ362" s="8"/>
      <c r="EK362" s="8"/>
      <c r="EL362" s="8"/>
      <c r="EM362" s="8"/>
      <c r="EN362" s="8"/>
      <c r="EO362" s="8"/>
      <c r="EP362" s="8"/>
      <c r="EQ362" s="8"/>
      <c r="ER362" s="8"/>
      <c r="ES362" s="8"/>
      <c r="ET362" s="8"/>
      <c r="EU362" s="8"/>
      <c r="EV362" s="8"/>
      <c r="EW362" s="8"/>
      <c r="EX362" s="8"/>
      <c r="EY362" s="8"/>
      <c r="EZ362" s="8"/>
      <c r="FA362" s="8"/>
      <c r="FB362" s="8"/>
      <c r="FC362" s="8"/>
      <c r="FD362" s="8"/>
      <c r="FE362" s="8"/>
      <c r="FF362" s="8"/>
      <c r="FG362" s="8"/>
      <c r="FH362" s="8"/>
      <c r="FI362" s="8"/>
      <c r="FJ362" s="8"/>
      <c r="FK362" s="8"/>
      <c r="FL362" s="8"/>
      <c r="FM362" s="8"/>
      <c r="FN362" s="8"/>
      <c r="FO362" s="8"/>
      <c r="FP362" s="8"/>
      <c r="FQ362" s="8"/>
      <c r="FR362" s="8"/>
      <c r="FS362" s="8"/>
      <c r="FT362" s="8"/>
      <c r="FU362" s="8"/>
      <c r="FV362" s="8"/>
      <c r="FW362" s="8"/>
      <c r="FX362" s="8"/>
      <c r="FY362" s="8"/>
      <c r="FZ362" s="8"/>
      <c r="GA362" s="8"/>
      <c r="GB362" s="8"/>
      <c r="GC362" s="8"/>
      <c r="GD362" s="8"/>
      <c r="GE362" s="8"/>
      <c r="GF362" s="8"/>
      <c r="GG362" s="8"/>
      <c r="GH362" s="8"/>
      <c r="GI362" s="8"/>
      <c r="GJ362" s="8"/>
      <c r="GK362" s="8"/>
      <c r="GL362" s="8"/>
      <c r="GM362" s="8"/>
      <c r="GN362" s="8"/>
      <c r="GO362" s="8"/>
      <c r="GP362" s="8"/>
      <c r="GQ362" s="8"/>
      <c r="GR362" s="8"/>
      <c r="GS362" s="8"/>
      <c r="GT362" s="8"/>
      <c r="GU362" s="8"/>
      <c r="GV362" s="8"/>
      <c r="GW362" s="8"/>
      <c r="GX362" s="8"/>
      <c r="GY362" s="8"/>
      <c r="GZ362" s="8"/>
      <c r="HA362" s="8"/>
      <c r="HB362" s="8"/>
      <c r="HC362" s="8"/>
      <c r="HD362" s="8"/>
      <c r="HE362" s="8"/>
      <c r="HF362" s="8"/>
      <c r="HG362" s="8"/>
      <c r="HH362" s="8"/>
      <c r="HI362" s="8"/>
      <c r="HJ362" s="8"/>
      <c r="HK362" s="8"/>
      <c r="HL362" s="8"/>
      <c r="HM362" s="8"/>
      <c r="HN362" s="8"/>
      <c r="HO362" s="8"/>
      <c r="HP362" s="8"/>
      <c r="HQ362" s="8"/>
      <c r="HR362" s="8"/>
      <c r="HS362" s="8"/>
      <c r="HT362" s="8"/>
      <c r="HU362" s="8"/>
      <c r="HV362" s="8"/>
      <c r="HW362" s="8"/>
      <c r="HX362" s="8"/>
      <c r="HY362" s="8"/>
      <c r="HZ362" s="8"/>
      <c r="IA362" s="8"/>
      <c r="IB362" s="8"/>
      <c r="IC362" s="8"/>
      <c r="ID362" s="8"/>
      <c r="IE362" s="8"/>
      <c r="IF362" s="8"/>
      <c r="IG362" s="8"/>
      <c r="IH362" s="8"/>
      <c r="II362" s="8"/>
      <c r="IJ362" s="8"/>
    </row>
    <row r="363" spans="1:244" ht="103.15" customHeight="1" x14ac:dyDescent="0.25">
      <c r="A363" s="38" t="s">
        <v>682</v>
      </c>
      <c r="B363" s="11" t="s">
        <v>366</v>
      </c>
      <c r="C363" s="15"/>
      <c r="D363" s="15"/>
      <c r="E363" s="16">
        <f t="shared" si="62"/>
        <v>1883786.4</v>
      </c>
      <c r="F363" s="17">
        <f>F364+F488+F506+F562+F577+F581</f>
        <v>65964.899999999994</v>
      </c>
      <c r="G363" s="16">
        <f>G364+G488+G506+G562+G577+G581</f>
        <v>1817821.5</v>
      </c>
      <c r="H363" s="16">
        <f t="shared" si="63"/>
        <v>1970100.8000000003</v>
      </c>
      <c r="I363" s="17">
        <f>I364+I488+I506+I562+I577+I581</f>
        <v>55215.5</v>
      </c>
      <c r="J363" s="16">
        <f>J364+J488+J506+J562+J577+J581</f>
        <v>1914885.3000000003</v>
      </c>
      <c r="K363" s="8"/>
      <c r="L363" s="8"/>
      <c r="M363" s="8"/>
      <c r="N363" s="8"/>
      <c r="O363" s="8"/>
      <c r="P363" s="8"/>
      <c r="Q363" s="8"/>
      <c r="R363" s="8"/>
      <c r="S363" s="8"/>
      <c r="T363" s="8"/>
      <c r="U363" s="8"/>
      <c r="V363" s="8"/>
      <c r="W363" s="8"/>
      <c r="X363" s="8"/>
      <c r="Y363" s="8"/>
      <c r="Z363" s="8"/>
      <c r="AA363" s="8"/>
      <c r="AB363" s="8"/>
      <c r="AC363" s="8"/>
      <c r="AD363" s="8"/>
      <c r="AE363" s="8"/>
      <c r="AF363" s="8"/>
      <c r="AG363" s="8"/>
      <c r="AH363" s="8"/>
      <c r="AI363" s="8"/>
      <c r="AJ363" s="8"/>
      <c r="AK363" s="8"/>
      <c r="AL363" s="8"/>
      <c r="AM363" s="8"/>
      <c r="AN363" s="8"/>
      <c r="AO363" s="8"/>
      <c r="AP363" s="8"/>
      <c r="AQ363" s="8"/>
      <c r="AR363" s="8"/>
      <c r="AS363" s="8"/>
      <c r="AT363" s="8"/>
      <c r="AU363" s="8"/>
      <c r="AV363" s="8"/>
      <c r="AW363" s="8"/>
      <c r="AX363" s="8"/>
      <c r="AY363" s="8"/>
      <c r="AZ363" s="8"/>
      <c r="BA363" s="8"/>
      <c r="BB363" s="8"/>
      <c r="BC363" s="8"/>
      <c r="BD363" s="8"/>
      <c r="BE363" s="8"/>
      <c r="BF363" s="8"/>
      <c r="BG363" s="8"/>
      <c r="BH363" s="8"/>
      <c r="BI363" s="8"/>
      <c r="BJ363" s="8"/>
      <c r="BK363" s="8"/>
      <c r="BL363" s="8"/>
      <c r="BM363" s="8"/>
      <c r="BN363" s="8"/>
      <c r="BO363" s="8"/>
      <c r="BP363" s="8"/>
      <c r="BQ363" s="8"/>
      <c r="BR363" s="8"/>
      <c r="BS363" s="8"/>
      <c r="BT363" s="8"/>
      <c r="BU363" s="8"/>
      <c r="BV363" s="8"/>
      <c r="BW363" s="8"/>
      <c r="BX363" s="8"/>
      <c r="BY363" s="8"/>
      <c r="BZ363" s="8"/>
      <c r="CA363" s="8"/>
      <c r="CB363" s="8"/>
      <c r="CC363" s="8"/>
      <c r="CD363" s="8"/>
      <c r="CE363" s="8"/>
      <c r="CF363" s="8"/>
      <c r="CG363" s="8"/>
      <c r="CH363" s="8"/>
      <c r="CI363" s="8"/>
      <c r="CJ363" s="8"/>
      <c r="CK363" s="8"/>
      <c r="CL363" s="8"/>
      <c r="CM363" s="8"/>
      <c r="CN363" s="8"/>
      <c r="CO363" s="8"/>
      <c r="CP363" s="8"/>
      <c r="CQ363" s="8"/>
      <c r="CR363" s="8"/>
      <c r="CS363" s="8"/>
      <c r="CT363" s="8"/>
      <c r="CU363" s="8"/>
      <c r="CV363" s="8"/>
      <c r="CW363" s="8"/>
      <c r="CX363" s="8"/>
      <c r="CY363" s="8"/>
      <c r="CZ363" s="8"/>
      <c r="DA363" s="8"/>
      <c r="DB363" s="8"/>
      <c r="DC363" s="8"/>
      <c r="DD363" s="8"/>
      <c r="DE363" s="8"/>
      <c r="DF363" s="8"/>
      <c r="DG363" s="8"/>
      <c r="DH363" s="8"/>
      <c r="DI363" s="8"/>
      <c r="DJ363" s="8"/>
      <c r="DK363" s="8"/>
      <c r="DL363" s="8"/>
      <c r="DM363" s="8"/>
      <c r="DN363" s="8"/>
      <c r="DO363" s="8"/>
      <c r="DP363" s="8"/>
      <c r="DQ363" s="8"/>
      <c r="DR363" s="8"/>
      <c r="DS363" s="8"/>
      <c r="DT363" s="8"/>
      <c r="DU363" s="8"/>
      <c r="DV363" s="8"/>
      <c r="DW363" s="8"/>
      <c r="DX363" s="8"/>
      <c r="DY363" s="8"/>
      <c r="DZ363" s="8"/>
      <c r="EA363" s="8"/>
      <c r="EB363" s="8"/>
      <c r="EC363" s="8"/>
      <c r="ED363" s="8"/>
      <c r="EE363" s="8"/>
      <c r="EF363" s="8"/>
      <c r="EG363" s="8"/>
      <c r="EH363" s="8"/>
      <c r="EI363" s="8"/>
      <c r="EJ363" s="8"/>
      <c r="EK363" s="8"/>
      <c r="EL363" s="8"/>
      <c r="EM363" s="8"/>
      <c r="EN363" s="8"/>
      <c r="EO363" s="8"/>
      <c r="EP363" s="8"/>
      <c r="EQ363" s="8"/>
      <c r="ER363" s="8"/>
      <c r="ES363" s="8"/>
      <c r="ET363" s="8"/>
      <c r="EU363" s="8"/>
      <c r="EV363" s="8"/>
      <c r="EW363" s="8"/>
      <c r="EX363" s="8"/>
      <c r="EY363" s="8"/>
      <c r="EZ363" s="8"/>
      <c r="FA363" s="8"/>
      <c r="FB363" s="8"/>
      <c r="FC363" s="8"/>
      <c r="FD363" s="8"/>
      <c r="FE363" s="8"/>
      <c r="FF363" s="8"/>
      <c r="FG363" s="8"/>
      <c r="FH363" s="8"/>
      <c r="FI363" s="8"/>
      <c r="FJ363" s="8"/>
      <c r="FK363" s="8"/>
      <c r="FL363" s="8"/>
      <c r="FM363" s="8"/>
      <c r="FN363" s="8"/>
      <c r="FO363" s="8"/>
      <c r="FP363" s="8"/>
      <c r="FQ363" s="8"/>
      <c r="FR363" s="8"/>
      <c r="FS363" s="8"/>
      <c r="FT363" s="8"/>
      <c r="FU363" s="8"/>
      <c r="FV363" s="8"/>
      <c r="FW363" s="8"/>
      <c r="FX363" s="8"/>
      <c r="FY363" s="8"/>
      <c r="FZ363" s="8"/>
      <c r="GA363" s="8"/>
      <c r="GB363" s="8"/>
      <c r="GC363" s="8"/>
      <c r="GD363" s="8"/>
      <c r="GE363" s="8"/>
      <c r="GF363" s="8"/>
      <c r="GG363" s="8"/>
      <c r="GH363" s="8"/>
      <c r="GI363" s="8"/>
      <c r="GJ363" s="8"/>
      <c r="GK363" s="8"/>
      <c r="GL363" s="8"/>
      <c r="GM363" s="8"/>
      <c r="GN363" s="8"/>
      <c r="GO363" s="8"/>
      <c r="GP363" s="8"/>
      <c r="GQ363" s="8"/>
      <c r="GR363" s="8"/>
      <c r="GS363" s="8"/>
      <c r="GT363" s="8"/>
      <c r="GU363" s="8"/>
      <c r="GV363" s="8"/>
      <c r="GW363" s="8"/>
      <c r="GX363" s="8"/>
      <c r="GY363" s="8"/>
      <c r="GZ363" s="8"/>
      <c r="HA363" s="8"/>
      <c r="HB363" s="8"/>
      <c r="HC363" s="8"/>
      <c r="HD363" s="8"/>
      <c r="HE363" s="8"/>
      <c r="HF363" s="8"/>
      <c r="HG363" s="8"/>
      <c r="HH363" s="8"/>
      <c r="HI363" s="8"/>
      <c r="HJ363" s="8"/>
      <c r="HK363" s="8"/>
      <c r="HL363" s="8"/>
      <c r="HM363" s="8"/>
      <c r="HN363" s="8"/>
      <c r="HO363" s="8"/>
      <c r="HP363" s="8"/>
      <c r="HQ363" s="8"/>
      <c r="HR363" s="8"/>
      <c r="HS363" s="8"/>
      <c r="HT363" s="8"/>
      <c r="HU363" s="8"/>
      <c r="HV363" s="8"/>
      <c r="HW363" s="8"/>
      <c r="HX363" s="8"/>
      <c r="HY363" s="8"/>
      <c r="HZ363" s="8"/>
      <c r="IA363" s="8"/>
      <c r="IB363" s="8"/>
      <c r="IC363" s="8"/>
      <c r="ID363" s="8"/>
      <c r="IE363" s="8"/>
      <c r="IF363" s="8"/>
      <c r="IG363" s="8"/>
      <c r="IH363" s="8"/>
      <c r="II363" s="8"/>
      <c r="IJ363" s="8"/>
    </row>
    <row r="364" spans="1:244" ht="91.9" customHeight="1" x14ac:dyDescent="0.2">
      <c r="A364" s="35" t="s">
        <v>367</v>
      </c>
      <c r="B364" s="11" t="s">
        <v>368</v>
      </c>
      <c r="C364" s="15"/>
      <c r="D364" s="15"/>
      <c r="E364" s="16">
        <f t="shared" si="62"/>
        <v>1519072.5</v>
      </c>
      <c r="F364" s="16">
        <f>F365+F370+F375+F380+F383+F386+F390+F394+F398+F402+F406+F410+F414+F418+F422+F426+F430+F434+F438+F442+F448+F452+F456+F462+F466+F472+F484+F475+F479</f>
        <v>33883</v>
      </c>
      <c r="G364" s="16">
        <f>G365+G370+G375+G380+G383+G386+G390+G394+G398+G402+G406+G410+G414+G418+G422+G426+G430+G434+G438+G442+G448+G452+G456+G462+G466+G472+G484+G475+G479</f>
        <v>1485189.5</v>
      </c>
      <c r="H364" s="16">
        <f t="shared" si="63"/>
        <v>1592557.3000000003</v>
      </c>
      <c r="I364" s="16">
        <f>I365+I370+I375+I380+I383+I386+I390+I394+I398+I402+I406+I410+I414+I418+I422+I426+I430+I434+I438+I442+I448+I452+I456+I462+I466+I472+I484+I475+I479</f>
        <v>35931</v>
      </c>
      <c r="J364" s="16">
        <f>J365+J370+J375+J380+J383+J386+J390+J394+J398+J402+J406+J410+J414+J418+J422+J426+J430+J434+J438+J442+J448+J452+J456+J462+J466+J472+J484+J475+J479</f>
        <v>1556626.3000000003</v>
      </c>
    </row>
    <row r="365" spans="1:244" ht="168.6" customHeight="1" x14ac:dyDescent="0.25">
      <c r="A365" s="35" t="s">
        <v>369</v>
      </c>
      <c r="B365" s="11" t="s">
        <v>370</v>
      </c>
      <c r="C365" s="15"/>
      <c r="D365" s="15"/>
      <c r="E365" s="16">
        <f t="shared" si="62"/>
        <v>2248</v>
      </c>
      <c r="F365" s="17">
        <f>F366+F368</f>
        <v>2248</v>
      </c>
      <c r="G365" s="16">
        <f>G366+G368</f>
        <v>0</v>
      </c>
      <c r="H365" s="16">
        <f t="shared" si="63"/>
        <v>2533</v>
      </c>
      <c r="I365" s="17">
        <f>I366+I368</f>
        <v>2533</v>
      </c>
      <c r="J365" s="16">
        <f>J366+J368</f>
        <v>0</v>
      </c>
      <c r="K365" s="8"/>
      <c r="L365" s="8"/>
      <c r="M365" s="8"/>
      <c r="N365" s="8"/>
      <c r="O365" s="8"/>
      <c r="P365" s="8"/>
      <c r="Q365" s="8"/>
      <c r="R365" s="8"/>
      <c r="S365" s="8"/>
      <c r="T365" s="8"/>
      <c r="U365" s="8"/>
      <c r="V365" s="8"/>
      <c r="W365" s="8"/>
      <c r="X365" s="8"/>
      <c r="Y365" s="8"/>
      <c r="Z365" s="8"/>
      <c r="AA365" s="8"/>
      <c r="AB365" s="8"/>
      <c r="AC365" s="8"/>
      <c r="AD365" s="8"/>
      <c r="AE365" s="8"/>
      <c r="AF365" s="8"/>
      <c r="AG365" s="8"/>
      <c r="AH365" s="8"/>
      <c r="AI365" s="8"/>
      <c r="AJ365" s="8"/>
      <c r="AK365" s="8"/>
      <c r="AL365" s="8"/>
      <c r="AM365" s="8"/>
      <c r="AN365" s="8"/>
      <c r="AO365" s="8"/>
      <c r="AP365" s="8"/>
      <c r="AQ365" s="8"/>
      <c r="AR365" s="8"/>
      <c r="AS365" s="8"/>
      <c r="AT365" s="8"/>
      <c r="AU365" s="8"/>
      <c r="AV365" s="8"/>
      <c r="AW365" s="8"/>
      <c r="AX365" s="8"/>
      <c r="AY365" s="8"/>
      <c r="AZ365" s="8"/>
      <c r="BA365" s="8"/>
      <c r="BB365" s="8"/>
      <c r="BC365" s="8"/>
      <c r="BD365" s="8"/>
      <c r="BE365" s="8"/>
      <c r="BF365" s="8"/>
      <c r="BG365" s="8"/>
      <c r="BH365" s="8"/>
      <c r="BI365" s="8"/>
      <c r="BJ365" s="8"/>
      <c r="BK365" s="8"/>
      <c r="BL365" s="8"/>
      <c r="BM365" s="8"/>
      <c r="BN365" s="8"/>
      <c r="BO365" s="8"/>
      <c r="BP365" s="8"/>
      <c r="BQ365" s="8"/>
      <c r="BR365" s="8"/>
      <c r="BS365" s="8"/>
      <c r="BT365" s="8"/>
      <c r="BU365" s="8"/>
      <c r="BV365" s="8"/>
      <c r="BW365" s="8"/>
      <c r="BX365" s="8"/>
      <c r="BY365" s="8"/>
      <c r="BZ365" s="8"/>
      <c r="CA365" s="8"/>
      <c r="CB365" s="8"/>
      <c r="CC365" s="8"/>
      <c r="CD365" s="8"/>
      <c r="CE365" s="8"/>
      <c r="CF365" s="8"/>
      <c r="CG365" s="8"/>
      <c r="CH365" s="8"/>
      <c r="CI365" s="8"/>
      <c r="CJ365" s="8"/>
      <c r="CK365" s="8"/>
      <c r="CL365" s="8"/>
      <c r="CM365" s="8"/>
      <c r="CN365" s="8"/>
      <c r="CO365" s="8"/>
      <c r="CP365" s="8"/>
      <c r="CQ365" s="8"/>
      <c r="CR365" s="8"/>
      <c r="CS365" s="8"/>
      <c r="CT365" s="8"/>
      <c r="CU365" s="8"/>
      <c r="CV365" s="8"/>
      <c r="CW365" s="8"/>
      <c r="CX365" s="8"/>
      <c r="CY365" s="8"/>
      <c r="CZ365" s="8"/>
      <c r="DA365" s="8"/>
      <c r="DB365" s="8"/>
      <c r="DC365" s="8"/>
      <c r="DD365" s="8"/>
      <c r="DE365" s="8"/>
      <c r="DF365" s="8"/>
      <c r="DG365" s="8"/>
      <c r="DH365" s="8"/>
      <c r="DI365" s="8"/>
      <c r="DJ365" s="8"/>
      <c r="DK365" s="8"/>
      <c r="DL365" s="8"/>
      <c r="DM365" s="8"/>
      <c r="DN365" s="8"/>
      <c r="DO365" s="8"/>
      <c r="DP365" s="8"/>
      <c r="DQ365" s="8"/>
      <c r="DR365" s="8"/>
      <c r="DS365" s="8"/>
      <c r="DT365" s="8"/>
      <c r="DU365" s="8"/>
      <c r="DV365" s="8"/>
      <c r="DW365" s="8"/>
      <c r="DX365" s="8"/>
      <c r="DY365" s="8"/>
      <c r="DZ365" s="8"/>
      <c r="EA365" s="8"/>
      <c r="EB365" s="8"/>
      <c r="EC365" s="8"/>
      <c r="ED365" s="8"/>
      <c r="EE365" s="8"/>
      <c r="EF365" s="8"/>
      <c r="EG365" s="8"/>
      <c r="EH365" s="8"/>
      <c r="EI365" s="8"/>
      <c r="EJ365" s="8"/>
      <c r="EK365" s="8"/>
      <c r="EL365" s="8"/>
      <c r="EM365" s="8"/>
      <c r="EN365" s="8"/>
      <c r="EO365" s="8"/>
      <c r="EP365" s="8"/>
      <c r="EQ365" s="8"/>
      <c r="ER365" s="8"/>
      <c r="ES365" s="8"/>
      <c r="ET365" s="8"/>
      <c r="EU365" s="8"/>
      <c r="EV365" s="8"/>
      <c r="EW365" s="8"/>
      <c r="EX365" s="8"/>
      <c r="EY365" s="8"/>
      <c r="EZ365" s="8"/>
      <c r="FA365" s="8"/>
      <c r="FB365" s="8"/>
      <c r="FC365" s="8"/>
      <c r="FD365" s="8"/>
      <c r="FE365" s="8"/>
      <c r="FF365" s="8"/>
      <c r="FG365" s="8"/>
      <c r="FH365" s="8"/>
      <c r="FI365" s="8"/>
      <c r="FJ365" s="8"/>
      <c r="FK365" s="8"/>
      <c r="FL365" s="8"/>
      <c r="FM365" s="8"/>
      <c r="FN365" s="8"/>
      <c r="FO365" s="8"/>
      <c r="FP365" s="8"/>
      <c r="FQ365" s="8"/>
      <c r="FR365" s="8"/>
      <c r="FS365" s="8"/>
      <c r="FT365" s="8"/>
      <c r="FU365" s="8"/>
      <c r="FV365" s="8"/>
      <c r="FW365" s="8"/>
      <c r="FX365" s="8"/>
      <c r="FY365" s="8"/>
      <c r="FZ365" s="8"/>
      <c r="GA365" s="8"/>
      <c r="GB365" s="8"/>
      <c r="GC365" s="8"/>
      <c r="GD365" s="8"/>
      <c r="GE365" s="8"/>
      <c r="GF365" s="8"/>
      <c r="GG365" s="8"/>
      <c r="GH365" s="8"/>
      <c r="GI365" s="8"/>
      <c r="GJ365" s="8"/>
      <c r="GK365" s="8"/>
      <c r="GL365" s="8"/>
      <c r="GM365" s="8"/>
      <c r="GN365" s="8"/>
      <c r="GO365" s="8"/>
      <c r="GP365" s="8"/>
      <c r="GQ365" s="8"/>
      <c r="GR365" s="8"/>
      <c r="GS365" s="8"/>
      <c r="GT365" s="8"/>
      <c r="GU365" s="8"/>
      <c r="GV365" s="8"/>
      <c r="GW365" s="8"/>
      <c r="GX365" s="8"/>
      <c r="GY365" s="8"/>
      <c r="GZ365" s="8"/>
      <c r="HA365" s="8"/>
      <c r="HB365" s="8"/>
      <c r="HC365" s="8"/>
      <c r="HD365" s="8"/>
      <c r="HE365" s="8"/>
      <c r="HF365" s="8"/>
      <c r="HG365" s="8"/>
      <c r="HH365" s="8"/>
      <c r="HI365" s="8"/>
      <c r="HJ365" s="8"/>
      <c r="HK365" s="8"/>
      <c r="HL365" s="8"/>
      <c r="HM365" s="8"/>
      <c r="HN365" s="8"/>
      <c r="HO365" s="8"/>
      <c r="HP365" s="8"/>
      <c r="HQ365" s="8"/>
      <c r="HR365" s="8"/>
      <c r="HS365" s="8"/>
      <c r="HT365" s="8"/>
      <c r="HU365" s="8"/>
      <c r="HV365" s="8"/>
      <c r="HW365" s="8"/>
      <c r="HX365" s="8"/>
      <c r="HY365" s="8"/>
      <c r="HZ365" s="8"/>
      <c r="IA365" s="8"/>
      <c r="IB365" s="8"/>
      <c r="IC365" s="8"/>
      <c r="ID365" s="8"/>
      <c r="IE365" s="8"/>
      <c r="IF365" s="8"/>
      <c r="IG365" s="8"/>
      <c r="IH365" s="8"/>
      <c r="II365" s="8"/>
      <c r="IJ365" s="8"/>
    </row>
    <row r="366" spans="1:244" ht="133.5" customHeight="1" x14ac:dyDescent="0.2">
      <c r="A366" s="36" t="s">
        <v>371</v>
      </c>
      <c r="B366" s="15" t="s">
        <v>372</v>
      </c>
      <c r="C366" s="15"/>
      <c r="D366" s="15"/>
      <c r="E366" s="18">
        <f t="shared" si="62"/>
        <v>2230</v>
      </c>
      <c r="F366" s="19">
        <f>F367</f>
        <v>2230</v>
      </c>
      <c r="G366" s="18">
        <f>G367</f>
        <v>0</v>
      </c>
      <c r="H366" s="18">
        <f t="shared" si="63"/>
        <v>2513</v>
      </c>
      <c r="I366" s="19">
        <f>I367</f>
        <v>2513</v>
      </c>
      <c r="J366" s="18">
        <f>J367</f>
        <v>0</v>
      </c>
    </row>
    <row r="367" spans="1:244" ht="56.25" customHeight="1" x14ac:dyDescent="0.25">
      <c r="A367" s="36" t="s">
        <v>30</v>
      </c>
      <c r="B367" s="15" t="s">
        <v>372</v>
      </c>
      <c r="C367" s="15" t="s">
        <v>19</v>
      </c>
      <c r="D367" s="15" t="s">
        <v>11</v>
      </c>
      <c r="E367" s="18">
        <f t="shared" si="62"/>
        <v>2230</v>
      </c>
      <c r="F367" s="65">
        <v>2230</v>
      </c>
      <c r="G367" s="65"/>
      <c r="H367" s="65">
        <f t="shared" si="63"/>
        <v>2513</v>
      </c>
      <c r="I367" s="65">
        <v>2513</v>
      </c>
      <c r="J367" s="65"/>
      <c r="K367" s="8"/>
      <c r="L367" s="8"/>
      <c r="M367" s="8"/>
      <c r="N367" s="8"/>
      <c r="O367" s="8"/>
      <c r="P367" s="8"/>
      <c r="Q367" s="8"/>
      <c r="R367" s="8"/>
      <c r="S367" s="8"/>
      <c r="T367" s="8"/>
      <c r="U367" s="8"/>
      <c r="V367" s="8"/>
      <c r="W367" s="8"/>
      <c r="X367" s="8"/>
      <c r="Y367" s="8"/>
      <c r="Z367" s="8"/>
      <c r="AA367" s="8"/>
      <c r="AB367" s="8"/>
      <c r="AC367" s="8"/>
      <c r="AD367" s="8"/>
      <c r="AE367" s="8"/>
      <c r="AF367" s="8"/>
      <c r="AG367" s="8"/>
      <c r="AH367" s="8"/>
      <c r="AI367" s="8"/>
      <c r="AJ367" s="8"/>
      <c r="AK367" s="8"/>
      <c r="AL367" s="8"/>
      <c r="AM367" s="8"/>
      <c r="AN367" s="8"/>
      <c r="AO367" s="8"/>
      <c r="AP367" s="8"/>
      <c r="AQ367" s="8"/>
      <c r="AR367" s="8"/>
      <c r="AS367" s="8"/>
      <c r="AT367" s="8"/>
      <c r="AU367" s="8"/>
      <c r="AV367" s="8"/>
      <c r="AW367" s="8"/>
      <c r="AX367" s="8"/>
      <c r="AY367" s="8"/>
      <c r="AZ367" s="8"/>
      <c r="BA367" s="8"/>
      <c r="BB367" s="8"/>
      <c r="BC367" s="8"/>
      <c r="BD367" s="8"/>
      <c r="BE367" s="8"/>
      <c r="BF367" s="8"/>
      <c r="BG367" s="8"/>
      <c r="BH367" s="8"/>
      <c r="BI367" s="8"/>
      <c r="BJ367" s="8"/>
      <c r="BK367" s="8"/>
      <c r="BL367" s="8"/>
      <c r="BM367" s="8"/>
      <c r="BN367" s="8"/>
      <c r="BO367" s="8"/>
      <c r="BP367" s="8"/>
      <c r="BQ367" s="8"/>
      <c r="BR367" s="8"/>
      <c r="BS367" s="8"/>
      <c r="BT367" s="8"/>
      <c r="BU367" s="8"/>
      <c r="BV367" s="8"/>
      <c r="BW367" s="8"/>
      <c r="BX367" s="8"/>
      <c r="BY367" s="8"/>
      <c r="BZ367" s="8"/>
      <c r="CA367" s="8"/>
      <c r="CB367" s="8"/>
      <c r="CC367" s="8"/>
      <c r="CD367" s="8"/>
      <c r="CE367" s="8"/>
      <c r="CF367" s="8"/>
      <c r="CG367" s="8"/>
      <c r="CH367" s="8"/>
      <c r="CI367" s="8"/>
      <c r="CJ367" s="8"/>
      <c r="CK367" s="8"/>
      <c r="CL367" s="8"/>
      <c r="CM367" s="8"/>
      <c r="CN367" s="8"/>
      <c r="CO367" s="8"/>
      <c r="CP367" s="8"/>
      <c r="CQ367" s="8"/>
      <c r="CR367" s="8"/>
      <c r="CS367" s="8"/>
      <c r="CT367" s="8"/>
      <c r="CU367" s="8"/>
      <c r="CV367" s="8"/>
      <c r="CW367" s="8"/>
      <c r="CX367" s="8"/>
      <c r="CY367" s="8"/>
      <c r="CZ367" s="8"/>
      <c r="DA367" s="8"/>
      <c r="DB367" s="8"/>
      <c r="DC367" s="8"/>
      <c r="DD367" s="8"/>
      <c r="DE367" s="8"/>
      <c r="DF367" s="8"/>
      <c r="DG367" s="8"/>
      <c r="DH367" s="8"/>
      <c r="DI367" s="8"/>
      <c r="DJ367" s="8"/>
      <c r="DK367" s="8"/>
      <c r="DL367" s="8"/>
      <c r="DM367" s="8"/>
      <c r="DN367" s="8"/>
      <c r="DO367" s="8"/>
      <c r="DP367" s="8"/>
      <c r="DQ367" s="8"/>
      <c r="DR367" s="8"/>
      <c r="DS367" s="8"/>
      <c r="DT367" s="8"/>
      <c r="DU367" s="8"/>
      <c r="DV367" s="8"/>
      <c r="DW367" s="8"/>
      <c r="DX367" s="8"/>
      <c r="DY367" s="8"/>
      <c r="DZ367" s="8"/>
      <c r="EA367" s="8"/>
      <c r="EB367" s="8"/>
      <c r="EC367" s="8"/>
      <c r="ED367" s="8"/>
      <c r="EE367" s="8"/>
      <c r="EF367" s="8"/>
      <c r="EG367" s="8"/>
      <c r="EH367" s="8"/>
      <c r="EI367" s="8"/>
      <c r="EJ367" s="8"/>
      <c r="EK367" s="8"/>
      <c r="EL367" s="8"/>
      <c r="EM367" s="8"/>
      <c r="EN367" s="8"/>
      <c r="EO367" s="8"/>
      <c r="EP367" s="8"/>
      <c r="EQ367" s="8"/>
      <c r="ER367" s="8"/>
      <c r="ES367" s="8"/>
      <c r="ET367" s="8"/>
      <c r="EU367" s="8"/>
      <c r="EV367" s="8"/>
      <c r="EW367" s="8"/>
      <c r="EX367" s="8"/>
      <c r="EY367" s="8"/>
      <c r="EZ367" s="8"/>
      <c r="FA367" s="8"/>
      <c r="FB367" s="8"/>
      <c r="FC367" s="8"/>
      <c r="FD367" s="8"/>
      <c r="FE367" s="8"/>
      <c r="FF367" s="8"/>
      <c r="FG367" s="8"/>
      <c r="FH367" s="8"/>
      <c r="FI367" s="8"/>
      <c r="FJ367" s="8"/>
      <c r="FK367" s="8"/>
      <c r="FL367" s="8"/>
      <c r="FM367" s="8"/>
      <c r="FN367" s="8"/>
      <c r="FO367" s="8"/>
      <c r="FP367" s="8"/>
      <c r="FQ367" s="8"/>
      <c r="FR367" s="8"/>
      <c r="FS367" s="8"/>
      <c r="FT367" s="8"/>
      <c r="FU367" s="8"/>
      <c r="FV367" s="8"/>
      <c r="FW367" s="8"/>
      <c r="FX367" s="8"/>
      <c r="FY367" s="8"/>
      <c r="FZ367" s="8"/>
      <c r="GA367" s="8"/>
      <c r="GB367" s="8"/>
      <c r="GC367" s="8"/>
      <c r="GD367" s="8"/>
      <c r="GE367" s="8"/>
      <c r="GF367" s="8"/>
      <c r="GG367" s="8"/>
      <c r="GH367" s="8"/>
      <c r="GI367" s="8"/>
      <c r="GJ367" s="8"/>
      <c r="GK367" s="8"/>
      <c r="GL367" s="8"/>
      <c r="GM367" s="8"/>
      <c r="GN367" s="8"/>
      <c r="GO367" s="8"/>
      <c r="GP367" s="8"/>
      <c r="GQ367" s="8"/>
      <c r="GR367" s="8"/>
      <c r="GS367" s="8"/>
      <c r="GT367" s="8"/>
      <c r="GU367" s="8"/>
      <c r="GV367" s="8"/>
      <c r="GW367" s="8"/>
      <c r="GX367" s="8"/>
      <c r="GY367" s="8"/>
      <c r="GZ367" s="8"/>
      <c r="HA367" s="8"/>
      <c r="HB367" s="8"/>
      <c r="HC367" s="8"/>
      <c r="HD367" s="8"/>
      <c r="HE367" s="8"/>
      <c r="HF367" s="8"/>
      <c r="HG367" s="8"/>
      <c r="HH367" s="8"/>
      <c r="HI367" s="8"/>
      <c r="HJ367" s="8"/>
      <c r="HK367" s="8"/>
      <c r="HL367" s="8"/>
      <c r="HM367" s="8"/>
      <c r="HN367" s="8"/>
      <c r="HO367" s="8"/>
      <c r="HP367" s="8"/>
      <c r="HQ367" s="8"/>
      <c r="HR367" s="8"/>
      <c r="HS367" s="8"/>
      <c r="HT367" s="8"/>
      <c r="HU367" s="8"/>
      <c r="HV367" s="8"/>
      <c r="HW367" s="8"/>
      <c r="HX367" s="8"/>
      <c r="HY367" s="8"/>
      <c r="HZ367" s="8"/>
      <c r="IA367" s="8"/>
      <c r="IB367" s="8"/>
      <c r="IC367" s="8"/>
      <c r="ID367" s="8"/>
      <c r="IE367" s="8"/>
      <c r="IF367" s="8"/>
      <c r="IG367" s="8"/>
      <c r="IH367" s="8"/>
      <c r="II367" s="8"/>
      <c r="IJ367" s="8"/>
    </row>
    <row r="368" spans="1:244" ht="63.75" customHeight="1" x14ac:dyDescent="0.25">
      <c r="A368" s="36" t="s">
        <v>373</v>
      </c>
      <c r="B368" s="15" t="s">
        <v>374</v>
      </c>
      <c r="C368" s="15"/>
      <c r="D368" s="15"/>
      <c r="E368" s="18">
        <f t="shared" si="62"/>
        <v>18</v>
      </c>
      <c r="F368" s="19">
        <f>F369</f>
        <v>18</v>
      </c>
      <c r="G368" s="18">
        <f>G369</f>
        <v>0</v>
      </c>
      <c r="H368" s="18">
        <f t="shared" si="63"/>
        <v>20</v>
      </c>
      <c r="I368" s="19">
        <f>I369</f>
        <v>20</v>
      </c>
      <c r="J368" s="18">
        <f>J369</f>
        <v>0</v>
      </c>
      <c r="K368" s="8"/>
      <c r="L368" s="8"/>
      <c r="M368" s="8"/>
      <c r="N368" s="8"/>
      <c r="O368" s="8"/>
      <c r="P368" s="8"/>
      <c r="Q368" s="8"/>
      <c r="R368" s="8"/>
      <c r="S368" s="8"/>
      <c r="T368" s="8"/>
      <c r="U368" s="8"/>
      <c r="V368" s="8"/>
      <c r="W368" s="8"/>
      <c r="X368" s="8"/>
      <c r="Y368" s="8"/>
      <c r="Z368" s="8"/>
      <c r="AA368" s="8"/>
      <c r="AB368" s="8"/>
      <c r="AC368" s="8"/>
      <c r="AD368" s="8"/>
      <c r="AE368" s="8"/>
      <c r="AF368" s="8"/>
      <c r="AG368" s="8"/>
      <c r="AH368" s="8"/>
      <c r="AI368" s="8"/>
      <c r="AJ368" s="8"/>
      <c r="AK368" s="8"/>
      <c r="AL368" s="8"/>
      <c r="AM368" s="8"/>
      <c r="AN368" s="8"/>
      <c r="AO368" s="8"/>
      <c r="AP368" s="8"/>
      <c r="AQ368" s="8"/>
      <c r="AR368" s="8"/>
      <c r="AS368" s="8"/>
      <c r="AT368" s="8"/>
      <c r="AU368" s="8"/>
      <c r="AV368" s="8"/>
      <c r="AW368" s="8"/>
      <c r="AX368" s="8"/>
      <c r="AY368" s="8"/>
      <c r="AZ368" s="8"/>
      <c r="BA368" s="8"/>
      <c r="BB368" s="8"/>
      <c r="BC368" s="8"/>
      <c r="BD368" s="8"/>
      <c r="BE368" s="8"/>
      <c r="BF368" s="8"/>
      <c r="BG368" s="8"/>
      <c r="BH368" s="8"/>
      <c r="BI368" s="8"/>
      <c r="BJ368" s="8"/>
      <c r="BK368" s="8"/>
      <c r="BL368" s="8"/>
      <c r="BM368" s="8"/>
      <c r="BN368" s="8"/>
      <c r="BO368" s="8"/>
      <c r="BP368" s="8"/>
      <c r="BQ368" s="8"/>
      <c r="BR368" s="8"/>
      <c r="BS368" s="8"/>
      <c r="BT368" s="8"/>
      <c r="BU368" s="8"/>
      <c r="BV368" s="8"/>
      <c r="BW368" s="8"/>
      <c r="BX368" s="8"/>
      <c r="BY368" s="8"/>
      <c r="BZ368" s="8"/>
      <c r="CA368" s="8"/>
      <c r="CB368" s="8"/>
      <c r="CC368" s="8"/>
      <c r="CD368" s="8"/>
      <c r="CE368" s="8"/>
      <c r="CF368" s="8"/>
      <c r="CG368" s="8"/>
      <c r="CH368" s="8"/>
      <c r="CI368" s="8"/>
      <c r="CJ368" s="8"/>
      <c r="CK368" s="8"/>
      <c r="CL368" s="8"/>
      <c r="CM368" s="8"/>
      <c r="CN368" s="8"/>
      <c r="CO368" s="8"/>
      <c r="CP368" s="8"/>
      <c r="CQ368" s="8"/>
      <c r="CR368" s="8"/>
      <c r="CS368" s="8"/>
      <c r="CT368" s="8"/>
      <c r="CU368" s="8"/>
      <c r="CV368" s="8"/>
      <c r="CW368" s="8"/>
      <c r="CX368" s="8"/>
      <c r="CY368" s="8"/>
      <c r="CZ368" s="8"/>
      <c r="DA368" s="8"/>
      <c r="DB368" s="8"/>
      <c r="DC368" s="8"/>
      <c r="DD368" s="8"/>
      <c r="DE368" s="8"/>
      <c r="DF368" s="8"/>
      <c r="DG368" s="8"/>
      <c r="DH368" s="8"/>
      <c r="DI368" s="8"/>
      <c r="DJ368" s="8"/>
      <c r="DK368" s="8"/>
      <c r="DL368" s="8"/>
      <c r="DM368" s="8"/>
      <c r="DN368" s="8"/>
      <c r="DO368" s="8"/>
      <c r="DP368" s="8"/>
      <c r="DQ368" s="8"/>
      <c r="DR368" s="8"/>
      <c r="DS368" s="8"/>
      <c r="DT368" s="8"/>
      <c r="DU368" s="8"/>
      <c r="DV368" s="8"/>
      <c r="DW368" s="8"/>
      <c r="DX368" s="8"/>
      <c r="DY368" s="8"/>
      <c r="DZ368" s="8"/>
      <c r="EA368" s="8"/>
      <c r="EB368" s="8"/>
      <c r="EC368" s="8"/>
      <c r="ED368" s="8"/>
      <c r="EE368" s="8"/>
      <c r="EF368" s="8"/>
      <c r="EG368" s="8"/>
      <c r="EH368" s="8"/>
      <c r="EI368" s="8"/>
      <c r="EJ368" s="8"/>
      <c r="EK368" s="8"/>
      <c r="EL368" s="8"/>
      <c r="EM368" s="8"/>
      <c r="EN368" s="8"/>
      <c r="EO368" s="8"/>
      <c r="EP368" s="8"/>
      <c r="EQ368" s="8"/>
      <c r="ER368" s="8"/>
      <c r="ES368" s="8"/>
      <c r="ET368" s="8"/>
      <c r="EU368" s="8"/>
      <c r="EV368" s="8"/>
      <c r="EW368" s="8"/>
      <c r="EX368" s="8"/>
      <c r="EY368" s="8"/>
      <c r="EZ368" s="8"/>
      <c r="FA368" s="8"/>
      <c r="FB368" s="8"/>
      <c r="FC368" s="8"/>
      <c r="FD368" s="8"/>
      <c r="FE368" s="8"/>
      <c r="FF368" s="8"/>
      <c r="FG368" s="8"/>
      <c r="FH368" s="8"/>
      <c r="FI368" s="8"/>
      <c r="FJ368" s="8"/>
      <c r="FK368" s="8"/>
      <c r="FL368" s="8"/>
      <c r="FM368" s="8"/>
      <c r="FN368" s="8"/>
      <c r="FO368" s="8"/>
      <c r="FP368" s="8"/>
      <c r="FQ368" s="8"/>
      <c r="FR368" s="8"/>
      <c r="FS368" s="8"/>
      <c r="FT368" s="8"/>
      <c r="FU368" s="8"/>
      <c r="FV368" s="8"/>
      <c r="FW368" s="8"/>
      <c r="FX368" s="8"/>
      <c r="FY368" s="8"/>
      <c r="FZ368" s="8"/>
      <c r="GA368" s="8"/>
      <c r="GB368" s="8"/>
      <c r="GC368" s="8"/>
      <c r="GD368" s="8"/>
      <c r="GE368" s="8"/>
      <c r="GF368" s="8"/>
      <c r="GG368" s="8"/>
      <c r="GH368" s="8"/>
      <c r="GI368" s="8"/>
      <c r="GJ368" s="8"/>
      <c r="GK368" s="8"/>
      <c r="GL368" s="8"/>
      <c r="GM368" s="8"/>
      <c r="GN368" s="8"/>
      <c r="GO368" s="8"/>
      <c r="GP368" s="8"/>
      <c r="GQ368" s="8"/>
      <c r="GR368" s="8"/>
      <c r="GS368" s="8"/>
      <c r="GT368" s="8"/>
      <c r="GU368" s="8"/>
      <c r="GV368" s="8"/>
      <c r="GW368" s="8"/>
      <c r="GX368" s="8"/>
      <c r="GY368" s="8"/>
      <c r="GZ368" s="8"/>
      <c r="HA368" s="8"/>
      <c r="HB368" s="8"/>
      <c r="HC368" s="8"/>
      <c r="HD368" s="8"/>
      <c r="HE368" s="8"/>
      <c r="HF368" s="8"/>
      <c r="HG368" s="8"/>
      <c r="HH368" s="8"/>
      <c r="HI368" s="8"/>
      <c r="HJ368" s="8"/>
      <c r="HK368" s="8"/>
      <c r="HL368" s="8"/>
      <c r="HM368" s="8"/>
      <c r="HN368" s="8"/>
      <c r="HO368" s="8"/>
      <c r="HP368" s="8"/>
      <c r="HQ368" s="8"/>
      <c r="HR368" s="8"/>
      <c r="HS368" s="8"/>
      <c r="HT368" s="8"/>
      <c r="HU368" s="8"/>
      <c r="HV368" s="8"/>
      <c r="HW368" s="8"/>
      <c r="HX368" s="8"/>
      <c r="HY368" s="8"/>
      <c r="HZ368" s="8"/>
      <c r="IA368" s="8"/>
      <c r="IB368" s="8"/>
      <c r="IC368" s="8"/>
      <c r="ID368" s="8"/>
      <c r="IE368" s="8"/>
      <c r="IF368" s="8"/>
      <c r="IG368" s="8"/>
      <c r="IH368" s="8"/>
      <c r="II368" s="8"/>
      <c r="IJ368" s="8"/>
    </row>
    <row r="369" spans="1:244" ht="73.900000000000006" customHeight="1" x14ac:dyDescent="0.2">
      <c r="A369" s="15" t="s">
        <v>23</v>
      </c>
      <c r="B369" s="15" t="s">
        <v>374</v>
      </c>
      <c r="C369" s="15" t="s">
        <v>16</v>
      </c>
      <c r="D369" s="15" t="s">
        <v>11</v>
      </c>
      <c r="E369" s="18">
        <f t="shared" si="62"/>
        <v>18</v>
      </c>
      <c r="F369" s="65">
        <v>18</v>
      </c>
      <c r="G369" s="65"/>
      <c r="H369" s="65">
        <f t="shared" si="63"/>
        <v>20</v>
      </c>
      <c r="I369" s="65">
        <v>20</v>
      </c>
      <c r="J369" s="65"/>
    </row>
    <row r="370" spans="1:244" ht="235.9" customHeight="1" x14ac:dyDescent="0.2">
      <c r="A370" s="35" t="s">
        <v>375</v>
      </c>
      <c r="B370" s="11" t="s">
        <v>376</v>
      </c>
      <c r="C370" s="15"/>
      <c r="D370" s="15"/>
      <c r="E370" s="16">
        <f t="shared" si="62"/>
        <v>20597</v>
      </c>
      <c r="F370" s="17">
        <f>F371+F373</f>
        <v>20597</v>
      </c>
      <c r="G370" s="16">
        <f>G371+G373</f>
        <v>0</v>
      </c>
      <c r="H370" s="16">
        <f t="shared" si="63"/>
        <v>21857</v>
      </c>
      <c r="I370" s="17">
        <f>I371+I373</f>
        <v>21857</v>
      </c>
      <c r="J370" s="16">
        <f>J371+J373</f>
        <v>0</v>
      </c>
    </row>
    <row r="371" spans="1:244" ht="171.6" customHeight="1" x14ac:dyDescent="0.2">
      <c r="A371" s="36" t="s">
        <v>647</v>
      </c>
      <c r="B371" s="15" t="s">
        <v>377</v>
      </c>
      <c r="C371" s="15"/>
      <c r="D371" s="15"/>
      <c r="E371" s="18">
        <f t="shared" si="62"/>
        <v>20433</v>
      </c>
      <c r="F371" s="19">
        <f>F372</f>
        <v>20433</v>
      </c>
      <c r="G371" s="18">
        <f>G372</f>
        <v>0</v>
      </c>
      <c r="H371" s="18">
        <f t="shared" si="63"/>
        <v>21683</v>
      </c>
      <c r="I371" s="19">
        <f>I372</f>
        <v>21683</v>
      </c>
      <c r="J371" s="18">
        <f>J372</f>
        <v>0</v>
      </c>
    </row>
    <row r="372" spans="1:244" ht="54" customHeight="1" x14ac:dyDescent="0.2">
      <c r="A372" s="36" t="s">
        <v>30</v>
      </c>
      <c r="B372" s="15" t="s">
        <v>377</v>
      </c>
      <c r="C372" s="15" t="s">
        <v>19</v>
      </c>
      <c r="D372" s="15" t="s">
        <v>378</v>
      </c>
      <c r="E372" s="18">
        <f t="shared" si="62"/>
        <v>20433</v>
      </c>
      <c r="F372" s="65">
        <v>20433</v>
      </c>
      <c r="G372" s="65"/>
      <c r="H372" s="65">
        <f t="shared" si="63"/>
        <v>21683</v>
      </c>
      <c r="I372" s="65">
        <v>21683</v>
      </c>
      <c r="J372" s="65"/>
    </row>
    <row r="373" spans="1:244" ht="68.25" customHeight="1" x14ac:dyDescent="0.25">
      <c r="A373" s="36" t="s">
        <v>373</v>
      </c>
      <c r="B373" s="15" t="s">
        <v>379</v>
      </c>
      <c r="C373" s="15"/>
      <c r="D373" s="15"/>
      <c r="E373" s="18">
        <f t="shared" si="62"/>
        <v>164</v>
      </c>
      <c r="F373" s="19">
        <f>F374</f>
        <v>164</v>
      </c>
      <c r="G373" s="18">
        <f>G374</f>
        <v>0</v>
      </c>
      <c r="H373" s="18">
        <f t="shared" si="63"/>
        <v>174</v>
      </c>
      <c r="I373" s="19">
        <f>I374</f>
        <v>174</v>
      </c>
      <c r="J373" s="18">
        <f>J374</f>
        <v>0</v>
      </c>
      <c r="K373" s="8"/>
      <c r="L373" s="8"/>
      <c r="M373" s="8"/>
      <c r="N373" s="8"/>
      <c r="O373" s="8"/>
      <c r="P373" s="8"/>
      <c r="Q373" s="8"/>
      <c r="R373" s="8"/>
      <c r="S373" s="8"/>
      <c r="T373" s="8"/>
      <c r="U373" s="8"/>
      <c r="V373" s="8"/>
      <c r="W373" s="8"/>
      <c r="X373" s="8"/>
      <c r="Y373" s="8"/>
      <c r="Z373" s="8"/>
      <c r="AA373" s="8"/>
      <c r="AB373" s="8"/>
      <c r="AC373" s="8"/>
      <c r="AD373" s="8"/>
      <c r="AE373" s="8"/>
      <c r="AF373" s="8"/>
      <c r="AG373" s="8"/>
      <c r="AH373" s="8"/>
      <c r="AI373" s="8"/>
      <c r="AJ373" s="8"/>
      <c r="AK373" s="8"/>
      <c r="AL373" s="8"/>
      <c r="AM373" s="8"/>
      <c r="AN373" s="8"/>
      <c r="AO373" s="8"/>
      <c r="AP373" s="8"/>
      <c r="AQ373" s="8"/>
      <c r="AR373" s="8"/>
      <c r="AS373" s="8"/>
      <c r="AT373" s="8"/>
      <c r="AU373" s="8"/>
      <c r="AV373" s="8"/>
      <c r="AW373" s="8"/>
      <c r="AX373" s="8"/>
      <c r="AY373" s="8"/>
      <c r="AZ373" s="8"/>
      <c r="BA373" s="8"/>
      <c r="BB373" s="8"/>
      <c r="BC373" s="8"/>
      <c r="BD373" s="8"/>
      <c r="BE373" s="8"/>
      <c r="BF373" s="8"/>
      <c r="BG373" s="8"/>
      <c r="BH373" s="8"/>
      <c r="BI373" s="8"/>
      <c r="BJ373" s="8"/>
      <c r="BK373" s="8"/>
      <c r="BL373" s="8"/>
      <c r="BM373" s="8"/>
      <c r="BN373" s="8"/>
      <c r="BO373" s="8"/>
      <c r="BP373" s="8"/>
      <c r="BQ373" s="8"/>
      <c r="BR373" s="8"/>
      <c r="BS373" s="8"/>
      <c r="BT373" s="8"/>
      <c r="BU373" s="8"/>
      <c r="BV373" s="8"/>
      <c r="BW373" s="8"/>
      <c r="BX373" s="8"/>
      <c r="BY373" s="8"/>
      <c r="BZ373" s="8"/>
      <c r="CA373" s="8"/>
      <c r="CB373" s="8"/>
      <c r="CC373" s="8"/>
      <c r="CD373" s="8"/>
      <c r="CE373" s="8"/>
      <c r="CF373" s="8"/>
      <c r="CG373" s="8"/>
      <c r="CH373" s="8"/>
      <c r="CI373" s="8"/>
      <c r="CJ373" s="8"/>
      <c r="CK373" s="8"/>
      <c r="CL373" s="8"/>
      <c r="CM373" s="8"/>
      <c r="CN373" s="8"/>
      <c r="CO373" s="8"/>
      <c r="CP373" s="8"/>
      <c r="CQ373" s="8"/>
      <c r="CR373" s="8"/>
      <c r="CS373" s="8"/>
      <c r="CT373" s="8"/>
      <c r="CU373" s="8"/>
      <c r="CV373" s="8"/>
      <c r="CW373" s="8"/>
      <c r="CX373" s="8"/>
      <c r="CY373" s="8"/>
      <c r="CZ373" s="8"/>
      <c r="DA373" s="8"/>
      <c r="DB373" s="8"/>
      <c r="DC373" s="8"/>
      <c r="DD373" s="8"/>
      <c r="DE373" s="8"/>
      <c r="DF373" s="8"/>
      <c r="DG373" s="8"/>
      <c r="DH373" s="8"/>
      <c r="DI373" s="8"/>
      <c r="DJ373" s="8"/>
      <c r="DK373" s="8"/>
      <c r="DL373" s="8"/>
      <c r="DM373" s="8"/>
      <c r="DN373" s="8"/>
      <c r="DO373" s="8"/>
      <c r="DP373" s="8"/>
      <c r="DQ373" s="8"/>
      <c r="DR373" s="8"/>
      <c r="DS373" s="8"/>
      <c r="DT373" s="8"/>
      <c r="DU373" s="8"/>
      <c r="DV373" s="8"/>
      <c r="DW373" s="8"/>
      <c r="DX373" s="8"/>
      <c r="DY373" s="8"/>
      <c r="DZ373" s="8"/>
      <c r="EA373" s="8"/>
      <c r="EB373" s="8"/>
      <c r="EC373" s="8"/>
      <c r="ED373" s="8"/>
      <c r="EE373" s="8"/>
      <c r="EF373" s="8"/>
      <c r="EG373" s="8"/>
      <c r="EH373" s="8"/>
      <c r="EI373" s="8"/>
      <c r="EJ373" s="8"/>
      <c r="EK373" s="8"/>
      <c r="EL373" s="8"/>
      <c r="EM373" s="8"/>
      <c r="EN373" s="8"/>
      <c r="EO373" s="8"/>
      <c r="EP373" s="8"/>
      <c r="EQ373" s="8"/>
      <c r="ER373" s="8"/>
      <c r="ES373" s="8"/>
      <c r="ET373" s="8"/>
      <c r="EU373" s="8"/>
      <c r="EV373" s="8"/>
      <c r="EW373" s="8"/>
      <c r="EX373" s="8"/>
      <c r="EY373" s="8"/>
      <c r="EZ373" s="8"/>
      <c r="FA373" s="8"/>
      <c r="FB373" s="8"/>
      <c r="FC373" s="8"/>
      <c r="FD373" s="8"/>
      <c r="FE373" s="8"/>
      <c r="FF373" s="8"/>
      <c r="FG373" s="8"/>
      <c r="FH373" s="8"/>
      <c r="FI373" s="8"/>
      <c r="FJ373" s="8"/>
      <c r="FK373" s="8"/>
      <c r="FL373" s="8"/>
      <c r="FM373" s="8"/>
      <c r="FN373" s="8"/>
      <c r="FO373" s="8"/>
      <c r="FP373" s="8"/>
      <c r="FQ373" s="8"/>
      <c r="FR373" s="8"/>
      <c r="FS373" s="8"/>
      <c r="FT373" s="8"/>
      <c r="FU373" s="8"/>
      <c r="FV373" s="8"/>
      <c r="FW373" s="8"/>
      <c r="FX373" s="8"/>
      <c r="FY373" s="8"/>
      <c r="FZ373" s="8"/>
      <c r="GA373" s="8"/>
      <c r="GB373" s="8"/>
      <c r="GC373" s="8"/>
      <c r="GD373" s="8"/>
      <c r="GE373" s="8"/>
      <c r="GF373" s="8"/>
      <c r="GG373" s="8"/>
      <c r="GH373" s="8"/>
      <c r="GI373" s="8"/>
      <c r="GJ373" s="8"/>
      <c r="GK373" s="8"/>
      <c r="GL373" s="8"/>
      <c r="GM373" s="8"/>
      <c r="GN373" s="8"/>
      <c r="GO373" s="8"/>
      <c r="GP373" s="8"/>
      <c r="GQ373" s="8"/>
      <c r="GR373" s="8"/>
      <c r="GS373" s="8"/>
      <c r="GT373" s="8"/>
      <c r="GU373" s="8"/>
      <c r="GV373" s="8"/>
      <c r="GW373" s="8"/>
      <c r="GX373" s="8"/>
      <c r="GY373" s="8"/>
      <c r="GZ373" s="8"/>
      <c r="HA373" s="8"/>
      <c r="HB373" s="8"/>
      <c r="HC373" s="8"/>
      <c r="HD373" s="8"/>
      <c r="HE373" s="8"/>
      <c r="HF373" s="8"/>
      <c r="HG373" s="8"/>
      <c r="HH373" s="8"/>
      <c r="HI373" s="8"/>
      <c r="HJ373" s="8"/>
      <c r="HK373" s="8"/>
      <c r="HL373" s="8"/>
      <c r="HM373" s="8"/>
      <c r="HN373" s="8"/>
      <c r="HO373" s="8"/>
      <c r="HP373" s="8"/>
      <c r="HQ373" s="8"/>
      <c r="HR373" s="8"/>
      <c r="HS373" s="8"/>
      <c r="HT373" s="8"/>
      <c r="HU373" s="8"/>
      <c r="HV373" s="8"/>
      <c r="HW373" s="8"/>
      <c r="HX373" s="8"/>
      <c r="HY373" s="8"/>
      <c r="HZ373" s="8"/>
      <c r="IA373" s="8"/>
      <c r="IB373" s="8"/>
      <c r="IC373" s="8"/>
      <c r="ID373" s="8"/>
      <c r="IE373" s="8"/>
      <c r="IF373" s="8"/>
      <c r="IG373" s="8"/>
      <c r="IH373" s="8"/>
      <c r="II373" s="8"/>
      <c r="IJ373" s="8"/>
    </row>
    <row r="374" spans="1:244" ht="68.25" customHeight="1" x14ac:dyDescent="0.2">
      <c r="A374" s="15" t="s">
        <v>23</v>
      </c>
      <c r="B374" s="15" t="s">
        <v>379</v>
      </c>
      <c r="C374" s="15" t="s">
        <v>16</v>
      </c>
      <c r="D374" s="15" t="s">
        <v>378</v>
      </c>
      <c r="E374" s="18">
        <f t="shared" si="62"/>
        <v>164</v>
      </c>
      <c r="F374" s="65">
        <v>164</v>
      </c>
      <c r="G374" s="65"/>
      <c r="H374" s="65">
        <f t="shared" si="63"/>
        <v>174</v>
      </c>
      <c r="I374" s="65">
        <v>174</v>
      </c>
      <c r="J374" s="18"/>
    </row>
    <row r="375" spans="1:244" ht="390.75" customHeight="1" x14ac:dyDescent="0.2">
      <c r="A375" s="49" t="s">
        <v>648</v>
      </c>
      <c r="B375" s="11" t="s">
        <v>380</v>
      </c>
      <c r="C375" s="15"/>
      <c r="D375" s="15"/>
      <c r="E375" s="16">
        <f t="shared" si="62"/>
        <v>630</v>
      </c>
      <c r="F375" s="17">
        <f>F376+F378</f>
        <v>630</v>
      </c>
      <c r="G375" s="16">
        <f>G376+G378</f>
        <v>0</v>
      </c>
      <c r="H375" s="16">
        <f t="shared" si="63"/>
        <v>633</v>
      </c>
      <c r="I375" s="17">
        <f>I376+I378</f>
        <v>633</v>
      </c>
      <c r="J375" s="16">
        <f>J376+J378</f>
        <v>0</v>
      </c>
    </row>
    <row r="376" spans="1:244" ht="85.5" customHeight="1" x14ac:dyDescent="0.2">
      <c r="A376" s="36" t="s">
        <v>381</v>
      </c>
      <c r="B376" s="15" t="s">
        <v>382</v>
      </c>
      <c r="C376" s="15"/>
      <c r="D376" s="15"/>
      <c r="E376" s="18">
        <f t="shared" si="62"/>
        <v>625</v>
      </c>
      <c r="F376" s="19">
        <f>F377</f>
        <v>625</v>
      </c>
      <c r="G376" s="18">
        <f>G377</f>
        <v>0</v>
      </c>
      <c r="H376" s="18">
        <f t="shared" si="63"/>
        <v>628</v>
      </c>
      <c r="I376" s="19">
        <f>I377</f>
        <v>628</v>
      </c>
      <c r="J376" s="18">
        <f>J377</f>
        <v>0</v>
      </c>
    </row>
    <row r="377" spans="1:244" ht="48.75" customHeight="1" x14ac:dyDescent="0.2">
      <c r="A377" s="36" t="s">
        <v>30</v>
      </c>
      <c r="B377" s="15" t="s">
        <v>382</v>
      </c>
      <c r="C377" s="15" t="s">
        <v>19</v>
      </c>
      <c r="D377" s="15" t="s">
        <v>11</v>
      </c>
      <c r="E377" s="18">
        <f t="shared" si="62"/>
        <v>625</v>
      </c>
      <c r="F377" s="65">
        <v>625</v>
      </c>
      <c r="G377" s="65"/>
      <c r="H377" s="65">
        <f t="shared" si="63"/>
        <v>628</v>
      </c>
      <c r="I377" s="65">
        <v>628</v>
      </c>
      <c r="J377" s="65"/>
    </row>
    <row r="378" spans="1:244" ht="72" customHeight="1" x14ac:dyDescent="0.2">
      <c r="A378" s="36" t="s">
        <v>373</v>
      </c>
      <c r="B378" s="15" t="s">
        <v>569</v>
      </c>
      <c r="C378" s="15"/>
      <c r="D378" s="15"/>
      <c r="E378" s="18">
        <f t="shared" si="62"/>
        <v>5</v>
      </c>
      <c r="F378" s="19">
        <f>F379</f>
        <v>5</v>
      </c>
      <c r="G378" s="18">
        <f>G379</f>
        <v>0</v>
      </c>
      <c r="H378" s="18">
        <f t="shared" si="63"/>
        <v>5</v>
      </c>
      <c r="I378" s="19">
        <f>I379</f>
        <v>5</v>
      </c>
      <c r="J378" s="18">
        <f>J379</f>
        <v>0</v>
      </c>
    </row>
    <row r="379" spans="1:244" ht="79.5" customHeight="1" x14ac:dyDescent="0.2">
      <c r="A379" s="15" t="s">
        <v>23</v>
      </c>
      <c r="B379" s="15" t="s">
        <v>569</v>
      </c>
      <c r="C379" s="15" t="s">
        <v>16</v>
      </c>
      <c r="D379" s="15" t="s">
        <v>11</v>
      </c>
      <c r="E379" s="18">
        <f t="shared" si="62"/>
        <v>5</v>
      </c>
      <c r="F379" s="65">
        <v>5</v>
      </c>
      <c r="G379" s="65"/>
      <c r="H379" s="65">
        <f t="shared" si="63"/>
        <v>5</v>
      </c>
      <c r="I379" s="65">
        <v>5</v>
      </c>
      <c r="J379" s="65"/>
    </row>
    <row r="380" spans="1:244" ht="408.75" customHeight="1" x14ac:dyDescent="0.2">
      <c r="A380" s="50" t="s">
        <v>877</v>
      </c>
      <c r="B380" s="11" t="s">
        <v>384</v>
      </c>
      <c r="C380" s="15"/>
      <c r="D380" s="15"/>
      <c r="E380" s="16">
        <f t="shared" ref="E380:E435" si="67">F380+G380</f>
        <v>100</v>
      </c>
      <c r="F380" s="17">
        <f>F381</f>
        <v>100</v>
      </c>
      <c r="G380" s="17">
        <f>G381</f>
        <v>0</v>
      </c>
      <c r="H380" s="16">
        <f t="shared" ref="H380:H437" si="68">I380+J380</f>
        <v>100</v>
      </c>
      <c r="I380" s="17">
        <f>I381</f>
        <v>100</v>
      </c>
      <c r="J380" s="17">
        <f>J381</f>
        <v>0</v>
      </c>
    </row>
    <row r="381" spans="1:244" s="20" customFormat="1" ht="387.75" customHeight="1" x14ac:dyDescent="0.2">
      <c r="A381" s="51" t="s">
        <v>878</v>
      </c>
      <c r="B381" s="15" t="s">
        <v>385</v>
      </c>
      <c r="C381" s="15"/>
      <c r="D381" s="15"/>
      <c r="E381" s="18">
        <f t="shared" si="67"/>
        <v>100</v>
      </c>
      <c r="F381" s="19">
        <f>F382</f>
        <v>100</v>
      </c>
      <c r="G381" s="18">
        <f>G382</f>
        <v>0</v>
      </c>
      <c r="H381" s="18">
        <f t="shared" si="68"/>
        <v>100</v>
      </c>
      <c r="I381" s="19">
        <f>I382</f>
        <v>100</v>
      </c>
      <c r="J381" s="18">
        <f>J382</f>
        <v>0</v>
      </c>
    </row>
    <row r="382" spans="1:244" ht="46.5" customHeight="1" x14ac:dyDescent="0.25">
      <c r="A382" s="36" t="s">
        <v>30</v>
      </c>
      <c r="B382" s="15" t="s">
        <v>385</v>
      </c>
      <c r="C382" s="15" t="s">
        <v>19</v>
      </c>
      <c r="D382" s="15" t="s">
        <v>11</v>
      </c>
      <c r="E382" s="18">
        <f t="shared" si="67"/>
        <v>100</v>
      </c>
      <c r="F382" s="65">
        <v>100</v>
      </c>
      <c r="G382" s="65"/>
      <c r="H382" s="65">
        <f t="shared" si="68"/>
        <v>100</v>
      </c>
      <c r="I382" s="65">
        <v>100</v>
      </c>
      <c r="J382" s="65"/>
      <c r="K382" s="26"/>
      <c r="L382" s="26"/>
      <c r="M382" s="26"/>
      <c r="N382" s="26"/>
      <c r="O382" s="26"/>
      <c r="P382" s="26"/>
      <c r="Q382" s="26"/>
      <c r="R382" s="26"/>
      <c r="S382" s="26"/>
      <c r="T382" s="26"/>
      <c r="U382" s="26"/>
      <c r="V382" s="26"/>
      <c r="W382" s="26"/>
      <c r="X382" s="26"/>
      <c r="Y382" s="26"/>
      <c r="Z382" s="26"/>
      <c r="AA382" s="26"/>
      <c r="AB382" s="26"/>
      <c r="AC382" s="26"/>
      <c r="AD382" s="26"/>
      <c r="AE382" s="26"/>
      <c r="AF382" s="26"/>
      <c r="AG382" s="26"/>
      <c r="AH382" s="26"/>
      <c r="AI382" s="26"/>
      <c r="AJ382" s="26"/>
      <c r="AK382" s="26"/>
      <c r="AL382" s="26"/>
      <c r="AM382" s="26"/>
      <c r="AN382" s="26"/>
      <c r="AO382" s="26"/>
      <c r="AP382" s="26"/>
      <c r="AQ382" s="26"/>
      <c r="AR382" s="26"/>
      <c r="AS382" s="26"/>
      <c r="AT382" s="26"/>
      <c r="AU382" s="26"/>
      <c r="AV382" s="26"/>
      <c r="AW382" s="26"/>
      <c r="AX382" s="26"/>
      <c r="AY382" s="26"/>
      <c r="AZ382" s="26"/>
      <c r="BA382" s="26"/>
      <c r="BB382" s="26"/>
      <c r="BC382" s="26"/>
      <c r="BD382" s="26"/>
      <c r="BE382" s="26"/>
      <c r="BF382" s="26"/>
      <c r="BG382" s="26"/>
      <c r="BH382" s="26"/>
      <c r="BI382" s="26"/>
      <c r="BJ382" s="26"/>
      <c r="BK382" s="26"/>
      <c r="BL382" s="26"/>
      <c r="BM382" s="26"/>
      <c r="BN382" s="26"/>
      <c r="BO382" s="26"/>
      <c r="BP382" s="26"/>
      <c r="BQ382" s="26"/>
      <c r="BR382" s="26"/>
      <c r="BS382" s="26"/>
      <c r="BT382" s="26"/>
      <c r="BU382" s="26"/>
      <c r="BV382" s="26"/>
      <c r="BW382" s="26"/>
      <c r="BX382" s="26"/>
      <c r="BY382" s="26"/>
      <c r="BZ382" s="26"/>
      <c r="CA382" s="26"/>
      <c r="CB382" s="26"/>
      <c r="CC382" s="26"/>
      <c r="CD382" s="26"/>
      <c r="CE382" s="26"/>
      <c r="CF382" s="26"/>
      <c r="CG382" s="26"/>
      <c r="CH382" s="26"/>
      <c r="CI382" s="26"/>
      <c r="CJ382" s="26"/>
      <c r="CK382" s="26"/>
      <c r="CL382" s="26"/>
      <c r="CM382" s="26"/>
      <c r="CN382" s="26"/>
      <c r="CO382" s="26"/>
      <c r="CP382" s="26"/>
      <c r="CQ382" s="26"/>
      <c r="CR382" s="26"/>
      <c r="CS382" s="26"/>
      <c r="CT382" s="26"/>
      <c r="CU382" s="26"/>
      <c r="CV382" s="26"/>
      <c r="CW382" s="26"/>
      <c r="CX382" s="26"/>
      <c r="CY382" s="26"/>
      <c r="CZ382" s="26"/>
      <c r="DA382" s="26"/>
      <c r="DB382" s="26"/>
      <c r="DC382" s="26"/>
      <c r="DD382" s="26"/>
      <c r="DE382" s="26"/>
      <c r="DF382" s="26"/>
      <c r="DG382" s="26"/>
      <c r="DH382" s="26"/>
      <c r="DI382" s="26"/>
      <c r="DJ382" s="26"/>
      <c r="DK382" s="26"/>
      <c r="DL382" s="26"/>
      <c r="DM382" s="26"/>
      <c r="DN382" s="26"/>
      <c r="DO382" s="26"/>
      <c r="DP382" s="26"/>
      <c r="DQ382" s="26"/>
      <c r="DR382" s="26"/>
      <c r="DS382" s="26"/>
      <c r="DT382" s="26"/>
      <c r="DU382" s="26"/>
      <c r="DV382" s="26"/>
      <c r="DW382" s="26"/>
      <c r="DX382" s="26"/>
      <c r="DY382" s="26"/>
      <c r="DZ382" s="26"/>
      <c r="EA382" s="26"/>
      <c r="EB382" s="26"/>
      <c r="EC382" s="26"/>
      <c r="ED382" s="26"/>
      <c r="EE382" s="26"/>
      <c r="EF382" s="26"/>
      <c r="EG382" s="26"/>
      <c r="EH382" s="26"/>
      <c r="EI382" s="26"/>
      <c r="EJ382" s="26"/>
      <c r="EK382" s="26"/>
      <c r="EL382" s="26"/>
      <c r="EM382" s="26"/>
      <c r="EN382" s="26"/>
      <c r="EO382" s="26"/>
      <c r="EP382" s="26"/>
      <c r="EQ382" s="26"/>
      <c r="ER382" s="26"/>
      <c r="ES382" s="26"/>
      <c r="ET382" s="26"/>
      <c r="EU382" s="26"/>
      <c r="EV382" s="26"/>
      <c r="EW382" s="26"/>
      <c r="EX382" s="26"/>
      <c r="EY382" s="26"/>
      <c r="EZ382" s="26"/>
      <c r="FA382" s="26"/>
      <c r="FB382" s="26"/>
      <c r="FC382" s="26"/>
      <c r="FD382" s="26"/>
      <c r="FE382" s="26"/>
      <c r="FF382" s="26"/>
      <c r="FG382" s="26"/>
      <c r="FH382" s="26"/>
      <c r="FI382" s="26"/>
      <c r="FJ382" s="26"/>
      <c r="FK382" s="26"/>
      <c r="FL382" s="26"/>
      <c r="FM382" s="26"/>
      <c r="FN382" s="26"/>
      <c r="FO382" s="26"/>
      <c r="FP382" s="26"/>
      <c r="FQ382" s="26"/>
      <c r="FR382" s="26"/>
      <c r="FS382" s="26"/>
      <c r="FT382" s="26"/>
      <c r="FU382" s="26"/>
      <c r="FV382" s="26"/>
      <c r="FW382" s="26"/>
      <c r="FX382" s="26"/>
      <c r="FY382" s="26"/>
      <c r="FZ382" s="26"/>
      <c r="GA382" s="26"/>
      <c r="GB382" s="26"/>
      <c r="GC382" s="26"/>
      <c r="GD382" s="26"/>
      <c r="GE382" s="26"/>
      <c r="GF382" s="26"/>
      <c r="GG382" s="26"/>
      <c r="GH382" s="26"/>
      <c r="GI382" s="26"/>
      <c r="GJ382" s="26"/>
      <c r="GK382" s="26"/>
      <c r="GL382" s="26"/>
      <c r="GM382" s="26"/>
      <c r="GN382" s="26"/>
      <c r="GO382" s="26"/>
      <c r="GP382" s="26"/>
      <c r="GQ382" s="26"/>
      <c r="GR382" s="26"/>
      <c r="GS382" s="26"/>
      <c r="GT382" s="26"/>
      <c r="GU382" s="26"/>
      <c r="GV382" s="26"/>
      <c r="GW382" s="26"/>
      <c r="GX382" s="26"/>
      <c r="GY382" s="26"/>
      <c r="GZ382" s="26"/>
      <c r="HA382" s="26"/>
      <c r="HB382" s="26"/>
      <c r="HC382" s="26"/>
      <c r="HD382" s="26"/>
      <c r="HE382" s="26"/>
      <c r="HF382" s="26"/>
      <c r="HG382" s="26"/>
      <c r="HH382" s="26"/>
      <c r="HI382" s="26"/>
      <c r="HJ382" s="26"/>
      <c r="HK382" s="26"/>
      <c r="HL382" s="26"/>
      <c r="HM382" s="26"/>
      <c r="HN382" s="26"/>
      <c r="HO382" s="26"/>
      <c r="HP382" s="26"/>
      <c r="HQ382" s="26"/>
      <c r="HR382" s="26"/>
      <c r="HS382" s="26"/>
      <c r="HT382" s="26"/>
      <c r="HU382" s="26"/>
      <c r="HV382" s="26"/>
      <c r="HW382" s="26"/>
      <c r="HX382" s="26"/>
      <c r="HY382" s="26"/>
      <c r="HZ382" s="26"/>
      <c r="IA382" s="26"/>
      <c r="IB382" s="26"/>
      <c r="IC382" s="26"/>
      <c r="ID382" s="26"/>
      <c r="IE382" s="26"/>
      <c r="IF382" s="26"/>
      <c r="IG382" s="26"/>
      <c r="IH382" s="26"/>
      <c r="II382" s="26"/>
      <c r="IJ382" s="26"/>
    </row>
    <row r="383" spans="1:244" ht="99" customHeight="1" x14ac:dyDescent="0.25">
      <c r="A383" s="38" t="s">
        <v>386</v>
      </c>
      <c r="B383" s="11" t="s">
        <v>387</v>
      </c>
      <c r="C383" s="15"/>
      <c r="D383" s="15"/>
      <c r="E383" s="16">
        <f t="shared" si="67"/>
        <v>156</v>
      </c>
      <c r="F383" s="17">
        <f>F384</f>
        <v>156</v>
      </c>
      <c r="G383" s="16">
        <f>G384</f>
        <v>0</v>
      </c>
      <c r="H383" s="16">
        <f t="shared" si="68"/>
        <v>156</v>
      </c>
      <c r="I383" s="17">
        <f>I384</f>
        <v>156</v>
      </c>
      <c r="J383" s="16">
        <f>J384</f>
        <v>0</v>
      </c>
      <c r="K383" s="8"/>
      <c r="L383" s="8"/>
      <c r="M383" s="8"/>
      <c r="N383" s="8"/>
      <c r="O383" s="8"/>
      <c r="P383" s="8"/>
      <c r="Q383" s="8"/>
      <c r="R383" s="8"/>
      <c r="S383" s="8"/>
      <c r="T383" s="8"/>
      <c r="U383" s="8"/>
      <c r="V383" s="8"/>
      <c r="W383" s="8"/>
      <c r="X383" s="8"/>
      <c r="Y383" s="8"/>
      <c r="Z383" s="8"/>
      <c r="AA383" s="8"/>
      <c r="AB383" s="8"/>
      <c r="AC383" s="8"/>
      <c r="AD383" s="8"/>
      <c r="AE383" s="8"/>
      <c r="AF383" s="8"/>
      <c r="AG383" s="8"/>
      <c r="AH383" s="8"/>
      <c r="AI383" s="8"/>
      <c r="AJ383" s="8"/>
      <c r="AK383" s="8"/>
      <c r="AL383" s="8"/>
      <c r="AM383" s="8"/>
      <c r="AN383" s="8"/>
      <c r="AO383" s="8"/>
      <c r="AP383" s="8"/>
      <c r="AQ383" s="8"/>
      <c r="AR383" s="8"/>
      <c r="AS383" s="8"/>
      <c r="AT383" s="8"/>
      <c r="AU383" s="8"/>
      <c r="AV383" s="8"/>
      <c r="AW383" s="8"/>
      <c r="AX383" s="8"/>
      <c r="AY383" s="8"/>
      <c r="AZ383" s="8"/>
      <c r="BA383" s="8"/>
      <c r="BB383" s="8"/>
      <c r="BC383" s="8"/>
      <c r="BD383" s="8"/>
      <c r="BE383" s="8"/>
      <c r="BF383" s="8"/>
      <c r="BG383" s="8"/>
      <c r="BH383" s="8"/>
      <c r="BI383" s="8"/>
      <c r="BJ383" s="8"/>
      <c r="BK383" s="8"/>
      <c r="BL383" s="8"/>
      <c r="BM383" s="8"/>
      <c r="BN383" s="8"/>
      <c r="BO383" s="8"/>
      <c r="BP383" s="8"/>
      <c r="BQ383" s="8"/>
      <c r="BR383" s="8"/>
      <c r="BS383" s="8"/>
      <c r="BT383" s="8"/>
      <c r="BU383" s="8"/>
      <c r="BV383" s="8"/>
      <c r="BW383" s="8"/>
      <c r="BX383" s="8"/>
      <c r="BY383" s="8"/>
      <c r="BZ383" s="8"/>
      <c r="CA383" s="8"/>
      <c r="CB383" s="8"/>
      <c r="CC383" s="8"/>
      <c r="CD383" s="8"/>
      <c r="CE383" s="8"/>
      <c r="CF383" s="8"/>
      <c r="CG383" s="8"/>
      <c r="CH383" s="8"/>
      <c r="CI383" s="8"/>
      <c r="CJ383" s="8"/>
      <c r="CK383" s="8"/>
      <c r="CL383" s="8"/>
      <c r="CM383" s="8"/>
      <c r="CN383" s="8"/>
      <c r="CO383" s="8"/>
      <c r="CP383" s="8"/>
      <c r="CQ383" s="8"/>
      <c r="CR383" s="8"/>
      <c r="CS383" s="8"/>
      <c r="CT383" s="8"/>
      <c r="CU383" s="8"/>
      <c r="CV383" s="8"/>
      <c r="CW383" s="8"/>
      <c r="CX383" s="8"/>
      <c r="CY383" s="8"/>
      <c r="CZ383" s="8"/>
      <c r="DA383" s="8"/>
      <c r="DB383" s="8"/>
      <c r="DC383" s="8"/>
      <c r="DD383" s="8"/>
      <c r="DE383" s="8"/>
      <c r="DF383" s="8"/>
      <c r="DG383" s="8"/>
      <c r="DH383" s="8"/>
      <c r="DI383" s="8"/>
      <c r="DJ383" s="8"/>
      <c r="DK383" s="8"/>
      <c r="DL383" s="8"/>
      <c r="DM383" s="8"/>
      <c r="DN383" s="8"/>
      <c r="DO383" s="8"/>
      <c r="DP383" s="8"/>
      <c r="DQ383" s="8"/>
      <c r="DR383" s="8"/>
      <c r="DS383" s="8"/>
      <c r="DT383" s="8"/>
      <c r="DU383" s="8"/>
      <c r="DV383" s="8"/>
      <c r="DW383" s="8"/>
      <c r="DX383" s="8"/>
      <c r="DY383" s="8"/>
      <c r="DZ383" s="8"/>
      <c r="EA383" s="8"/>
      <c r="EB383" s="8"/>
      <c r="EC383" s="8"/>
      <c r="ED383" s="8"/>
      <c r="EE383" s="8"/>
      <c r="EF383" s="8"/>
      <c r="EG383" s="8"/>
      <c r="EH383" s="8"/>
      <c r="EI383" s="8"/>
      <c r="EJ383" s="8"/>
      <c r="EK383" s="8"/>
      <c r="EL383" s="8"/>
      <c r="EM383" s="8"/>
      <c r="EN383" s="8"/>
      <c r="EO383" s="8"/>
      <c r="EP383" s="8"/>
      <c r="EQ383" s="8"/>
      <c r="ER383" s="8"/>
      <c r="ES383" s="8"/>
      <c r="ET383" s="8"/>
      <c r="EU383" s="8"/>
      <c r="EV383" s="8"/>
      <c r="EW383" s="8"/>
      <c r="EX383" s="8"/>
      <c r="EY383" s="8"/>
      <c r="EZ383" s="8"/>
      <c r="FA383" s="8"/>
      <c r="FB383" s="8"/>
      <c r="FC383" s="8"/>
      <c r="FD383" s="8"/>
      <c r="FE383" s="8"/>
      <c r="FF383" s="8"/>
      <c r="FG383" s="8"/>
      <c r="FH383" s="8"/>
      <c r="FI383" s="8"/>
      <c r="FJ383" s="8"/>
      <c r="FK383" s="8"/>
      <c r="FL383" s="8"/>
      <c r="FM383" s="8"/>
      <c r="FN383" s="8"/>
      <c r="FO383" s="8"/>
      <c r="FP383" s="8"/>
      <c r="FQ383" s="8"/>
      <c r="FR383" s="8"/>
      <c r="FS383" s="8"/>
      <c r="FT383" s="8"/>
      <c r="FU383" s="8"/>
      <c r="FV383" s="8"/>
      <c r="FW383" s="8"/>
      <c r="FX383" s="8"/>
      <c r="FY383" s="8"/>
      <c r="FZ383" s="8"/>
      <c r="GA383" s="8"/>
      <c r="GB383" s="8"/>
      <c r="GC383" s="8"/>
      <c r="GD383" s="8"/>
      <c r="GE383" s="8"/>
      <c r="GF383" s="8"/>
      <c r="GG383" s="8"/>
      <c r="GH383" s="8"/>
      <c r="GI383" s="8"/>
      <c r="GJ383" s="8"/>
      <c r="GK383" s="8"/>
      <c r="GL383" s="8"/>
      <c r="GM383" s="8"/>
      <c r="GN383" s="8"/>
      <c r="GO383" s="8"/>
      <c r="GP383" s="8"/>
      <c r="GQ383" s="8"/>
      <c r="GR383" s="8"/>
      <c r="GS383" s="8"/>
      <c r="GT383" s="8"/>
      <c r="GU383" s="8"/>
      <c r="GV383" s="8"/>
      <c r="GW383" s="8"/>
      <c r="GX383" s="8"/>
      <c r="GY383" s="8"/>
      <c r="GZ383" s="8"/>
      <c r="HA383" s="8"/>
      <c r="HB383" s="8"/>
      <c r="HC383" s="8"/>
      <c r="HD383" s="8"/>
      <c r="HE383" s="8"/>
      <c r="HF383" s="8"/>
      <c r="HG383" s="8"/>
      <c r="HH383" s="8"/>
      <c r="HI383" s="8"/>
      <c r="HJ383" s="8"/>
      <c r="HK383" s="8"/>
      <c r="HL383" s="8"/>
      <c r="HM383" s="8"/>
      <c r="HN383" s="8"/>
      <c r="HO383" s="8"/>
      <c r="HP383" s="8"/>
      <c r="HQ383" s="8"/>
      <c r="HR383" s="8"/>
      <c r="HS383" s="8"/>
      <c r="HT383" s="8"/>
      <c r="HU383" s="8"/>
      <c r="HV383" s="8"/>
      <c r="HW383" s="8"/>
      <c r="HX383" s="8"/>
      <c r="HY383" s="8"/>
      <c r="HZ383" s="8"/>
      <c r="IA383" s="8"/>
      <c r="IB383" s="8"/>
      <c r="IC383" s="8"/>
      <c r="ID383" s="8"/>
      <c r="IE383" s="8"/>
      <c r="IF383" s="8"/>
      <c r="IG383" s="8"/>
      <c r="IH383" s="8"/>
      <c r="II383" s="8"/>
      <c r="IJ383" s="8"/>
    </row>
    <row r="384" spans="1:244" ht="83.25" customHeight="1" x14ac:dyDescent="0.2">
      <c r="A384" s="36" t="s">
        <v>388</v>
      </c>
      <c r="B384" s="15" t="s">
        <v>389</v>
      </c>
      <c r="C384" s="15"/>
      <c r="D384" s="15"/>
      <c r="E384" s="18">
        <f t="shared" si="67"/>
        <v>156</v>
      </c>
      <c r="F384" s="19">
        <f>F385</f>
        <v>156</v>
      </c>
      <c r="G384" s="18">
        <f>G385</f>
        <v>0</v>
      </c>
      <c r="H384" s="18">
        <f t="shared" si="68"/>
        <v>156</v>
      </c>
      <c r="I384" s="19">
        <f>I385</f>
        <v>156</v>
      </c>
      <c r="J384" s="18">
        <f>J385</f>
        <v>0</v>
      </c>
    </row>
    <row r="385" spans="1:244" ht="70.5" customHeight="1" x14ac:dyDescent="0.25">
      <c r="A385" s="15" t="s">
        <v>23</v>
      </c>
      <c r="B385" s="15" t="s">
        <v>389</v>
      </c>
      <c r="C385" s="15" t="s">
        <v>16</v>
      </c>
      <c r="D385" s="15" t="s">
        <v>11</v>
      </c>
      <c r="E385" s="18">
        <f t="shared" si="67"/>
        <v>156</v>
      </c>
      <c r="F385" s="65">
        <v>156</v>
      </c>
      <c r="G385" s="65"/>
      <c r="H385" s="65">
        <f t="shared" si="68"/>
        <v>156</v>
      </c>
      <c r="I385" s="65">
        <v>156</v>
      </c>
      <c r="J385" s="65"/>
      <c r="K385" s="8"/>
      <c r="L385" s="8"/>
      <c r="M385" s="8"/>
      <c r="N385" s="8"/>
      <c r="O385" s="8"/>
      <c r="P385" s="8"/>
      <c r="Q385" s="8"/>
      <c r="R385" s="8"/>
      <c r="S385" s="8"/>
      <c r="T385" s="8"/>
      <c r="U385" s="8"/>
      <c r="V385" s="8"/>
      <c r="W385" s="8"/>
      <c r="X385" s="8"/>
      <c r="Y385" s="8"/>
      <c r="Z385" s="8"/>
      <c r="AA385" s="8"/>
      <c r="AB385" s="8"/>
      <c r="AC385" s="8"/>
      <c r="AD385" s="8"/>
      <c r="AE385" s="8"/>
      <c r="AF385" s="8"/>
      <c r="AG385" s="8"/>
      <c r="AH385" s="8"/>
      <c r="AI385" s="8"/>
      <c r="AJ385" s="8"/>
      <c r="AK385" s="8"/>
      <c r="AL385" s="8"/>
      <c r="AM385" s="8"/>
      <c r="AN385" s="8"/>
      <c r="AO385" s="8"/>
      <c r="AP385" s="8"/>
      <c r="AQ385" s="8"/>
      <c r="AR385" s="8"/>
      <c r="AS385" s="8"/>
      <c r="AT385" s="8"/>
      <c r="AU385" s="8"/>
      <c r="AV385" s="8"/>
      <c r="AW385" s="8"/>
      <c r="AX385" s="8"/>
      <c r="AY385" s="8"/>
      <c r="AZ385" s="8"/>
      <c r="BA385" s="8"/>
      <c r="BB385" s="8"/>
      <c r="BC385" s="8"/>
      <c r="BD385" s="8"/>
      <c r="BE385" s="8"/>
      <c r="BF385" s="8"/>
      <c r="BG385" s="8"/>
      <c r="BH385" s="8"/>
      <c r="BI385" s="8"/>
      <c r="BJ385" s="8"/>
      <c r="BK385" s="8"/>
      <c r="BL385" s="8"/>
      <c r="BM385" s="8"/>
      <c r="BN385" s="8"/>
      <c r="BO385" s="8"/>
      <c r="BP385" s="8"/>
      <c r="BQ385" s="8"/>
      <c r="BR385" s="8"/>
      <c r="BS385" s="8"/>
      <c r="BT385" s="8"/>
      <c r="BU385" s="8"/>
      <c r="BV385" s="8"/>
      <c r="BW385" s="8"/>
      <c r="BX385" s="8"/>
      <c r="BY385" s="8"/>
      <c r="BZ385" s="8"/>
      <c r="CA385" s="8"/>
      <c r="CB385" s="8"/>
      <c r="CC385" s="8"/>
      <c r="CD385" s="8"/>
      <c r="CE385" s="8"/>
      <c r="CF385" s="8"/>
      <c r="CG385" s="8"/>
      <c r="CH385" s="8"/>
      <c r="CI385" s="8"/>
      <c r="CJ385" s="8"/>
      <c r="CK385" s="8"/>
      <c r="CL385" s="8"/>
      <c r="CM385" s="8"/>
      <c r="CN385" s="8"/>
      <c r="CO385" s="8"/>
      <c r="CP385" s="8"/>
      <c r="CQ385" s="8"/>
      <c r="CR385" s="8"/>
      <c r="CS385" s="8"/>
      <c r="CT385" s="8"/>
      <c r="CU385" s="8"/>
      <c r="CV385" s="8"/>
      <c r="CW385" s="8"/>
      <c r="CX385" s="8"/>
      <c r="CY385" s="8"/>
      <c r="CZ385" s="8"/>
      <c r="DA385" s="8"/>
      <c r="DB385" s="8"/>
      <c r="DC385" s="8"/>
      <c r="DD385" s="8"/>
      <c r="DE385" s="8"/>
      <c r="DF385" s="8"/>
      <c r="DG385" s="8"/>
      <c r="DH385" s="8"/>
      <c r="DI385" s="8"/>
      <c r="DJ385" s="8"/>
      <c r="DK385" s="8"/>
      <c r="DL385" s="8"/>
      <c r="DM385" s="8"/>
      <c r="DN385" s="8"/>
      <c r="DO385" s="8"/>
      <c r="DP385" s="8"/>
      <c r="DQ385" s="8"/>
      <c r="DR385" s="8"/>
      <c r="DS385" s="8"/>
      <c r="DT385" s="8"/>
      <c r="DU385" s="8"/>
      <c r="DV385" s="8"/>
      <c r="DW385" s="8"/>
      <c r="DX385" s="8"/>
      <c r="DY385" s="8"/>
      <c r="DZ385" s="8"/>
      <c r="EA385" s="8"/>
      <c r="EB385" s="8"/>
      <c r="EC385" s="8"/>
      <c r="ED385" s="8"/>
      <c r="EE385" s="8"/>
      <c r="EF385" s="8"/>
      <c r="EG385" s="8"/>
      <c r="EH385" s="8"/>
      <c r="EI385" s="8"/>
      <c r="EJ385" s="8"/>
      <c r="EK385" s="8"/>
      <c r="EL385" s="8"/>
      <c r="EM385" s="8"/>
      <c r="EN385" s="8"/>
      <c r="EO385" s="8"/>
      <c r="EP385" s="8"/>
      <c r="EQ385" s="8"/>
      <c r="ER385" s="8"/>
      <c r="ES385" s="8"/>
      <c r="ET385" s="8"/>
      <c r="EU385" s="8"/>
      <c r="EV385" s="8"/>
      <c r="EW385" s="8"/>
      <c r="EX385" s="8"/>
      <c r="EY385" s="8"/>
      <c r="EZ385" s="8"/>
      <c r="FA385" s="8"/>
      <c r="FB385" s="8"/>
      <c r="FC385" s="8"/>
      <c r="FD385" s="8"/>
      <c r="FE385" s="8"/>
      <c r="FF385" s="8"/>
      <c r="FG385" s="8"/>
      <c r="FH385" s="8"/>
      <c r="FI385" s="8"/>
      <c r="FJ385" s="8"/>
      <c r="FK385" s="8"/>
      <c r="FL385" s="8"/>
      <c r="FM385" s="8"/>
      <c r="FN385" s="8"/>
      <c r="FO385" s="8"/>
      <c r="FP385" s="8"/>
      <c r="FQ385" s="8"/>
      <c r="FR385" s="8"/>
      <c r="FS385" s="8"/>
      <c r="FT385" s="8"/>
      <c r="FU385" s="8"/>
      <c r="FV385" s="8"/>
      <c r="FW385" s="8"/>
      <c r="FX385" s="8"/>
      <c r="FY385" s="8"/>
      <c r="FZ385" s="8"/>
      <c r="GA385" s="8"/>
      <c r="GB385" s="8"/>
      <c r="GC385" s="8"/>
      <c r="GD385" s="8"/>
      <c r="GE385" s="8"/>
      <c r="GF385" s="8"/>
      <c r="GG385" s="8"/>
      <c r="GH385" s="8"/>
      <c r="GI385" s="8"/>
      <c r="GJ385" s="8"/>
      <c r="GK385" s="8"/>
      <c r="GL385" s="8"/>
      <c r="GM385" s="8"/>
      <c r="GN385" s="8"/>
      <c r="GO385" s="8"/>
      <c r="GP385" s="8"/>
      <c r="GQ385" s="8"/>
      <c r="GR385" s="8"/>
      <c r="GS385" s="8"/>
      <c r="GT385" s="8"/>
      <c r="GU385" s="8"/>
      <c r="GV385" s="8"/>
      <c r="GW385" s="8"/>
      <c r="GX385" s="8"/>
      <c r="GY385" s="8"/>
      <c r="GZ385" s="8"/>
      <c r="HA385" s="8"/>
      <c r="HB385" s="8"/>
      <c r="HC385" s="8"/>
      <c r="HD385" s="8"/>
      <c r="HE385" s="8"/>
      <c r="HF385" s="8"/>
      <c r="HG385" s="8"/>
      <c r="HH385" s="8"/>
      <c r="HI385" s="8"/>
      <c r="HJ385" s="8"/>
      <c r="HK385" s="8"/>
      <c r="HL385" s="8"/>
      <c r="HM385" s="8"/>
      <c r="HN385" s="8"/>
      <c r="HO385" s="8"/>
      <c r="HP385" s="8"/>
      <c r="HQ385" s="8"/>
      <c r="HR385" s="8"/>
      <c r="HS385" s="8"/>
      <c r="HT385" s="8"/>
      <c r="HU385" s="8"/>
      <c r="HV385" s="8"/>
      <c r="HW385" s="8"/>
      <c r="HX385" s="8"/>
      <c r="HY385" s="8"/>
      <c r="HZ385" s="8"/>
      <c r="IA385" s="8"/>
      <c r="IB385" s="8"/>
      <c r="IC385" s="8"/>
      <c r="ID385" s="8"/>
      <c r="IE385" s="8"/>
      <c r="IF385" s="8"/>
      <c r="IG385" s="8"/>
      <c r="IH385" s="8"/>
      <c r="II385" s="8"/>
      <c r="IJ385" s="8"/>
    </row>
    <row r="386" spans="1:244" ht="208.9" customHeight="1" x14ac:dyDescent="0.2">
      <c r="A386" s="11" t="s">
        <v>390</v>
      </c>
      <c r="B386" s="11" t="s">
        <v>391</v>
      </c>
      <c r="C386" s="15"/>
      <c r="D386" s="15"/>
      <c r="E386" s="16">
        <f t="shared" si="67"/>
        <v>198660</v>
      </c>
      <c r="F386" s="17">
        <f>F387</f>
        <v>0</v>
      </c>
      <c r="G386" s="16">
        <f>G387</f>
        <v>198660</v>
      </c>
      <c r="H386" s="16">
        <f t="shared" si="68"/>
        <v>198660</v>
      </c>
      <c r="I386" s="17">
        <f>I387</f>
        <v>0</v>
      </c>
      <c r="J386" s="16">
        <f>J387</f>
        <v>198660</v>
      </c>
    </row>
    <row r="387" spans="1:244" ht="89.45" customHeight="1" x14ac:dyDescent="0.2">
      <c r="A387" s="48" t="s">
        <v>633</v>
      </c>
      <c r="B387" s="15" t="s">
        <v>392</v>
      </c>
      <c r="C387" s="15"/>
      <c r="D387" s="15"/>
      <c r="E387" s="18">
        <f t="shared" si="67"/>
        <v>198660</v>
      </c>
      <c r="F387" s="19">
        <f>F388+F389</f>
        <v>0</v>
      </c>
      <c r="G387" s="18">
        <f>G388+G389</f>
        <v>198660</v>
      </c>
      <c r="H387" s="18">
        <f t="shared" si="68"/>
        <v>198660</v>
      </c>
      <c r="I387" s="19">
        <f>I388+I389</f>
        <v>0</v>
      </c>
      <c r="J387" s="18">
        <f>J388+J389</f>
        <v>198660</v>
      </c>
    </row>
    <row r="388" spans="1:244" ht="70.5" customHeight="1" x14ac:dyDescent="0.2">
      <c r="A388" s="15" t="s">
        <v>23</v>
      </c>
      <c r="B388" s="15" t="s">
        <v>392</v>
      </c>
      <c r="C388" s="15" t="s">
        <v>16</v>
      </c>
      <c r="D388" s="15" t="s">
        <v>11</v>
      </c>
      <c r="E388" s="18">
        <f t="shared" si="67"/>
        <v>2463</v>
      </c>
      <c r="F388" s="18"/>
      <c r="G388" s="65">
        <v>2463</v>
      </c>
      <c r="H388" s="65">
        <f t="shared" si="68"/>
        <v>2463</v>
      </c>
      <c r="I388" s="65"/>
      <c r="J388" s="65">
        <v>2463</v>
      </c>
    </row>
    <row r="389" spans="1:244" ht="49.15" customHeight="1" x14ac:dyDescent="0.2">
      <c r="A389" s="36" t="s">
        <v>30</v>
      </c>
      <c r="B389" s="15" t="s">
        <v>392</v>
      </c>
      <c r="C389" s="15" t="s">
        <v>19</v>
      </c>
      <c r="D389" s="15" t="s">
        <v>11</v>
      </c>
      <c r="E389" s="18">
        <f t="shared" si="67"/>
        <v>196197</v>
      </c>
      <c r="F389" s="18"/>
      <c r="G389" s="65">
        <v>196197</v>
      </c>
      <c r="H389" s="65">
        <f t="shared" si="68"/>
        <v>196197</v>
      </c>
      <c r="I389" s="65"/>
      <c r="J389" s="65">
        <v>196197</v>
      </c>
      <c r="K389" s="20"/>
      <c r="L389" s="20"/>
      <c r="M389" s="20"/>
      <c r="N389" s="20"/>
      <c r="O389" s="20"/>
      <c r="P389" s="20"/>
      <c r="Q389" s="20"/>
      <c r="R389" s="20"/>
      <c r="S389" s="20"/>
      <c r="T389" s="20"/>
      <c r="U389" s="20"/>
      <c r="V389" s="20"/>
      <c r="W389" s="20"/>
      <c r="X389" s="20"/>
      <c r="Y389" s="20"/>
      <c r="Z389" s="20"/>
      <c r="AA389" s="20"/>
      <c r="AB389" s="20"/>
      <c r="AC389" s="20"/>
      <c r="AD389" s="20"/>
      <c r="AE389" s="20"/>
      <c r="AF389" s="20"/>
      <c r="AG389" s="20"/>
      <c r="AH389" s="20"/>
      <c r="AI389" s="20"/>
      <c r="AJ389" s="20"/>
      <c r="AK389" s="20"/>
      <c r="AL389" s="20"/>
      <c r="AM389" s="20"/>
      <c r="AN389" s="20"/>
      <c r="AO389" s="20"/>
      <c r="AP389" s="20"/>
      <c r="AQ389" s="20"/>
      <c r="AR389" s="20"/>
      <c r="AS389" s="20"/>
      <c r="AT389" s="20"/>
      <c r="AU389" s="20"/>
      <c r="AV389" s="20"/>
      <c r="AW389" s="20"/>
      <c r="AX389" s="20"/>
      <c r="AY389" s="20"/>
      <c r="AZ389" s="20"/>
      <c r="BA389" s="20"/>
      <c r="BB389" s="20"/>
      <c r="BC389" s="20"/>
      <c r="BD389" s="20"/>
      <c r="BE389" s="20"/>
      <c r="BF389" s="20"/>
      <c r="BG389" s="20"/>
      <c r="BH389" s="20"/>
      <c r="BI389" s="20"/>
      <c r="BJ389" s="20"/>
      <c r="BK389" s="20"/>
      <c r="BL389" s="20"/>
      <c r="BM389" s="20"/>
      <c r="BN389" s="20"/>
      <c r="BO389" s="20"/>
      <c r="BP389" s="20"/>
      <c r="BQ389" s="20"/>
      <c r="BR389" s="20"/>
      <c r="BS389" s="20"/>
      <c r="BT389" s="20"/>
      <c r="BU389" s="20"/>
      <c r="BV389" s="20"/>
      <c r="BW389" s="20"/>
      <c r="BX389" s="20"/>
      <c r="BY389" s="20"/>
      <c r="BZ389" s="20"/>
      <c r="CA389" s="20"/>
      <c r="CB389" s="20"/>
      <c r="CC389" s="20"/>
      <c r="CD389" s="20"/>
      <c r="CE389" s="20"/>
      <c r="CF389" s="20"/>
      <c r="CG389" s="20"/>
      <c r="CH389" s="20"/>
      <c r="CI389" s="20"/>
      <c r="CJ389" s="20"/>
      <c r="CK389" s="20"/>
      <c r="CL389" s="20"/>
      <c r="CM389" s="20"/>
      <c r="CN389" s="20"/>
      <c r="CO389" s="20"/>
      <c r="CP389" s="20"/>
      <c r="CQ389" s="20"/>
      <c r="CR389" s="20"/>
      <c r="CS389" s="20"/>
      <c r="CT389" s="20"/>
      <c r="CU389" s="20"/>
      <c r="CV389" s="20"/>
      <c r="CW389" s="20"/>
      <c r="CX389" s="20"/>
      <c r="CY389" s="20"/>
      <c r="CZ389" s="20"/>
      <c r="DA389" s="20"/>
      <c r="DB389" s="20"/>
      <c r="DC389" s="20"/>
      <c r="DD389" s="20"/>
      <c r="DE389" s="20"/>
      <c r="DF389" s="20"/>
      <c r="DG389" s="20"/>
      <c r="DH389" s="20"/>
      <c r="DI389" s="20"/>
      <c r="DJ389" s="20"/>
      <c r="DK389" s="20"/>
      <c r="DL389" s="20"/>
      <c r="DM389" s="20"/>
      <c r="DN389" s="20"/>
      <c r="DO389" s="20"/>
      <c r="DP389" s="20"/>
      <c r="DQ389" s="20"/>
      <c r="DR389" s="20"/>
      <c r="DS389" s="20"/>
      <c r="DT389" s="20"/>
      <c r="DU389" s="20"/>
      <c r="DV389" s="20"/>
      <c r="DW389" s="20"/>
      <c r="DX389" s="20"/>
      <c r="DY389" s="20"/>
      <c r="DZ389" s="20"/>
      <c r="EA389" s="20"/>
      <c r="EB389" s="20"/>
      <c r="EC389" s="20"/>
      <c r="ED389" s="20"/>
      <c r="EE389" s="20"/>
      <c r="EF389" s="20"/>
      <c r="EG389" s="20"/>
      <c r="EH389" s="20"/>
      <c r="EI389" s="20"/>
      <c r="EJ389" s="20"/>
      <c r="EK389" s="20"/>
      <c r="EL389" s="20"/>
      <c r="EM389" s="20"/>
      <c r="EN389" s="20"/>
      <c r="EO389" s="20"/>
      <c r="EP389" s="20"/>
      <c r="EQ389" s="20"/>
      <c r="ER389" s="20"/>
      <c r="ES389" s="20"/>
      <c r="ET389" s="20"/>
      <c r="EU389" s="20"/>
      <c r="EV389" s="20"/>
      <c r="EW389" s="20"/>
      <c r="EX389" s="20"/>
      <c r="EY389" s="20"/>
      <c r="EZ389" s="20"/>
      <c r="FA389" s="20"/>
      <c r="FB389" s="20"/>
      <c r="FC389" s="20"/>
      <c r="FD389" s="20"/>
      <c r="FE389" s="20"/>
      <c r="FF389" s="20"/>
      <c r="FG389" s="20"/>
      <c r="FH389" s="20"/>
      <c r="FI389" s="20"/>
      <c r="FJ389" s="20"/>
      <c r="FK389" s="20"/>
      <c r="FL389" s="20"/>
      <c r="FM389" s="20"/>
      <c r="FN389" s="20"/>
      <c r="FO389" s="20"/>
      <c r="FP389" s="20"/>
      <c r="FQ389" s="20"/>
      <c r="FR389" s="20"/>
      <c r="FS389" s="20"/>
      <c r="FT389" s="20"/>
      <c r="FU389" s="20"/>
      <c r="FV389" s="20"/>
      <c r="FW389" s="20"/>
      <c r="FX389" s="20"/>
      <c r="FY389" s="20"/>
      <c r="FZ389" s="20"/>
      <c r="GA389" s="20"/>
      <c r="GB389" s="20"/>
      <c r="GC389" s="20"/>
      <c r="GD389" s="20"/>
      <c r="GE389" s="20"/>
      <c r="GF389" s="20"/>
      <c r="GG389" s="20"/>
      <c r="GH389" s="20"/>
      <c r="GI389" s="20"/>
      <c r="GJ389" s="20"/>
      <c r="GK389" s="20"/>
      <c r="GL389" s="20"/>
      <c r="GM389" s="20"/>
      <c r="GN389" s="20"/>
      <c r="GO389" s="20"/>
      <c r="GP389" s="20"/>
      <c r="GQ389" s="20"/>
      <c r="GR389" s="20"/>
      <c r="GS389" s="20"/>
      <c r="GT389" s="20"/>
      <c r="GU389" s="20"/>
      <c r="GV389" s="20"/>
      <c r="GW389" s="20"/>
      <c r="GX389" s="20"/>
      <c r="GY389" s="20"/>
      <c r="GZ389" s="20"/>
      <c r="HA389" s="20"/>
      <c r="HB389" s="20"/>
      <c r="HC389" s="20"/>
      <c r="HD389" s="20"/>
      <c r="HE389" s="20"/>
      <c r="HF389" s="20"/>
      <c r="HG389" s="20"/>
      <c r="HH389" s="20"/>
      <c r="HI389" s="20"/>
      <c r="HJ389" s="20"/>
      <c r="HK389" s="20"/>
      <c r="HL389" s="20"/>
      <c r="HM389" s="20"/>
      <c r="HN389" s="20"/>
      <c r="HO389" s="20"/>
      <c r="HP389" s="20"/>
      <c r="HQ389" s="20"/>
      <c r="HR389" s="20"/>
      <c r="HS389" s="20"/>
      <c r="HT389" s="20"/>
      <c r="HU389" s="20"/>
      <c r="HV389" s="20"/>
      <c r="HW389" s="20"/>
      <c r="HX389" s="20"/>
      <c r="HY389" s="20"/>
      <c r="HZ389" s="20"/>
      <c r="IA389" s="20"/>
      <c r="IB389" s="20"/>
      <c r="IC389" s="20"/>
      <c r="ID389" s="20"/>
      <c r="IE389" s="20"/>
      <c r="IF389" s="20"/>
      <c r="IG389" s="20"/>
      <c r="IH389" s="20"/>
      <c r="II389" s="20"/>
      <c r="IJ389" s="20"/>
    </row>
    <row r="390" spans="1:244" ht="137.44999999999999" customHeight="1" x14ac:dyDescent="0.2">
      <c r="A390" s="38" t="s">
        <v>393</v>
      </c>
      <c r="B390" s="11" t="s">
        <v>394</v>
      </c>
      <c r="C390" s="15"/>
      <c r="D390" s="15"/>
      <c r="E390" s="16">
        <f t="shared" si="67"/>
        <v>140299</v>
      </c>
      <c r="F390" s="17">
        <f>F391</f>
        <v>0</v>
      </c>
      <c r="G390" s="16">
        <f>G391</f>
        <v>140299</v>
      </c>
      <c r="H390" s="16">
        <f t="shared" si="68"/>
        <v>145911</v>
      </c>
      <c r="I390" s="17">
        <f>I391</f>
        <v>0</v>
      </c>
      <c r="J390" s="16">
        <f>J391</f>
        <v>145911</v>
      </c>
    </row>
    <row r="391" spans="1:244" ht="113.45" customHeight="1" x14ac:dyDescent="0.2">
      <c r="A391" s="36" t="s">
        <v>836</v>
      </c>
      <c r="B391" s="15" t="s">
        <v>395</v>
      </c>
      <c r="C391" s="15"/>
      <c r="D391" s="15"/>
      <c r="E391" s="18">
        <f t="shared" si="67"/>
        <v>140299</v>
      </c>
      <c r="F391" s="19">
        <f>F392+F393</f>
        <v>0</v>
      </c>
      <c r="G391" s="18">
        <f>G392+G393</f>
        <v>140299</v>
      </c>
      <c r="H391" s="18">
        <f t="shared" si="68"/>
        <v>145911</v>
      </c>
      <c r="I391" s="19">
        <f>I392+I393</f>
        <v>0</v>
      </c>
      <c r="J391" s="18">
        <f>J392+J393</f>
        <v>145911</v>
      </c>
    </row>
    <row r="392" spans="1:244" ht="63" customHeight="1" x14ac:dyDescent="0.2">
      <c r="A392" s="15" t="s">
        <v>23</v>
      </c>
      <c r="B392" s="15" t="s">
        <v>395</v>
      </c>
      <c r="C392" s="15" t="s">
        <v>16</v>
      </c>
      <c r="D392" s="15" t="s">
        <v>11</v>
      </c>
      <c r="E392" s="18">
        <f t="shared" si="67"/>
        <v>1526</v>
      </c>
      <c r="F392" s="18"/>
      <c r="G392" s="65">
        <v>1526</v>
      </c>
      <c r="H392" s="65">
        <f t="shared" si="68"/>
        <v>1587</v>
      </c>
      <c r="I392" s="65"/>
      <c r="J392" s="65">
        <v>1587</v>
      </c>
    </row>
    <row r="393" spans="1:244" ht="49.5" customHeight="1" x14ac:dyDescent="0.2">
      <c r="A393" s="36" t="s">
        <v>30</v>
      </c>
      <c r="B393" s="15" t="s">
        <v>395</v>
      </c>
      <c r="C393" s="15" t="s">
        <v>19</v>
      </c>
      <c r="D393" s="15" t="s">
        <v>11</v>
      </c>
      <c r="E393" s="18">
        <f t="shared" si="67"/>
        <v>138773</v>
      </c>
      <c r="F393" s="18"/>
      <c r="G393" s="65">
        <v>138773</v>
      </c>
      <c r="H393" s="65">
        <f t="shared" si="68"/>
        <v>144324</v>
      </c>
      <c r="I393" s="65"/>
      <c r="J393" s="65">
        <v>144324</v>
      </c>
    </row>
    <row r="394" spans="1:244" s="20" customFormat="1" ht="210.6" customHeight="1" x14ac:dyDescent="0.2">
      <c r="A394" s="38" t="s">
        <v>396</v>
      </c>
      <c r="B394" s="11" t="s">
        <v>397</v>
      </c>
      <c r="C394" s="15"/>
      <c r="D394" s="15"/>
      <c r="E394" s="16">
        <f t="shared" si="67"/>
        <v>6290</v>
      </c>
      <c r="F394" s="17">
        <f>F395</f>
        <v>0</v>
      </c>
      <c r="G394" s="16">
        <f>G395</f>
        <v>6290</v>
      </c>
      <c r="H394" s="16">
        <f t="shared" si="68"/>
        <v>6542</v>
      </c>
      <c r="I394" s="17">
        <f>I395</f>
        <v>0</v>
      </c>
      <c r="J394" s="16">
        <f>J395</f>
        <v>6542</v>
      </c>
    </row>
    <row r="395" spans="1:244" s="20" customFormat="1" ht="169.5" customHeight="1" x14ac:dyDescent="0.2">
      <c r="A395" s="37" t="s">
        <v>398</v>
      </c>
      <c r="B395" s="15" t="s">
        <v>399</v>
      </c>
      <c r="C395" s="15"/>
      <c r="D395" s="15"/>
      <c r="E395" s="18">
        <f t="shared" si="67"/>
        <v>6290</v>
      </c>
      <c r="F395" s="19">
        <f>F396+F397</f>
        <v>0</v>
      </c>
      <c r="G395" s="18">
        <f>G396+G397</f>
        <v>6290</v>
      </c>
      <c r="H395" s="18">
        <f t="shared" si="68"/>
        <v>6542</v>
      </c>
      <c r="I395" s="19">
        <f>I396+I397</f>
        <v>0</v>
      </c>
      <c r="J395" s="18">
        <f>J396+J397</f>
        <v>6542</v>
      </c>
      <c r="K395" s="13"/>
      <c r="L395" s="13"/>
      <c r="M395" s="13"/>
      <c r="N395" s="13"/>
      <c r="O395" s="13"/>
      <c r="P395" s="13"/>
      <c r="Q395" s="13"/>
      <c r="R395" s="13"/>
      <c r="S395" s="13"/>
      <c r="T395" s="13"/>
      <c r="U395" s="13"/>
      <c r="V395" s="13"/>
      <c r="W395" s="13"/>
      <c r="X395" s="13"/>
      <c r="Y395" s="13"/>
      <c r="Z395" s="13"/>
      <c r="AA395" s="13"/>
      <c r="AB395" s="13"/>
      <c r="AC395" s="13"/>
      <c r="AD395" s="13"/>
      <c r="AE395" s="13"/>
      <c r="AF395" s="13"/>
      <c r="AG395" s="13"/>
      <c r="AH395" s="13"/>
      <c r="AI395" s="13"/>
      <c r="AJ395" s="13"/>
      <c r="AK395" s="13"/>
      <c r="AL395" s="13"/>
      <c r="AM395" s="13"/>
      <c r="AN395" s="13"/>
      <c r="AO395" s="13"/>
      <c r="AP395" s="13"/>
      <c r="AQ395" s="13"/>
      <c r="AR395" s="13"/>
      <c r="AS395" s="13"/>
      <c r="AT395" s="13"/>
      <c r="AU395" s="13"/>
      <c r="AV395" s="13"/>
      <c r="AW395" s="13"/>
      <c r="AX395" s="13"/>
      <c r="AY395" s="13"/>
      <c r="AZ395" s="13"/>
      <c r="BA395" s="13"/>
      <c r="BB395" s="13"/>
      <c r="BC395" s="13"/>
      <c r="BD395" s="13"/>
      <c r="BE395" s="13"/>
      <c r="BF395" s="13"/>
      <c r="BG395" s="13"/>
      <c r="BH395" s="13"/>
      <c r="BI395" s="13"/>
      <c r="BJ395" s="13"/>
      <c r="BK395" s="13"/>
      <c r="BL395" s="13"/>
      <c r="BM395" s="13"/>
      <c r="BN395" s="13"/>
      <c r="BO395" s="13"/>
      <c r="BP395" s="13"/>
      <c r="BQ395" s="13"/>
      <c r="BR395" s="13"/>
      <c r="BS395" s="13"/>
      <c r="BT395" s="13"/>
      <c r="BU395" s="13"/>
      <c r="BV395" s="13"/>
      <c r="BW395" s="13"/>
      <c r="BX395" s="13"/>
      <c r="BY395" s="13"/>
      <c r="BZ395" s="13"/>
      <c r="CA395" s="13"/>
      <c r="CB395" s="13"/>
      <c r="CC395" s="13"/>
      <c r="CD395" s="13"/>
      <c r="CE395" s="13"/>
      <c r="CF395" s="13"/>
      <c r="CG395" s="13"/>
      <c r="CH395" s="13"/>
      <c r="CI395" s="13"/>
      <c r="CJ395" s="13"/>
      <c r="CK395" s="13"/>
      <c r="CL395" s="13"/>
      <c r="CM395" s="13"/>
      <c r="CN395" s="13"/>
      <c r="CO395" s="13"/>
      <c r="CP395" s="13"/>
      <c r="CQ395" s="13"/>
      <c r="CR395" s="13"/>
      <c r="CS395" s="13"/>
      <c r="CT395" s="13"/>
      <c r="CU395" s="13"/>
      <c r="CV395" s="13"/>
      <c r="CW395" s="13"/>
      <c r="CX395" s="13"/>
      <c r="CY395" s="13"/>
      <c r="CZ395" s="13"/>
      <c r="DA395" s="13"/>
      <c r="DB395" s="13"/>
      <c r="DC395" s="13"/>
      <c r="DD395" s="13"/>
      <c r="DE395" s="13"/>
      <c r="DF395" s="13"/>
      <c r="DG395" s="13"/>
      <c r="DH395" s="13"/>
      <c r="DI395" s="13"/>
      <c r="DJ395" s="13"/>
      <c r="DK395" s="13"/>
      <c r="DL395" s="13"/>
      <c r="DM395" s="13"/>
      <c r="DN395" s="13"/>
      <c r="DO395" s="13"/>
      <c r="DP395" s="13"/>
      <c r="DQ395" s="13"/>
      <c r="DR395" s="13"/>
      <c r="DS395" s="13"/>
      <c r="DT395" s="13"/>
      <c r="DU395" s="13"/>
      <c r="DV395" s="13"/>
      <c r="DW395" s="13"/>
      <c r="DX395" s="13"/>
      <c r="DY395" s="13"/>
      <c r="DZ395" s="13"/>
      <c r="EA395" s="13"/>
      <c r="EB395" s="13"/>
      <c r="EC395" s="13"/>
      <c r="ED395" s="13"/>
      <c r="EE395" s="13"/>
      <c r="EF395" s="13"/>
      <c r="EG395" s="13"/>
      <c r="EH395" s="13"/>
      <c r="EI395" s="13"/>
      <c r="EJ395" s="13"/>
      <c r="EK395" s="13"/>
      <c r="EL395" s="13"/>
      <c r="EM395" s="13"/>
      <c r="EN395" s="13"/>
      <c r="EO395" s="13"/>
      <c r="EP395" s="13"/>
      <c r="EQ395" s="13"/>
      <c r="ER395" s="13"/>
      <c r="ES395" s="13"/>
      <c r="ET395" s="13"/>
      <c r="EU395" s="13"/>
      <c r="EV395" s="13"/>
      <c r="EW395" s="13"/>
      <c r="EX395" s="13"/>
      <c r="EY395" s="13"/>
      <c r="EZ395" s="13"/>
      <c r="FA395" s="13"/>
      <c r="FB395" s="13"/>
      <c r="FC395" s="13"/>
      <c r="FD395" s="13"/>
      <c r="FE395" s="13"/>
      <c r="FF395" s="13"/>
      <c r="FG395" s="13"/>
      <c r="FH395" s="13"/>
      <c r="FI395" s="13"/>
      <c r="FJ395" s="13"/>
      <c r="FK395" s="13"/>
      <c r="FL395" s="13"/>
      <c r="FM395" s="13"/>
      <c r="FN395" s="13"/>
      <c r="FO395" s="13"/>
      <c r="FP395" s="13"/>
      <c r="FQ395" s="13"/>
      <c r="FR395" s="13"/>
      <c r="FS395" s="13"/>
      <c r="FT395" s="13"/>
      <c r="FU395" s="13"/>
      <c r="FV395" s="13"/>
      <c r="FW395" s="13"/>
      <c r="FX395" s="13"/>
      <c r="FY395" s="13"/>
      <c r="FZ395" s="13"/>
      <c r="GA395" s="13"/>
      <c r="GB395" s="13"/>
      <c r="GC395" s="13"/>
      <c r="GD395" s="13"/>
      <c r="GE395" s="13"/>
      <c r="GF395" s="13"/>
      <c r="GG395" s="13"/>
      <c r="GH395" s="13"/>
      <c r="GI395" s="13"/>
      <c r="GJ395" s="13"/>
      <c r="GK395" s="13"/>
      <c r="GL395" s="13"/>
      <c r="GM395" s="13"/>
      <c r="GN395" s="13"/>
      <c r="GO395" s="13"/>
      <c r="GP395" s="13"/>
      <c r="GQ395" s="13"/>
      <c r="GR395" s="13"/>
      <c r="GS395" s="13"/>
      <c r="GT395" s="13"/>
      <c r="GU395" s="13"/>
      <c r="GV395" s="13"/>
      <c r="GW395" s="13"/>
      <c r="GX395" s="13"/>
      <c r="GY395" s="13"/>
      <c r="GZ395" s="13"/>
      <c r="HA395" s="13"/>
      <c r="HB395" s="13"/>
      <c r="HC395" s="13"/>
      <c r="HD395" s="13"/>
      <c r="HE395" s="13"/>
      <c r="HF395" s="13"/>
      <c r="HG395" s="13"/>
      <c r="HH395" s="13"/>
      <c r="HI395" s="13"/>
      <c r="HJ395" s="13"/>
      <c r="HK395" s="13"/>
      <c r="HL395" s="13"/>
      <c r="HM395" s="13"/>
      <c r="HN395" s="13"/>
      <c r="HO395" s="13"/>
      <c r="HP395" s="13"/>
      <c r="HQ395" s="13"/>
      <c r="HR395" s="13"/>
      <c r="HS395" s="13"/>
      <c r="HT395" s="13"/>
      <c r="HU395" s="13"/>
      <c r="HV395" s="13"/>
      <c r="HW395" s="13"/>
      <c r="HX395" s="13"/>
      <c r="HY395" s="13"/>
      <c r="HZ395" s="13"/>
      <c r="IA395" s="13"/>
      <c r="IB395" s="13"/>
      <c r="IC395" s="13"/>
      <c r="ID395" s="13"/>
      <c r="IE395" s="13"/>
      <c r="IF395" s="13"/>
      <c r="IG395" s="13"/>
      <c r="IH395" s="13"/>
      <c r="II395" s="13"/>
      <c r="IJ395" s="13"/>
    </row>
    <row r="396" spans="1:244" s="20" customFormat="1" ht="69" customHeight="1" x14ac:dyDescent="0.2">
      <c r="A396" s="15" t="s">
        <v>23</v>
      </c>
      <c r="B396" s="15" t="s">
        <v>399</v>
      </c>
      <c r="C396" s="15" t="s">
        <v>16</v>
      </c>
      <c r="D396" s="15" t="s">
        <v>11</v>
      </c>
      <c r="E396" s="18">
        <f t="shared" si="67"/>
        <v>72</v>
      </c>
      <c r="F396" s="18"/>
      <c r="G396" s="65">
        <v>72</v>
      </c>
      <c r="H396" s="65">
        <f t="shared" si="68"/>
        <v>74</v>
      </c>
      <c r="I396" s="65"/>
      <c r="J396" s="65">
        <v>74</v>
      </c>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3"/>
      <c r="EB396" s="13"/>
      <c r="EC396" s="13"/>
      <c r="ED396" s="13"/>
      <c r="EE396" s="13"/>
      <c r="EF396" s="13"/>
      <c r="EG396" s="13"/>
      <c r="EH396" s="13"/>
      <c r="EI396" s="13"/>
      <c r="EJ396" s="13"/>
      <c r="EK396" s="13"/>
      <c r="EL396" s="13"/>
      <c r="EM396" s="13"/>
      <c r="EN396" s="13"/>
      <c r="EO396" s="13"/>
      <c r="EP396" s="13"/>
      <c r="EQ396" s="13"/>
      <c r="ER396" s="13"/>
      <c r="ES396" s="13"/>
      <c r="ET396" s="13"/>
      <c r="EU396" s="13"/>
      <c r="EV396" s="13"/>
      <c r="EW396" s="13"/>
      <c r="EX396" s="13"/>
      <c r="EY396" s="13"/>
      <c r="EZ396" s="13"/>
      <c r="FA396" s="13"/>
      <c r="FB396" s="13"/>
      <c r="FC396" s="13"/>
      <c r="FD396" s="13"/>
      <c r="FE396" s="13"/>
      <c r="FF396" s="13"/>
      <c r="FG396" s="13"/>
      <c r="FH396" s="13"/>
      <c r="FI396" s="13"/>
      <c r="FJ396" s="13"/>
      <c r="FK396" s="13"/>
      <c r="FL396" s="13"/>
      <c r="FM396" s="13"/>
      <c r="FN396" s="13"/>
      <c r="FO396" s="13"/>
      <c r="FP396" s="13"/>
      <c r="FQ396" s="13"/>
      <c r="FR396" s="13"/>
      <c r="FS396" s="13"/>
      <c r="FT396" s="13"/>
      <c r="FU396" s="13"/>
      <c r="FV396" s="13"/>
      <c r="FW396" s="13"/>
      <c r="FX396" s="13"/>
      <c r="FY396" s="13"/>
      <c r="FZ396" s="13"/>
      <c r="GA396" s="13"/>
      <c r="GB396" s="13"/>
      <c r="GC396" s="13"/>
      <c r="GD396" s="13"/>
      <c r="GE396" s="13"/>
      <c r="GF396" s="13"/>
      <c r="GG396" s="13"/>
      <c r="GH396" s="13"/>
      <c r="GI396" s="13"/>
      <c r="GJ396" s="13"/>
      <c r="GK396" s="13"/>
      <c r="GL396" s="13"/>
      <c r="GM396" s="13"/>
      <c r="GN396" s="13"/>
      <c r="GO396" s="13"/>
      <c r="GP396" s="13"/>
      <c r="GQ396" s="13"/>
      <c r="GR396" s="13"/>
      <c r="GS396" s="13"/>
      <c r="GT396" s="13"/>
      <c r="GU396" s="13"/>
      <c r="GV396" s="13"/>
      <c r="GW396" s="13"/>
      <c r="GX396" s="13"/>
      <c r="GY396" s="13"/>
      <c r="GZ396" s="13"/>
      <c r="HA396" s="13"/>
      <c r="HB396" s="13"/>
      <c r="HC396" s="13"/>
      <c r="HD396" s="13"/>
      <c r="HE396" s="13"/>
      <c r="HF396" s="13"/>
      <c r="HG396" s="13"/>
      <c r="HH396" s="13"/>
      <c r="HI396" s="13"/>
      <c r="HJ396" s="13"/>
      <c r="HK396" s="13"/>
      <c r="HL396" s="13"/>
      <c r="HM396" s="13"/>
      <c r="HN396" s="13"/>
      <c r="HO396" s="13"/>
      <c r="HP396" s="13"/>
      <c r="HQ396" s="13"/>
      <c r="HR396" s="13"/>
      <c r="HS396" s="13"/>
      <c r="HT396" s="13"/>
      <c r="HU396" s="13"/>
      <c r="HV396" s="13"/>
      <c r="HW396" s="13"/>
      <c r="HX396" s="13"/>
      <c r="HY396" s="13"/>
      <c r="HZ396" s="13"/>
      <c r="IA396" s="13"/>
      <c r="IB396" s="13"/>
      <c r="IC396" s="13"/>
      <c r="ID396" s="13"/>
      <c r="IE396" s="13"/>
      <c r="IF396" s="13"/>
      <c r="IG396" s="13"/>
      <c r="IH396" s="13"/>
      <c r="II396" s="13"/>
      <c r="IJ396" s="13"/>
    </row>
    <row r="397" spans="1:244" s="20" customFormat="1" ht="54" customHeight="1" x14ac:dyDescent="0.2">
      <c r="A397" s="36" t="s">
        <v>30</v>
      </c>
      <c r="B397" s="15" t="s">
        <v>399</v>
      </c>
      <c r="C397" s="15" t="s">
        <v>19</v>
      </c>
      <c r="D397" s="15" t="s">
        <v>11</v>
      </c>
      <c r="E397" s="18">
        <f t="shared" si="67"/>
        <v>6218</v>
      </c>
      <c r="F397" s="18"/>
      <c r="G397" s="65">
        <v>6218</v>
      </c>
      <c r="H397" s="65">
        <f t="shared" si="68"/>
        <v>6468</v>
      </c>
      <c r="I397" s="65"/>
      <c r="J397" s="65">
        <v>6468</v>
      </c>
      <c r="K397" s="13"/>
      <c r="L397" s="13"/>
      <c r="M397" s="13"/>
      <c r="N397" s="13"/>
      <c r="O397" s="13"/>
      <c r="P397" s="13"/>
      <c r="Q397" s="13"/>
      <c r="R397" s="13"/>
      <c r="S397" s="13"/>
      <c r="T397" s="13"/>
      <c r="U397" s="13"/>
      <c r="V397" s="13"/>
      <c r="W397" s="13"/>
      <c r="X397" s="13"/>
      <c r="Y397" s="13"/>
      <c r="Z397" s="13"/>
      <c r="AA397" s="13"/>
      <c r="AB397" s="13"/>
      <c r="AC397" s="13"/>
      <c r="AD397" s="13"/>
      <c r="AE397" s="13"/>
      <c r="AF397" s="13"/>
      <c r="AG397" s="13"/>
      <c r="AH397" s="13"/>
      <c r="AI397" s="13"/>
      <c r="AJ397" s="13"/>
      <c r="AK397" s="13"/>
      <c r="AL397" s="13"/>
      <c r="AM397" s="13"/>
      <c r="AN397" s="13"/>
      <c r="AO397" s="13"/>
      <c r="AP397" s="13"/>
      <c r="AQ397" s="13"/>
      <c r="AR397" s="13"/>
      <c r="AS397" s="13"/>
      <c r="AT397" s="13"/>
      <c r="AU397" s="13"/>
      <c r="AV397" s="13"/>
      <c r="AW397" s="13"/>
      <c r="AX397" s="13"/>
      <c r="AY397" s="13"/>
      <c r="AZ397" s="13"/>
      <c r="BA397" s="13"/>
      <c r="BB397" s="13"/>
      <c r="BC397" s="13"/>
      <c r="BD397" s="13"/>
      <c r="BE397" s="13"/>
      <c r="BF397" s="13"/>
      <c r="BG397" s="13"/>
      <c r="BH397" s="13"/>
      <c r="BI397" s="13"/>
      <c r="BJ397" s="13"/>
      <c r="BK397" s="13"/>
      <c r="BL397" s="13"/>
      <c r="BM397" s="13"/>
      <c r="BN397" s="13"/>
      <c r="BO397" s="13"/>
      <c r="BP397" s="13"/>
      <c r="BQ397" s="13"/>
      <c r="BR397" s="13"/>
      <c r="BS397" s="13"/>
      <c r="BT397" s="13"/>
      <c r="BU397" s="13"/>
      <c r="BV397" s="13"/>
      <c r="BW397" s="13"/>
      <c r="BX397" s="13"/>
      <c r="BY397" s="13"/>
      <c r="BZ397" s="13"/>
      <c r="CA397" s="13"/>
      <c r="CB397" s="13"/>
      <c r="CC397" s="13"/>
      <c r="CD397" s="13"/>
      <c r="CE397" s="13"/>
      <c r="CF397" s="13"/>
      <c r="CG397" s="13"/>
      <c r="CH397" s="13"/>
      <c r="CI397" s="13"/>
      <c r="CJ397" s="13"/>
      <c r="CK397" s="13"/>
      <c r="CL397" s="13"/>
      <c r="CM397" s="13"/>
      <c r="CN397" s="13"/>
      <c r="CO397" s="13"/>
      <c r="CP397" s="13"/>
      <c r="CQ397" s="13"/>
      <c r="CR397" s="13"/>
      <c r="CS397" s="13"/>
      <c r="CT397" s="13"/>
      <c r="CU397" s="13"/>
      <c r="CV397" s="13"/>
      <c r="CW397" s="13"/>
      <c r="CX397" s="13"/>
      <c r="CY397" s="13"/>
      <c r="CZ397" s="13"/>
      <c r="DA397" s="13"/>
      <c r="DB397" s="13"/>
      <c r="DC397" s="13"/>
      <c r="DD397" s="13"/>
      <c r="DE397" s="13"/>
      <c r="DF397" s="13"/>
      <c r="DG397" s="13"/>
      <c r="DH397" s="13"/>
      <c r="DI397" s="13"/>
      <c r="DJ397" s="13"/>
      <c r="DK397" s="13"/>
      <c r="DL397" s="13"/>
      <c r="DM397" s="13"/>
      <c r="DN397" s="13"/>
      <c r="DO397" s="13"/>
      <c r="DP397" s="13"/>
      <c r="DQ397" s="13"/>
      <c r="DR397" s="13"/>
      <c r="DS397" s="13"/>
      <c r="DT397" s="13"/>
      <c r="DU397" s="13"/>
      <c r="DV397" s="13"/>
      <c r="DW397" s="13"/>
      <c r="DX397" s="13"/>
      <c r="DY397" s="13"/>
      <c r="DZ397" s="13"/>
      <c r="EA397" s="13"/>
      <c r="EB397" s="13"/>
      <c r="EC397" s="13"/>
      <c r="ED397" s="13"/>
      <c r="EE397" s="13"/>
      <c r="EF397" s="13"/>
      <c r="EG397" s="13"/>
      <c r="EH397" s="13"/>
      <c r="EI397" s="13"/>
      <c r="EJ397" s="13"/>
      <c r="EK397" s="13"/>
      <c r="EL397" s="13"/>
      <c r="EM397" s="13"/>
      <c r="EN397" s="13"/>
      <c r="EO397" s="13"/>
      <c r="EP397" s="13"/>
      <c r="EQ397" s="13"/>
      <c r="ER397" s="13"/>
      <c r="ES397" s="13"/>
      <c r="ET397" s="13"/>
      <c r="EU397" s="13"/>
      <c r="EV397" s="13"/>
      <c r="EW397" s="13"/>
      <c r="EX397" s="13"/>
      <c r="EY397" s="13"/>
      <c r="EZ397" s="13"/>
      <c r="FA397" s="13"/>
      <c r="FB397" s="13"/>
      <c r="FC397" s="13"/>
      <c r="FD397" s="13"/>
      <c r="FE397" s="13"/>
      <c r="FF397" s="13"/>
      <c r="FG397" s="13"/>
      <c r="FH397" s="13"/>
      <c r="FI397" s="13"/>
      <c r="FJ397" s="13"/>
      <c r="FK397" s="13"/>
      <c r="FL397" s="13"/>
      <c r="FM397" s="13"/>
      <c r="FN397" s="13"/>
      <c r="FO397" s="13"/>
      <c r="FP397" s="13"/>
      <c r="FQ397" s="13"/>
      <c r="FR397" s="13"/>
      <c r="FS397" s="13"/>
      <c r="FT397" s="13"/>
      <c r="FU397" s="13"/>
      <c r="FV397" s="13"/>
      <c r="FW397" s="13"/>
      <c r="FX397" s="13"/>
      <c r="FY397" s="13"/>
      <c r="FZ397" s="13"/>
      <c r="GA397" s="13"/>
      <c r="GB397" s="13"/>
      <c r="GC397" s="13"/>
      <c r="GD397" s="13"/>
      <c r="GE397" s="13"/>
      <c r="GF397" s="13"/>
      <c r="GG397" s="13"/>
      <c r="GH397" s="13"/>
      <c r="GI397" s="13"/>
      <c r="GJ397" s="13"/>
      <c r="GK397" s="13"/>
      <c r="GL397" s="13"/>
      <c r="GM397" s="13"/>
      <c r="GN397" s="13"/>
      <c r="GO397" s="13"/>
      <c r="GP397" s="13"/>
      <c r="GQ397" s="13"/>
      <c r="GR397" s="13"/>
      <c r="GS397" s="13"/>
      <c r="GT397" s="13"/>
      <c r="GU397" s="13"/>
      <c r="GV397" s="13"/>
      <c r="GW397" s="13"/>
      <c r="GX397" s="13"/>
      <c r="GY397" s="13"/>
      <c r="GZ397" s="13"/>
      <c r="HA397" s="13"/>
      <c r="HB397" s="13"/>
      <c r="HC397" s="13"/>
      <c r="HD397" s="13"/>
      <c r="HE397" s="13"/>
      <c r="HF397" s="13"/>
      <c r="HG397" s="13"/>
      <c r="HH397" s="13"/>
      <c r="HI397" s="13"/>
      <c r="HJ397" s="13"/>
      <c r="HK397" s="13"/>
      <c r="HL397" s="13"/>
      <c r="HM397" s="13"/>
      <c r="HN397" s="13"/>
      <c r="HO397" s="13"/>
      <c r="HP397" s="13"/>
      <c r="HQ397" s="13"/>
      <c r="HR397" s="13"/>
      <c r="HS397" s="13"/>
      <c r="HT397" s="13"/>
      <c r="HU397" s="13"/>
      <c r="HV397" s="13"/>
      <c r="HW397" s="13"/>
      <c r="HX397" s="13"/>
      <c r="HY397" s="13"/>
      <c r="HZ397" s="13"/>
      <c r="IA397" s="13"/>
      <c r="IB397" s="13"/>
      <c r="IC397" s="13"/>
      <c r="ID397" s="13"/>
      <c r="IE397" s="13"/>
      <c r="IF397" s="13"/>
      <c r="IG397" s="13"/>
      <c r="IH397" s="13"/>
      <c r="II397" s="13"/>
      <c r="IJ397" s="13"/>
    </row>
    <row r="398" spans="1:244" s="20" customFormat="1" ht="136.9" customHeight="1" x14ac:dyDescent="0.2">
      <c r="A398" s="38" t="s">
        <v>400</v>
      </c>
      <c r="B398" s="11" t="s">
        <v>401</v>
      </c>
      <c r="C398" s="15"/>
      <c r="D398" s="15"/>
      <c r="E398" s="16">
        <f t="shared" si="67"/>
        <v>37567</v>
      </c>
      <c r="F398" s="17">
        <f>F399</f>
        <v>0</v>
      </c>
      <c r="G398" s="16">
        <f>G399</f>
        <v>37567</v>
      </c>
      <c r="H398" s="16">
        <f t="shared" si="68"/>
        <v>39070</v>
      </c>
      <c r="I398" s="17">
        <f>I399</f>
        <v>0</v>
      </c>
      <c r="J398" s="16">
        <f>J399</f>
        <v>39070</v>
      </c>
      <c r="K398" s="13"/>
      <c r="L398" s="13"/>
      <c r="M398" s="13"/>
      <c r="N398" s="13"/>
      <c r="O398" s="13"/>
      <c r="P398" s="13"/>
      <c r="Q398" s="13"/>
      <c r="R398" s="13"/>
      <c r="S398" s="13"/>
      <c r="T398" s="13"/>
      <c r="U398" s="13"/>
      <c r="V398" s="13"/>
      <c r="W398" s="13"/>
      <c r="X398" s="13"/>
      <c r="Y398" s="13"/>
      <c r="Z398" s="13"/>
      <c r="AA398" s="13"/>
      <c r="AB398" s="13"/>
      <c r="AC398" s="13"/>
      <c r="AD398" s="13"/>
      <c r="AE398" s="13"/>
      <c r="AF398" s="13"/>
      <c r="AG398" s="13"/>
      <c r="AH398" s="13"/>
      <c r="AI398" s="13"/>
      <c r="AJ398" s="13"/>
      <c r="AK398" s="13"/>
      <c r="AL398" s="13"/>
      <c r="AM398" s="13"/>
      <c r="AN398" s="13"/>
      <c r="AO398" s="13"/>
      <c r="AP398" s="13"/>
      <c r="AQ398" s="13"/>
      <c r="AR398" s="13"/>
      <c r="AS398" s="13"/>
      <c r="AT398" s="13"/>
      <c r="AU398" s="13"/>
      <c r="AV398" s="13"/>
      <c r="AW398" s="13"/>
      <c r="AX398" s="13"/>
      <c r="AY398" s="13"/>
      <c r="AZ398" s="13"/>
      <c r="BA398" s="13"/>
      <c r="BB398" s="13"/>
      <c r="BC398" s="13"/>
      <c r="BD398" s="13"/>
      <c r="BE398" s="13"/>
      <c r="BF398" s="13"/>
      <c r="BG398" s="13"/>
      <c r="BH398" s="13"/>
      <c r="BI398" s="13"/>
      <c r="BJ398" s="13"/>
      <c r="BK398" s="13"/>
      <c r="BL398" s="13"/>
      <c r="BM398" s="13"/>
      <c r="BN398" s="13"/>
      <c r="BO398" s="13"/>
      <c r="BP398" s="13"/>
      <c r="BQ398" s="13"/>
      <c r="BR398" s="13"/>
      <c r="BS398" s="13"/>
      <c r="BT398" s="13"/>
      <c r="BU398" s="13"/>
      <c r="BV398" s="13"/>
      <c r="BW398" s="13"/>
      <c r="BX398" s="13"/>
      <c r="BY398" s="13"/>
      <c r="BZ398" s="13"/>
      <c r="CA398" s="13"/>
      <c r="CB398" s="13"/>
      <c r="CC398" s="13"/>
      <c r="CD398" s="13"/>
      <c r="CE398" s="13"/>
      <c r="CF398" s="13"/>
      <c r="CG398" s="13"/>
      <c r="CH398" s="13"/>
      <c r="CI398" s="13"/>
      <c r="CJ398" s="13"/>
      <c r="CK398" s="13"/>
      <c r="CL398" s="13"/>
      <c r="CM398" s="13"/>
      <c r="CN398" s="13"/>
      <c r="CO398" s="13"/>
      <c r="CP398" s="13"/>
      <c r="CQ398" s="13"/>
      <c r="CR398" s="13"/>
      <c r="CS398" s="13"/>
      <c r="CT398" s="13"/>
      <c r="CU398" s="13"/>
      <c r="CV398" s="13"/>
      <c r="CW398" s="13"/>
      <c r="CX398" s="13"/>
      <c r="CY398" s="13"/>
      <c r="CZ398" s="13"/>
      <c r="DA398" s="13"/>
      <c r="DB398" s="13"/>
      <c r="DC398" s="13"/>
      <c r="DD398" s="13"/>
      <c r="DE398" s="13"/>
      <c r="DF398" s="13"/>
      <c r="DG398" s="13"/>
      <c r="DH398" s="13"/>
      <c r="DI398" s="13"/>
      <c r="DJ398" s="13"/>
      <c r="DK398" s="13"/>
      <c r="DL398" s="13"/>
      <c r="DM398" s="13"/>
      <c r="DN398" s="13"/>
      <c r="DO398" s="13"/>
      <c r="DP398" s="13"/>
      <c r="DQ398" s="13"/>
      <c r="DR398" s="13"/>
      <c r="DS398" s="13"/>
      <c r="DT398" s="13"/>
      <c r="DU398" s="13"/>
      <c r="DV398" s="13"/>
      <c r="DW398" s="13"/>
      <c r="DX398" s="13"/>
      <c r="DY398" s="13"/>
      <c r="DZ398" s="13"/>
      <c r="EA398" s="13"/>
      <c r="EB398" s="13"/>
      <c r="EC398" s="13"/>
      <c r="ED398" s="13"/>
      <c r="EE398" s="13"/>
      <c r="EF398" s="13"/>
      <c r="EG398" s="13"/>
      <c r="EH398" s="13"/>
      <c r="EI398" s="13"/>
      <c r="EJ398" s="13"/>
      <c r="EK398" s="13"/>
      <c r="EL398" s="13"/>
      <c r="EM398" s="13"/>
      <c r="EN398" s="13"/>
      <c r="EO398" s="13"/>
      <c r="EP398" s="13"/>
      <c r="EQ398" s="13"/>
      <c r="ER398" s="13"/>
      <c r="ES398" s="13"/>
      <c r="ET398" s="13"/>
      <c r="EU398" s="13"/>
      <c r="EV398" s="13"/>
      <c r="EW398" s="13"/>
      <c r="EX398" s="13"/>
      <c r="EY398" s="13"/>
      <c r="EZ398" s="13"/>
      <c r="FA398" s="13"/>
      <c r="FB398" s="13"/>
      <c r="FC398" s="13"/>
      <c r="FD398" s="13"/>
      <c r="FE398" s="13"/>
      <c r="FF398" s="13"/>
      <c r="FG398" s="13"/>
      <c r="FH398" s="13"/>
      <c r="FI398" s="13"/>
      <c r="FJ398" s="13"/>
      <c r="FK398" s="13"/>
      <c r="FL398" s="13"/>
      <c r="FM398" s="13"/>
      <c r="FN398" s="13"/>
      <c r="FO398" s="13"/>
      <c r="FP398" s="13"/>
      <c r="FQ398" s="13"/>
      <c r="FR398" s="13"/>
      <c r="FS398" s="13"/>
      <c r="FT398" s="13"/>
      <c r="FU398" s="13"/>
      <c r="FV398" s="13"/>
      <c r="FW398" s="13"/>
      <c r="FX398" s="13"/>
      <c r="FY398" s="13"/>
      <c r="FZ398" s="13"/>
      <c r="GA398" s="13"/>
      <c r="GB398" s="13"/>
      <c r="GC398" s="13"/>
      <c r="GD398" s="13"/>
      <c r="GE398" s="13"/>
      <c r="GF398" s="13"/>
      <c r="GG398" s="13"/>
      <c r="GH398" s="13"/>
      <c r="GI398" s="13"/>
      <c r="GJ398" s="13"/>
      <c r="GK398" s="13"/>
      <c r="GL398" s="13"/>
      <c r="GM398" s="13"/>
      <c r="GN398" s="13"/>
      <c r="GO398" s="13"/>
      <c r="GP398" s="13"/>
      <c r="GQ398" s="13"/>
      <c r="GR398" s="13"/>
      <c r="GS398" s="13"/>
      <c r="GT398" s="13"/>
      <c r="GU398" s="13"/>
      <c r="GV398" s="13"/>
      <c r="GW398" s="13"/>
      <c r="GX398" s="13"/>
      <c r="GY398" s="13"/>
      <c r="GZ398" s="13"/>
      <c r="HA398" s="13"/>
      <c r="HB398" s="13"/>
      <c r="HC398" s="13"/>
      <c r="HD398" s="13"/>
      <c r="HE398" s="13"/>
      <c r="HF398" s="13"/>
      <c r="HG398" s="13"/>
      <c r="HH398" s="13"/>
      <c r="HI398" s="13"/>
      <c r="HJ398" s="13"/>
      <c r="HK398" s="13"/>
      <c r="HL398" s="13"/>
      <c r="HM398" s="13"/>
      <c r="HN398" s="13"/>
      <c r="HO398" s="13"/>
      <c r="HP398" s="13"/>
      <c r="HQ398" s="13"/>
      <c r="HR398" s="13"/>
      <c r="HS398" s="13"/>
      <c r="HT398" s="13"/>
      <c r="HU398" s="13"/>
      <c r="HV398" s="13"/>
      <c r="HW398" s="13"/>
      <c r="HX398" s="13"/>
      <c r="HY398" s="13"/>
      <c r="HZ398" s="13"/>
      <c r="IA398" s="13"/>
      <c r="IB398" s="13"/>
      <c r="IC398" s="13"/>
      <c r="ID398" s="13"/>
      <c r="IE398" s="13"/>
      <c r="IF398" s="13"/>
      <c r="IG398" s="13"/>
      <c r="IH398" s="13"/>
      <c r="II398" s="13"/>
      <c r="IJ398" s="13"/>
    </row>
    <row r="399" spans="1:244" ht="100.5" customHeight="1" x14ac:dyDescent="0.2">
      <c r="A399" s="36" t="s">
        <v>402</v>
      </c>
      <c r="B399" s="15" t="s">
        <v>403</v>
      </c>
      <c r="C399" s="15"/>
      <c r="D399" s="15"/>
      <c r="E399" s="18">
        <f t="shared" si="67"/>
        <v>37567</v>
      </c>
      <c r="F399" s="19">
        <f>F400+F401</f>
        <v>0</v>
      </c>
      <c r="G399" s="18">
        <f>G400+G401</f>
        <v>37567</v>
      </c>
      <c r="H399" s="18">
        <f t="shared" si="68"/>
        <v>39070</v>
      </c>
      <c r="I399" s="19">
        <f>I400+I401</f>
        <v>0</v>
      </c>
      <c r="J399" s="18">
        <f>J400+J401</f>
        <v>39070</v>
      </c>
    </row>
    <row r="400" spans="1:244" ht="64.5" customHeight="1" x14ac:dyDescent="0.2">
      <c r="A400" s="15" t="s">
        <v>23</v>
      </c>
      <c r="B400" s="15" t="s">
        <v>403</v>
      </c>
      <c r="C400" s="15" t="s">
        <v>16</v>
      </c>
      <c r="D400" s="15" t="s">
        <v>11</v>
      </c>
      <c r="E400" s="18">
        <f t="shared" si="67"/>
        <v>313</v>
      </c>
      <c r="F400" s="18"/>
      <c r="G400" s="65">
        <v>313</v>
      </c>
      <c r="H400" s="65">
        <f t="shared" si="68"/>
        <v>326</v>
      </c>
      <c r="I400" s="65"/>
      <c r="J400" s="65">
        <v>326</v>
      </c>
    </row>
    <row r="401" spans="1:244" ht="51" customHeight="1" x14ac:dyDescent="0.2">
      <c r="A401" s="36" t="s">
        <v>30</v>
      </c>
      <c r="B401" s="15" t="s">
        <v>403</v>
      </c>
      <c r="C401" s="15" t="s">
        <v>19</v>
      </c>
      <c r="D401" s="15" t="s">
        <v>11</v>
      </c>
      <c r="E401" s="18">
        <f t="shared" si="67"/>
        <v>37254</v>
      </c>
      <c r="F401" s="18"/>
      <c r="G401" s="65">
        <v>37254</v>
      </c>
      <c r="H401" s="65">
        <f t="shared" si="68"/>
        <v>38744</v>
      </c>
      <c r="I401" s="65"/>
      <c r="J401" s="65">
        <v>38744</v>
      </c>
      <c r="K401" s="20"/>
      <c r="L401" s="20"/>
      <c r="M401" s="20"/>
      <c r="N401" s="20"/>
      <c r="O401" s="20"/>
      <c r="P401" s="20"/>
      <c r="Q401" s="20"/>
      <c r="R401" s="20"/>
      <c r="S401" s="20"/>
      <c r="T401" s="20"/>
      <c r="U401" s="20"/>
      <c r="V401" s="20"/>
      <c r="W401" s="20"/>
      <c r="X401" s="20"/>
      <c r="Y401" s="20"/>
      <c r="Z401" s="20"/>
      <c r="AA401" s="20"/>
      <c r="AB401" s="20"/>
      <c r="AC401" s="20"/>
      <c r="AD401" s="20"/>
      <c r="AE401" s="20"/>
      <c r="AF401" s="20"/>
      <c r="AG401" s="20"/>
      <c r="AH401" s="20"/>
      <c r="AI401" s="20"/>
      <c r="AJ401" s="20"/>
      <c r="AK401" s="20"/>
      <c r="AL401" s="20"/>
      <c r="AM401" s="20"/>
      <c r="AN401" s="20"/>
      <c r="AO401" s="20"/>
      <c r="AP401" s="20"/>
      <c r="AQ401" s="20"/>
      <c r="AR401" s="20"/>
      <c r="AS401" s="20"/>
      <c r="AT401" s="20"/>
      <c r="AU401" s="20"/>
      <c r="AV401" s="20"/>
      <c r="AW401" s="20"/>
      <c r="AX401" s="20"/>
      <c r="AY401" s="20"/>
      <c r="AZ401" s="20"/>
      <c r="BA401" s="20"/>
      <c r="BB401" s="20"/>
      <c r="BC401" s="20"/>
      <c r="BD401" s="20"/>
      <c r="BE401" s="20"/>
      <c r="BF401" s="20"/>
      <c r="BG401" s="20"/>
      <c r="BH401" s="20"/>
      <c r="BI401" s="20"/>
      <c r="BJ401" s="20"/>
      <c r="BK401" s="20"/>
      <c r="BL401" s="20"/>
      <c r="BM401" s="20"/>
      <c r="BN401" s="20"/>
      <c r="BO401" s="20"/>
      <c r="BP401" s="20"/>
      <c r="BQ401" s="20"/>
      <c r="BR401" s="20"/>
      <c r="BS401" s="20"/>
      <c r="BT401" s="20"/>
      <c r="BU401" s="20"/>
      <c r="BV401" s="20"/>
      <c r="BW401" s="20"/>
      <c r="BX401" s="20"/>
      <c r="BY401" s="20"/>
      <c r="BZ401" s="20"/>
      <c r="CA401" s="20"/>
      <c r="CB401" s="20"/>
      <c r="CC401" s="20"/>
      <c r="CD401" s="20"/>
      <c r="CE401" s="20"/>
      <c r="CF401" s="20"/>
      <c r="CG401" s="20"/>
      <c r="CH401" s="20"/>
      <c r="CI401" s="20"/>
      <c r="CJ401" s="20"/>
      <c r="CK401" s="20"/>
      <c r="CL401" s="20"/>
      <c r="CM401" s="20"/>
      <c r="CN401" s="20"/>
      <c r="CO401" s="20"/>
      <c r="CP401" s="20"/>
      <c r="CQ401" s="20"/>
      <c r="CR401" s="20"/>
      <c r="CS401" s="20"/>
      <c r="CT401" s="20"/>
      <c r="CU401" s="20"/>
      <c r="CV401" s="20"/>
      <c r="CW401" s="20"/>
      <c r="CX401" s="20"/>
      <c r="CY401" s="20"/>
      <c r="CZ401" s="20"/>
      <c r="DA401" s="20"/>
      <c r="DB401" s="20"/>
      <c r="DC401" s="20"/>
      <c r="DD401" s="20"/>
      <c r="DE401" s="20"/>
      <c r="DF401" s="20"/>
      <c r="DG401" s="20"/>
      <c r="DH401" s="20"/>
      <c r="DI401" s="20"/>
      <c r="DJ401" s="20"/>
      <c r="DK401" s="20"/>
      <c r="DL401" s="20"/>
      <c r="DM401" s="20"/>
      <c r="DN401" s="20"/>
      <c r="DO401" s="20"/>
      <c r="DP401" s="20"/>
      <c r="DQ401" s="20"/>
      <c r="DR401" s="20"/>
      <c r="DS401" s="20"/>
      <c r="DT401" s="20"/>
      <c r="DU401" s="20"/>
      <c r="DV401" s="20"/>
      <c r="DW401" s="20"/>
      <c r="DX401" s="20"/>
      <c r="DY401" s="20"/>
      <c r="DZ401" s="20"/>
      <c r="EA401" s="20"/>
      <c r="EB401" s="20"/>
      <c r="EC401" s="20"/>
      <c r="ED401" s="20"/>
      <c r="EE401" s="20"/>
      <c r="EF401" s="20"/>
      <c r="EG401" s="20"/>
      <c r="EH401" s="20"/>
      <c r="EI401" s="20"/>
      <c r="EJ401" s="20"/>
      <c r="EK401" s="20"/>
      <c r="EL401" s="20"/>
      <c r="EM401" s="20"/>
      <c r="EN401" s="20"/>
      <c r="EO401" s="20"/>
      <c r="EP401" s="20"/>
      <c r="EQ401" s="20"/>
      <c r="ER401" s="20"/>
      <c r="ES401" s="20"/>
      <c r="ET401" s="20"/>
      <c r="EU401" s="20"/>
      <c r="EV401" s="20"/>
      <c r="EW401" s="20"/>
      <c r="EX401" s="20"/>
      <c r="EY401" s="20"/>
      <c r="EZ401" s="20"/>
      <c r="FA401" s="20"/>
      <c r="FB401" s="20"/>
      <c r="FC401" s="20"/>
      <c r="FD401" s="20"/>
      <c r="FE401" s="20"/>
      <c r="FF401" s="20"/>
      <c r="FG401" s="20"/>
      <c r="FH401" s="20"/>
      <c r="FI401" s="20"/>
      <c r="FJ401" s="20"/>
      <c r="FK401" s="20"/>
      <c r="FL401" s="20"/>
      <c r="FM401" s="20"/>
      <c r="FN401" s="20"/>
      <c r="FO401" s="20"/>
      <c r="FP401" s="20"/>
      <c r="FQ401" s="20"/>
      <c r="FR401" s="20"/>
      <c r="FS401" s="20"/>
      <c r="FT401" s="20"/>
      <c r="FU401" s="20"/>
      <c r="FV401" s="20"/>
      <c r="FW401" s="20"/>
      <c r="FX401" s="20"/>
      <c r="FY401" s="20"/>
      <c r="FZ401" s="20"/>
      <c r="GA401" s="20"/>
      <c r="GB401" s="20"/>
      <c r="GC401" s="20"/>
      <c r="GD401" s="20"/>
      <c r="GE401" s="20"/>
      <c r="GF401" s="20"/>
      <c r="GG401" s="20"/>
      <c r="GH401" s="20"/>
      <c r="GI401" s="20"/>
      <c r="GJ401" s="20"/>
      <c r="GK401" s="20"/>
      <c r="GL401" s="20"/>
      <c r="GM401" s="20"/>
      <c r="GN401" s="20"/>
      <c r="GO401" s="20"/>
      <c r="GP401" s="20"/>
      <c r="GQ401" s="20"/>
      <c r="GR401" s="20"/>
      <c r="GS401" s="20"/>
      <c r="GT401" s="20"/>
      <c r="GU401" s="20"/>
      <c r="GV401" s="20"/>
      <c r="GW401" s="20"/>
      <c r="GX401" s="20"/>
      <c r="GY401" s="20"/>
      <c r="GZ401" s="20"/>
      <c r="HA401" s="20"/>
      <c r="HB401" s="20"/>
      <c r="HC401" s="20"/>
      <c r="HD401" s="20"/>
      <c r="HE401" s="20"/>
      <c r="HF401" s="20"/>
      <c r="HG401" s="20"/>
      <c r="HH401" s="20"/>
      <c r="HI401" s="20"/>
      <c r="HJ401" s="20"/>
      <c r="HK401" s="20"/>
      <c r="HL401" s="20"/>
      <c r="HM401" s="20"/>
      <c r="HN401" s="20"/>
      <c r="HO401" s="20"/>
      <c r="HP401" s="20"/>
      <c r="HQ401" s="20"/>
      <c r="HR401" s="20"/>
      <c r="HS401" s="20"/>
      <c r="HT401" s="20"/>
      <c r="HU401" s="20"/>
      <c r="HV401" s="20"/>
      <c r="HW401" s="20"/>
      <c r="HX401" s="20"/>
      <c r="HY401" s="20"/>
      <c r="HZ401" s="20"/>
      <c r="IA401" s="20"/>
      <c r="IB401" s="20"/>
      <c r="IC401" s="20"/>
      <c r="ID401" s="20"/>
      <c r="IE401" s="20"/>
      <c r="IF401" s="20"/>
      <c r="IG401" s="20"/>
      <c r="IH401" s="20"/>
      <c r="II401" s="20"/>
      <c r="IJ401" s="20"/>
    </row>
    <row r="402" spans="1:244" ht="138" customHeight="1" x14ac:dyDescent="0.2">
      <c r="A402" s="38" t="s">
        <v>404</v>
      </c>
      <c r="B402" s="11" t="s">
        <v>405</v>
      </c>
      <c r="C402" s="15"/>
      <c r="D402" s="15"/>
      <c r="E402" s="16">
        <f t="shared" si="67"/>
        <v>15270</v>
      </c>
      <c r="F402" s="17">
        <f>F403</f>
        <v>0</v>
      </c>
      <c r="G402" s="16">
        <f>G403</f>
        <v>15270</v>
      </c>
      <c r="H402" s="16">
        <f t="shared" si="68"/>
        <v>15881</v>
      </c>
      <c r="I402" s="17">
        <f>I403</f>
        <v>0</v>
      </c>
      <c r="J402" s="16">
        <f>J403</f>
        <v>15881</v>
      </c>
    </row>
    <row r="403" spans="1:244" ht="106.15" customHeight="1" x14ac:dyDescent="0.2">
      <c r="A403" s="52" t="s">
        <v>863</v>
      </c>
      <c r="B403" s="15" t="s">
        <v>406</v>
      </c>
      <c r="C403" s="15"/>
      <c r="D403" s="15"/>
      <c r="E403" s="18">
        <f t="shared" si="67"/>
        <v>15270</v>
      </c>
      <c r="F403" s="19">
        <f>F404+F405</f>
        <v>0</v>
      </c>
      <c r="G403" s="18">
        <f>G404+G405</f>
        <v>15270</v>
      </c>
      <c r="H403" s="18">
        <f t="shared" si="68"/>
        <v>15881</v>
      </c>
      <c r="I403" s="19">
        <f>I404+I405</f>
        <v>0</v>
      </c>
      <c r="J403" s="18">
        <f>J404+J405</f>
        <v>15881</v>
      </c>
    </row>
    <row r="404" spans="1:244" ht="65.25" customHeight="1" x14ac:dyDescent="0.2">
      <c r="A404" s="15" t="s">
        <v>23</v>
      </c>
      <c r="B404" s="15" t="s">
        <v>406</v>
      </c>
      <c r="C404" s="15" t="s">
        <v>16</v>
      </c>
      <c r="D404" s="15" t="s">
        <v>11</v>
      </c>
      <c r="E404" s="18">
        <f t="shared" si="67"/>
        <v>133</v>
      </c>
      <c r="F404" s="18"/>
      <c r="G404" s="65">
        <v>133</v>
      </c>
      <c r="H404" s="65">
        <f t="shared" si="68"/>
        <v>139</v>
      </c>
      <c r="I404" s="65"/>
      <c r="J404" s="65">
        <v>139</v>
      </c>
    </row>
    <row r="405" spans="1:244" ht="52.5" customHeight="1" x14ac:dyDescent="0.2">
      <c r="A405" s="36" t="s">
        <v>30</v>
      </c>
      <c r="B405" s="15" t="s">
        <v>406</v>
      </c>
      <c r="C405" s="15" t="s">
        <v>19</v>
      </c>
      <c r="D405" s="15" t="s">
        <v>11</v>
      </c>
      <c r="E405" s="18">
        <f t="shared" si="67"/>
        <v>15137</v>
      </c>
      <c r="F405" s="18"/>
      <c r="G405" s="65">
        <v>15137</v>
      </c>
      <c r="H405" s="65">
        <f t="shared" si="68"/>
        <v>15742</v>
      </c>
      <c r="I405" s="65"/>
      <c r="J405" s="65">
        <v>15742</v>
      </c>
    </row>
    <row r="406" spans="1:244" ht="108.75" customHeight="1" x14ac:dyDescent="0.2">
      <c r="A406" s="38" t="s">
        <v>743</v>
      </c>
      <c r="B406" s="11" t="s">
        <v>407</v>
      </c>
      <c r="C406" s="15"/>
      <c r="D406" s="15"/>
      <c r="E406" s="16">
        <f t="shared" si="67"/>
        <v>20043</v>
      </c>
      <c r="F406" s="17">
        <f>F407</f>
        <v>0</v>
      </c>
      <c r="G406" s="16">
        <f>G407</f>
        <v>20043</v>
      </c>
      <c r="H406" s="16">
        <f t="shared" si="68"/>
        <v>20845</v>
      </c>
      <c r="I406" s="17">
        <f>I407</f>
        <v>0</v>
      </c>
      <c r="J406" s="16">
        <f>J407</f>
        <v>20845</v>
      </c>
      <c r="K406" s="20"/>
      <c r="L406" s="20"/>
      <c r="M406" s="20"/>
      <c r="N406" s="20"/>
      <c r="O406" s="20"/>
      <c r="P406" s="20"/>
      <c r="Q406" s="20"/>
      <c r="R406" s="20"/>
      <c r="S406" s="20"/>
      <c r="T406" s="20"/>
      <c r="U406" s="20"/>
      <c r="V406" s="20"/>
      <c r="W406" s="20"/>
      <c r="X406" s="20"/>
      <c r="Y406" s="20"/>
      <c r="Z406" s="20"/>
      <c r="AA406" s="20"/>
      <c r="AB406" s="20"/>
      <c r="AC406" s="20"/>
      <c r="AD406" s="20"/>
      <c r="AE406" s="20"/>
      <c r="AF406" s="20"/>
      <c r="AG406" s="20"/>
      <c r="AH406" s="20"/>
      <c r="AI406" s="20"/>
      <c r="AJ406" s="20"/>
      <c r="AK406" s="20"/>
      <c r="AL406" s="20"/>
      <c r="AM406" s="20"/>
      <c r="AN406" s="20"/>
      <c r="AO406" s="20"/>
      <c r="AP406" s="20"/>
      <c r="AQ406" s="20"/>
      <c r="AR406" s="20"/>
      <c r="AS406" s="20"/>
      <c r="AT406" s="20"/>
      <c r="AU406" s="20"/>
      <c r="AV406" s="20"/>
      <c r="AW406" s="20"/>
      <c r="AX406" s="20"/>
      <c r="AY406" s="20"/>
      <c r="AZ406" s="20"/>
      <c r="BA406" s="20"/>
      <c r="BB406" s="20"/>
      <c r="BC406" s="20"/>
      <c r="BD406" s="20"/>
      <c r="BE406" s="20"/>
      <c r="BF406" s="20"/>
      <c r="BG406" s="20"/>
      <c r="BH406" s="20"/>
      <c r="BI406" s="20"/>
      <c r="BJ406" s="20"/>
      <c r="BK406" s="20"/>
      <c r="BL406" s="20"/>
      <c r="BM406" s="20"/>
      <c r="BN406" s="20"/>
      <c r="BO406" s="20"/>
      <c r="BP406" s="20"/>
      <c r="BQ406" s="20"/>
      <c r="BR406" s="20"/>
      <c r="BS406" s="20"/>
      <c r="BT406" s="20"/>
      <c r="BU406" s="20"/>
      <c r="BV406" s="20"/>
      <c r="BW406" s="20"/>
      <c r="BX406" s="20"/>
      <c r="BY406" s="20"/>
      <c r="BZ406" s="20"/>
      <c r="CA406" s="20"/>
      <c r="CB406" s="20"/>
      <c r="CC406" s="20"/>
      <c r="CD406" s="20"/>
      <c r="CE406" s="20"/>
      <c r="CF406" s="20"/>
      <c r="CG406" s="20"/>
      <c r="CH406" s="20"/>
      <c r="CI406" s="20"/>
      <c r="CJ406" s="20"/>
      <c r="CK406" s="20"/>
      <c r="CL406" s="20"/>
      <c r="CM406" s="20"/>
      <c r="CN406" s="20"/>
      <c r="CO406" s="20"/>
      <c r="CP406" s="20"/>
      <c r="CQ406" s="20"/>
      <c r="CR406" s="20"/>
      <c r="CS406" s="20"/>
      <c r="CT406" s="20"/>
      <c r="CU406" s="20"/>
      <c r="CV406" s="20"/>
      <c r="CW406" s="20"/>
      <c r="CX406" s="20"/>
      <c r="CY406" s="20"/>
      <c r="CZ406" s="20"/>
      <c r="DA406" s="20"/>
      <c r="DB406" s="20"/>
      <c r="DC406" s="20"/>
      <c r="DD406" s="20"/>
      <c r="DE406" s="20"/>
      <c r="DF406" s="20"/>
      <c r="DG406" s="20"/>
      <c r="DH406" s="20"/>
      <c r="DI406" s="20"/>
      <c r="DJ406" s="20"/>
      <c r="DK406" s="20"/>
      <c r="DL406" s="20"/>
      <c r="DM406" s="20"/>
      <c r="DN406" s="20"/>
      <c r="DO406" s="20"/>
      <c r="DP406" s="20"/>
      <c r="DQ406" s="20"/>
      <c r="DR406" s="20"/>
      <c r="DS406" s="20"/>
      <c r="DT406" s="20"/>
      <c r="DU406" s="20"/>
      <c r="DV406" s="20"/>
      <c r="DW406" s="20"/>
      <c r="DX406" s="20"/>
      <c r="DY406" s="20"/>
      <c r="DZ406" s="20"/>
      <c r="EA406" s="20"/>
      <c r="EB406" s="20"/>
      <c r="EC406" s="20"/>
      <c r="ED406" s="20"/>
      <c r="EE406" s="20"/>
      <c r="EF406" s="20"/>
      <c r="EG406" s="20"/>
      <c r="EH406" s="20"/>
      <c r="EI406" s="20"/>
      <c r="EJ406" s="20"/>
      <c r="EK406" s="20"/>
      <c r="EL406" s="20"/>
      <c r="EM406" s="20"/>
      <c r="EN406" s="20"/>
      <c r="EO406" s="20"/>
      <c r="EP406" s="20"/>
      <c r="EQ406" s="20"/>
      <c r="ER406" s="20"/>
      <c r="ES406" s="20"/>
      <c r="ET406" s="20"/>
      <c r="EU406" s="20"/>
      <c r="EV406" s="20"/>
      <c r="EW406" s="20"/>
      <c r="EX406" s="20"/>
      <c r="EY406" s="20"/>
      <c r="EZ406" s="20"/>
      <c r="FA406" s="20"/>
      <c r="FB406" s="20"/>
      <c r="FC406" s="20"/>
      <c r="FD406" s="20"/>
      <c r="FE406" s="20"/>
      <c r="FF406" s="20"/>
      <c r="FG406" s="20"/>
      <c r="FH406" s="20"/>
      <c r="FI406" s="20"/>
      <c r="FJ406" s="20"/>
      <c r="FK406" s="20"/>
      <c r="FL406" s="20"/>
      <c r="FM406" s="20"/>
      <c r="FN406" s="20"/>
      <c r="FO406" s="20"/>
      <c r="FP406" s="20"/>
      <c r="FQ406" s="20"/>
      <c r="FR406" s="20"/>
      <c r="FS406" s="20"/>
      <c r="FT406" s="20"/>
      <c r="FU406" s="20"/>
      <c r="FV406" s="20"/>
      <c r="FW406" s="20"/>
      <c r="FX406" s="20"/>
      <c r="FY406" s="20"/>
      <c r="FZ406" s="20"/>
      <c r="GA406" s="20"/>
      <c r="GB406" s="20"/>
      <c r="GC406" s="20"/>
      <c r="GD406" s="20"/>
      <c r="GE406" s="20"/>
      <c r="GF406" s="20"/>
      <c r="GG406" s="20"/>
      <c r="GH406" s="20"/>
      <c r="GI406" s="20"/>
      <c r="GJ406" s="20"/>
      <c r="GK406" s="20"/>
      <c r="GL406" s="20"/>
      <c r="GM406" s="20"/>
      <c r="GN406" s="20"/>
      <c r="GO406" s="20"/>
      <c r="GP406" s="20"/>
      <c r="GQ406" s="20"/>
      <c r="GR406" s="20"/>
      <c r="GS406" s="20"/>
      <c r="GT406" s="20"/>
      <c r="GU406" s="20"/>
      <c r="GV406" s="20"/>
      <c r="GW406" s="20"/>
      <c r="GX406" s="20"/>
      <c r="GY406" s="20"/>
      <c r="GZ406" s="20"/>
      <c r="HA406" s="20"/>
      <c r="HB406" s="20"/>
      <c r="HC406" s="20"/>
      <c r="HD406" s="20"/>
      <c r="HE406" s="20"/>
      <c r="HF406" s="20"/>
      <c r="HG406" s="20"/>
      <c r="HH406" s="20"/>
      <c r="HI406" s="20"/>
      <c r="HJ406" s="20"/>
      <c r="HK406" s="20"/>
      <c r="HL406" s="20"/>
      <c r="HM406" s="20"/>
      <c r="HN406" s="20"/>
      <c r="HO406" s="20"/>
      <c r="HP406" s="20"/>
      <c r="HQ406" s="20"/>
      <c r="HR406" s="20"/>
      <c r="HS406" s="20"/>
      <c r="HT406" s="20"/>
      <c r="HU406" s="20"/>
      <c r="HV406" s="20"/>
      <c r="HW406" s="20"/>
      <c r="HX406" s="20"/>
      <c r="HY406" s="20"/>
      <c r="HZ406" s="20"/>
      <c r="IA406" s="20"/>
      <c r="IB406" s="20"/>
      <c r="IC406" s="20"/>
      <c r="ID406" s="20"/>
      <c r="IE406" s="20"/>
      <c r="IF406" s="20"/>
      <c r="IG406" s="20"/>
      <c r="IH406" s="20"/>
      <c r="II406" s="20"/>
      <c r="IJ406" s="20"/>
    </row>
    <row r="407" spans="1:244" ht="84.6" customHeight="1" x14ac:dyDescent="0.2">
      <c r="A407" s="36" t="s">
        <v>864</v>
      </c>
      <c r="B407" s="15" t="s">
        <v>408</v>
      </c>
      <c r="C407" s="15"/>
      <c r="D407" s="15"/>
      <c r="E407" s="18">
        <f t="shared" si="67"/>
        <v>20043</v>
      </c>
      <c r="F407" s="19">
        <f>F408+F409</f>
        <v>0</v>
      </c>
      <c r="G407" s="18">
        <f>G408+G409</f>
        <v>20043</v>
      </c>
      <c r="H407" s="18">
        <f t="shared" si="68"/>
        <v>20845</v>
      </c>
      <c r="I407" s="19">
        <f>I408+I409</f>
        <v>0</v>
      </c>
      <c r="J407" s="18">
        <f>J408+J409</f>
        <v>20845</v>
      </c>
      <c r="K407" s="20"/>
      <c r="L407" s="20"/>
      <c r="M407" s="20"/>
      <c r="N407" s="20"/>
      <c r="O407" s="20"/>
      <c r="P407" s="20"/>
      <c r="Q407" s="20"/>
      <c r="R407" s="20"/>
      <c r="S407" s="20"/>
      <c r="T407" s="20"/>
      <c r="U407" s="20"/>
      <c r="V407" s="20"/>
      <c r="W407" s="20"/>
      <c r="X407" s="20"/>
      <c r="Y407" s="20"/>
      <c r="Z407" s="20"/>
      <c r="AA407" s="20"/>
      <c r="AB407" s="20"/>
      <c r="AC407" s="20"/>
      <c r="AD407" s="20"/>
      <c r="AE407" s="20"/>
      <c r="AF407" s="20"/>
      <c r="AG407" s="20"/>
      <c r="AH407" s="20"/>
      <c r="AI407" s="20"/>
      <c r="AJ407" s="20"/>
      <c r="AK407" s="20"/>
      <c r="AL407" s="20"/>
      <c r="AM407" s="20"/>
      <c r="AN407" s="20"/>
      <c r="AO407" s="20"/>
      <c r="AP407" s="20"/>
      <c r="AQ407" s="20"/>
      <c r="AR407" s="20"/>
      <c r="AS407" s="20"/>
      <c r="AT407" s="20"/>
      <c r="AU407" s="20"/>
      <c r="AV407" s="20"/>
      <c r="AW407" s="20"/>
      <c r="AX407" s="20"/>
      <c r="AY407" s="20"/>
      <c r="AZ407" s="20"/>
      <c r="BA407" s="20"/>
      <c r="BB407" s="20"/>
      <c r="BC407" s="20"/>
      <c r="BD407" s="20"/>
      <c r="BE407" s="20"/>
      <c r="BF407" s="20"/>
      <c r="BG407" s="20"/>
      <c r="BH407" s="20"/>
      <c r="BI407" s="20"/>
      <c r="BJ407" s="20"/>
      <c r="BK407" s="20"/>
      <c r="BL407" s="20"/>
      <c r="BM407" s="20"/>
      <c r="BN407" s="20"/>
      <c r="BO407" s="20"/>
      <c r="BP407" s="20"/>
      <c r="BQ407" s="20"/>
      <c r="BR407" s="20"/>
      <c r="BS407" s="20"/>
      <c r="BT407" s="20"/>
      <c r="BU407" s="20"/>
      <c r="BV407" s="20"/>
      <c r="BW407" s="20"/>
      <c r="BX407" s="20"/>
      <c r="BY407" s="20"/>
      <c r="BZ407" s="20"/>
      <c r="CA407" s="20"/>
      <c r="CB407" s="20"/>
      <c r="CC407" s="20"/>
      <c r="CD407" s="20"/>
      <c r="CE407" s="20"/>
      <c r="CF407" s="20"/>
      <c r="CG407" s="20"/>
      <c r="CH407" s="20"/>
      <c r="CI407" s="20"/>
      <c r="CJ407" s="20"/>
      <c r="CK407" s="20"/>
      <c r="CL407" s="20"/>
      <c r="CM407" s="20"/>
      <c r="CN407" s="20"/>
      <c r="CO407" s="20"/>
      <c r="CP407" s="20"/>
      <c r="CQ407" s="20"/>
      <c r="CR407" s="20"/>
      <c r="CS407" s="20"/>
      <c r="CT407" s="20"/>
      <c r="CU407" s="20"/>
      <c r="CV407" s="20"/>
      <c r="CW407" s="20"/>
      <c r="CX407" s="20"/>
      <c r="CY407" s="20"/>
      <c r="CZ407" s="20"/>
      <c r="DA407" s="20"/>
      <c r="DB407" s="20"/>
      <c r="DC407" s="20"/>
      <c r="DD407" s="20"/>
      <c r="DE407" s="20"/>
      <c r="DF407" s="20"/>
      <c r="DG407" s="20"/>
      <c r="DH407" s="20"/>
      <c r="DI407" s="20"/>
      <c r="DJ407" s="20"/>
      <c r="DK407" s="20"/>
      <c r="DL407" s="20"/>
      <c r="DM407" s="20"/>
      <c r="DN407" s="20"/>
      <c r="DO407" s="20"/>
      <c r="DP407" s="20"/>
      <c r="DQ407" s="20"/>
      <c r="DR407" s="20"/>
      <c r="DS407" s="20"/>
      <c r="DT407" s="20"/>
      <c r="DU407" s="20"/>
      <c r="DV407" s="20"/>
      <c r="DW407" s="20"/>
      <c r="DX407" s="20"/>
      <c r="DY407" s="20"/>
      <c r="DZ407" s="20"/>
      <c r="EA407" s="20"/>
      <c r="EB407" s="20"/>
      <c r="EC407" s="20"/>
      <c r="ED407" s="20"/>
      <c r="EE407" s="20"/>
      <c r="EF407" s="20"/>
      <c r="EG407" s="20"/>
      <c r="EH407" s="20"/>
      <c r="EI407" s="20"/>
      <c r="EJ407" s="20"/>
      <c r="EK407" s="20"/>
      <c r="EL407" s="20"/>
      <c r="EM407" s="20"/>
      <c r="EN407" s="20"/>
      <c r="EO407" s="20"/>
      <c r="EP407" s="20"/>
      <c r="EQ407" s="20"/>
      <c r="ER407" s="20"/>
      <c r="ES407" s="20"/>
      <c r="ET407" s="20"/>
      <c r="EU407" s="20"/>
      <c r="EV407" s="20"/>
      <c r="EW407" s="20"/>
      <c r="EX407" s="20"/>
      <c r="EY407" s="20"/>
      <c r="EZ407" s="20"/>
      <c r="FA407" s="20"/>
      <c r="FB407" s="20"/>
      <c r="FC407" s="20"/>
      <c r="FD407" s="20"/>
      <c r="FE407" s="20"/>
      <c r="FF407" s="20"/>
      <c r="FG407" s="20"/>
      <c r="FH407" s="20"/>
      <c r="FI407" s="20"/>
      <c r="FJ407" s="20"/>
      <c r="FK407" s="20"/>
      <c r="FL407" s="20"/>
      <c r="FM407" s="20"/>
      <c r="FN407" s="20"/>
      <c r="FO407" s="20"/>
      <c r="FP407" s="20"/>
      <c r="FQ407" s="20"/>
      <c r="FR407" s="20"/>
      <c r="FS407" s="20"/>
      <c r="FT407" s="20"/>
      <c r="FU407" s="20"/>
      <c r="FV407" s="20"/>
      <c r="FW407" s="20"/>
      <c r="FX407" s="20"/>
      <c r="FY407" s="20"/>
      <c r="FZ407" s="20"/>
      <c r="GA407" s="20"/>
      <c r="GB407" s="20"/>
      <c r="GC407" s="20"/>
      <c r="GD407" s="20"/>
      <c r="GE407" s="20"/>
      <c r="GF407" s="20"/>
      <c r="GG407" s="20"/>
      <c r="GH407" s="20"/>
      <c r="GI407" s="20"/>
      <c r="GJ407" s="20"/>
      <c r="GK407" s="20"/>
      <c r="GL407" s="20"/>
      <c r="GM407" s="20"/>
      <c r="GN407" s="20"/>
      <c r="GO407" s="20"/>
      <c r="GP407" s="20"/>
      <c r="GQ407" s="20"/>
      <c r="GR407" s="20"/>
      <c r="GS407" s="20"/>
      <c r="GT407" s="20"/>
      <c r="GU407" s="20"/>
      <c r="GV407" s="20"/>
      <c r="GW407" s="20"/>
      <c r="GX407" s="20"/>
      <c r="GY407" s="20"/>
      <c r="GZ407" s="20"/>
      <c r="HA407" s="20"/>
      <c r="HB407" s="20"/>
      <c r="HC407" s="20"/>
      <c r="HD407" s="20"/>
      <c r="HE407" s="20"/>
      <c r="HF407" s="20"/>
      <c r="HG407" s="20"/>
      <c r="HH407" s="20"/>
      <c r="HI407" s="20"/>
      <c r="HJ407" s="20"/>
      <c r="HK407" s="20"/>
      <c r="HL407" s="20"/>
      <c r="HM407" s="20"/>
      <c r="HN407" s="20"/>
      <c r="HO407" s="20"/>
      <c r="HP407" s="20"/>
      <c r="HQ407" s="20"/>
      <c r="HR407" s="20"/>
      <c r="HS407" s="20"/>
      <c r="HT407" s="20"/>
      <c r="HU407" s="20"/>
      <c r="HV407" s="20"/>
      <c r="HW407" s="20"/>
      <c r="HX407" s="20"/>
      <c r="HY407" s="20"/>
      <c r="HZ407" s="20"/>
      <c r="IA407" s="20"/>
      <c r="IB407" s="20"/>
      <c r="IC407" s="20"/>
      <c r="ID407" s="20"/>
      <c r="IE407" s="20"/>
      <c r="IF407" s="20"/>
      <c r="IG407" s="20"/>
      <c r="IH407" s="20"/>
      <c r="II407" s="20"/>
      <c r="IJ407" s="20"/>
    </row>
    <row r="408" spans="1:244" ht="67.5" customHeight="1" x14ac:dyDescent="0.2">
      <c r="A408" s="15" t="s">
        <v>23</v>
      </c>
      <c r="B408" s="15" t="s">
        <v>408</v>
      </c>
      <c r="C408" s="15" t="s">
        <v>16</v>
      </c>
      <c r="D408" s="15" t="s">
        <v>11</v>
      </c>
      <c r="E408" s="18">
        <f t="shared" si="67"/>
        <v>163</v>
      </c>
      <c r="F408" s="18"/>
      <c r="G408" s="65">
        <v>163</v>
      </c>
      <c r="H408" s="65">
        <f t="shared" si="68"/>
        <v>169</v>
      </c>
      <c r="I408" s="65"/>
      <c r="J408" s="65">
        <v>169</v>
      </c>
      <c r="K408" s="27"/>
      <c r="L408" s="20"/>
      <c r="M408" s="20"/>
      <c r="N408" s="20"/>
      <c r="O408" s="20"/>
      <c r="P408" s="20"/>
      <c r="Q408" s="20"/>
      <c r="R408" s="20"/>
      <c r="S408" s="20"/>
      <c r="T408" s="20"/>
      <c r="U408" s="20"/>
      <c r="V408" s="20"/>
      <c r="W408" s="20"/>
      <c r="X408" s="20"/>
      <c r="Y408" s="20"/>
      <c r="Z408" s="20"/>
      <c r="AA408" s="20"/>
      <c r="AB408" s="20"/>
      <c r="AC408" s="20"/>
      <c r="AD408" s="20"/>
      <c r="AE408" s="20"/>
      <c r="AF408" s="20"/>
      <c r="AG408" s="20"/>
      <c r="AH408" s="20"/>
      <c r="AI408" s="20"/>
      <c r="AJ408" s="20"/>
      <c r="AK408" s="20"/>
      <c r="AL408" s="20"/>
      <c r="AM408" s="20"/>
      <c r="AN408" s="20"/>
      <c r="AO408" s="20"/>
      <c r="AP408" s="20"/>
      <c r="AQ408" s="20"/>
      <c r="AR408" s="20"/>
      <c r="AS408" s="20"/>
      <c r="AT408" s="20"/>
      <c r="AU408" s="20"/>
      <c r="AV408" s="20"/>
      <c r="AW408" s="20"/>
      <c r="AX408" s="20"/>
      <c r="AY408" s="20"/>
      <c r="AZ408" s="20"/>
      <c r="BA408" s="20"/>
      <c r="BB408" s="20"/>
      <c r="BC408" s="20"/>
      <c r="BD408" s="20"/>
      <c r="BE408" s="20"/>
      <c r="BF408" s="20"/>
      <c r="BG408" s="20"/>
      <c r="BH408" s="20"/>
      <c r="BI408" s="20"/>
      <c r="BJ408" s="20"/>
      <c r="BK408" s="20"/>
      <c r="BL408" s="20"/>
      <c r="BM408" s="20"/>
      <c r="BN408" s="20"/>
      <c r="BO408" s="20"/>
      <c r="BP408" s="20"/>
      <c r="BQ408" s="20"/>
      <c r="BR408" s="20"/>
      <c r="BS408" s="20"/>
      <c r="BT408" s="20"/>
      <c r="BU408" s="20"/>
      <c r="BV408" s="20"/>
      <c r="BW408" s="20"/>
      <c r="BX408" s="20"/>
      <c r="BY408" s="20"/>
      <c r="BZ408" s="20"/>
      <c r="CA408" s="20"/>
      <c r="CB408" s="20"/>
      <c r="CC408" s="20"/>
      <c r="CD408" s="20"/>
      <c r="CE408" s="20"/>
      <c r="CF408" s="20"/>
      <c r="CG408" s="20"/>
      <c r="CH408" s="20"/>
      <c r="CI408" s="20"/>
      <c r="CJ408" s="20"/>
      <c r="CK408" s="20"/>
      <c r="CL408" s="20"/>
      <c r="CM408" s="20"/>
      <c r="CN408" s="20"/>
      <c r="CO408" s="20"/>
      <c r="CP408" s="20"/>
      <c r="CQ408" s="20"/>
      <c r="CR408" s="20"/>
      <c r="CS408" s="20"/>
      <c r="CT408" s="20"/>
      <c r="CU408" s="20"/>
      <c r="CV408" s="20"/>
      <c r="CW408" s="20"/>
      <c r="CX408" s="20"/>
      <c r="CY408" s="20"/>
      <c r="CZ408" s="20"/>
      <c r="DA408" s="20"/>
      <c r="DB408" s="20"/>
      <c r="DC408" s="20"/>
      <c r="DD408" s="20"/>
      <c r="DE408" s="20"/>
      <c r="DF408" s="20"/>
      <c r="DG408" s="20"/>
      <c r="DH408" s="20"/>
      <c r="DI408" s="20"/>
      <c r="DJ408" s="20"/>
      <c r="DK408" s="20"/>
      <c r="DL408" s="20"/>
      <c r="DM408" s="20"/>
      <c r="DN408" s="20"/>
      <c r="DO408" s="20"/>
      <c r="DP408" s="20"/>
      <c r="DQ408" s="20"/>
      <c r="DR408" s="20"/>
      <c r="DS408" s="20"/>
      <c r="DT408" s="20"/>
      <c r="DU408" s="20"/>
      <c r="DV408" s="20"/>
      <c r="DW408" s="20"/>
      <c r="DX408" s="20"/>
      <c r="DY408" s="20"/>
      <c r="DZ408" s="20"/>
      <c r="EA408" s="20"/>
      <c r="EB408" s="20"/>
      <c r="EC408" s="20"/>
      <c r="ED408" s="20"/>
      <c r="EE408" s="20"/>
      <c r="EF408" s="20"/>
      <c r="EG408" s="20"/>
      <c r="EH408" s="20"/>
      <c r="EI408" s="20"/>
      <c r="EJ408" s="20"/>
      <c r="EK408" s="20"/>
      <c r="EL408" s="20"/>
      <c r="EM408" s="20"/>
      <c r="EN408" s="20"/>
      <c r="EO408" s="20"/>
      <c r="EP408" s="20"/>
      <c r="EQ408" s="20"/>
      <c r="ER408" s="20"/>
      <c r="ES408" s="20"/>
      <c r="ET408" s="20"/>
      <c r="EU408" s="20"/>
      <c r="EV408" s="20"/>
      <c r="EW408" s="20"/>
      <c r="EX408" s="20"/>
      <c r="EY408" s="20"/>
      <c r="EZ408" s="20"/>
      <c r="FA408" s="20"/>
      <c r="FB408" s="20"/>
      <c r="FC408" s="20"/>
      <c r="FD408" s="20"/>
      <c r="FE408" s="20"/>
      <c r="FF408" s="20"/>
      <c r="FG408" s="20"/>
      <c r="FH408" s="20"/>
      <c r="FI408" s="20"/>
      <c r="FJ408" s="20"/>
      <c r="FK408" s="20"/>
      <c r="FL408" s="20"/>
      <c r="FM408" s="20"/>
      <c r="FN408" s="20"/>
      <c r="FO408" s="20"/>
      <c r="FP408" s="20"/>
      <c r="FQ408" s="20"/>
      <c r="FR408" s="20"/>
      <c r="FS408" s="20"/>
      <c r="FT408" s="20"/>
      <c r="FU408" s="20"/>
      <c r="FV408" s="20"/>
      <c r="FW408" s="20"/>
      <c r="FX408" s="20"/>
      <c r="FY408" s="20"/>
      <c r="FZ408" s="20"/>
      <c r="GA408" s="20"/>
      <c r="GB408" s="20"/>
      <c r="GC408" s="20"/>
      <c r="GD408" s="20"/>
      <c r="GE408" s="20"/>
      <c r="GF408" s="20"/>
      <c r="GG408" s="20"/>
      <c r="GH408" s="20"/>
      <c r="GI408" s="20"/>
      <c r="GJ408" s="20"/>
      <c r="GK408" s="20"/>
      <c r="GL408" s="20"/>
      <c r="GM408" s="20"/>
      <c r="GN408" s="20"/>
      <c r="GO408" s="20"/>
      <c r="GP408" s="20"/>
      <c r="GQ408" s="20"/>
      <c r="GR408" s="20"/>
      <c r="GS408" s="20"/>
      <c r="GT408" s="20"/>
      <c r="GU408" s="20"/>
      <c r="GV408" s="20"/>
      <c r="GW408" s="20"/>
      <c r="GX408" s="20"/>
      <c r="GY408" s="20"/>
      <c r="GZ408" s="20"/>
      <c r="HA408" s="20"/>
      <c r="HB408" s="20"/>
      <c r="HC408" s="20"/>
      <c r="HD408" s="20"/>
      <c r="HE408" s="20"/>
      <c r="HF408" s="20"/>
      <c r="HG408" s="20"/>
      <c r="HH408" s="20"/>
      <c r="HI408" s="20"/>
      <c r="HJ408" s="20"/>
      <c r="HK408" s="20"/>
      <c r="HL408" s="20"/>
      <c r="HM408" s="20"/>
      <c r="HN408" s="20"/>
      <c r="HO408" s="20"/>
      <c r="HP408" s="20"/>
      <c r="HQ408" s="20"/>
      <c r="HR408" s="20"/>
      <c r="HS408" s="20"/>
      <c r="HT408" s="20"/>
      <c r="HU408" s="20"/>
      <c r="HV408" s="20"/>
      <c r="HW408" s="20"/>
      <c r="HX408" s="20"/>
      <c r="HY408" s="20"/>
      <c r="HZ408" s="20"/>
      <c r="IA408" s="20"/>
      <c r="IB408" s="20"/>
      <c r="IC408" s="20"/>
      <c r="ID408" s="20"/>
      <c r="IE408" s="20"/>
      <c r="IF408" s="20"/>
      <c r="IG408" s="20"/>
      <c r="IH408" s="20"/>
      <c r="II408" s="20"/>
      <c r="IJ408" s="20"/>
    </row>
    <row r="409" spans="1:244" ht="48.75" customHeight="1" x14ac:dyDescent="0.2">
      <c r="A409" s="36" t="s">
        <v>30</v>
      </c>
      <c r="B409" s="15" t="s">
        <v>408</v>
      </c>
      <c r="C409" s="15" t="s">
        <v>19</v>
      </c>
      <c r="D409" s="15" t="s">
        <v>11</v>
      </c>
      <c r="E409" s="18">
        <f t="shared" si="67"/>
        <v>19880</v>
      </c>
      <c r="F409" s="18"/>
      <c r="G409" s="65">
        <v>19880</v>
      </c>
      <c r="H409" s="65">
        <f t="shared" si="68"/>
        <v>20676</v>
      </c>
      <c r="I409" s="65"/>
      <c r="J409" s="65">
        <v>20676</v>
      </c>
      <c r="K409" s="27"/>
      <c r="L409" s="20"/>
      <c r="M409" s="20"/>
      <c r="N409" s="20"/>
      <c r="O409" s="20"/>
      <c r="P409" s="20"/>
      <c r="Q409" s="20"/>
      <c r="R409" s="20"/>
      <c r="S409" s="20"/>
      <c r="T409" s="20"/>
      <c r="U409" s="20"/>
      <c r="V409" s="20"/>
      <c r="W409" s="20"/>
      <c r="X409" s="20"/>
      <c r="Y409" s="20"/>
      <c r="Z409" s="20"/>
      <c r="AA409" s="20"/>
      <c r="AB409" s="20"/>
      <c r="AC409" s="20"/>
      <c r="AD409" s="20"/>
      <c r="AE409" s="20"/>
      <c r="AF409" s="20"/>
      <c r="AG409" s="20"/>
      <c r="AH409" s="20"/>
      <c r="AI409" s="20"/>
      <c r="AJ409" s="20"/>
      <c r="AK409" s="20"/>
      <c r="AL409" s="20"/>
      <c r="AM409" s="20"/>
      <c r="AN409" s="20"/>
      <c r="AO409" s="20"/>
      <c r="AP409" s="20"/>
      <c r="AQ409" s="20"/>
      <c r="AR409" s="20"/>
      <c r="AS409" s="20"/>
      <c r="AT409" s="20"/>
      <c r="AU409" s="20"/>
      <c r="AV409" s="20"/>
      <c r="AW409" s="20"/>
      <c r="AX409" s="20"/>
      <c r="AY409" s="20"/>
      <c r="AZ409" s="20"/>
      <c r="BA409" s="20"/>
      <c r="BB409" s="20"/>
      <c r="BC409" s="20"/>
      <c r="BD409" s="20"/>
      <c r="BE409" s="20"/>
      <c r="BF409" s="20"/>
      <c r="BG409" s="20"/>
      <c r="BH409" s="20"/>
      <c r="BI409" s="20"/>
      <c r="BJ409" s="20"/>
      <c r="BK409" s="20"/>
      <c r="BL409" s="20"/>
      <c r="BM409" s="20"/>
      <c r="BN409" s="20"/>
      <c r="BO409" s="20"/>
      <c r="BP409" s="20"/>
      <c r="BQ409" s="20"/>
      <c r="BR409" s="20"/>
      <c r="BS409" s="20"/>
      <c r="BT409" s="20"/>
      <c r="BU409" s="20"/>
      <c r="BV409" s="20"/>
      <c r="BW409" s="20"/>
      <c r="BX409" s="20"/>
      <c r="BY409" s="20"/>
      <c r="BZ409" s="20"/>
      <c r="CA409" s="20"/>
      <c r="CB409" s="20"/>
      <c r="CC409" s="20"/>
      <c r="CD409" s="20"/>
      <c r="CE409" s="20"/>
      <c r="CF409" s="20"/>
      <c r="CG409" s="20"/>
      <c r="CH409" s="20"/>
      <c r="CI409" s="20"/>
      <c r="CJ409" s="20"/>
      <c r="CK409" s="20"/>
      <c r="CL409" s="20"/>
      <c r="CM409" s="20"/>
      <c r="CN409" s="20"/>
      <c r="CO409" s="20"/>
      <c r="CP409" s="20"/>
      <c r="CQ409" s="20"/>
      <c r="CR409" s="20"/>
      <c r="CS409" s="20"/>
      <c r="CT409" s="20"/>
      <c r="CU409" s="20"/>
      <c r="CV409" s="20"/>
      <c r="CW409" s="20"/>
      <c r="CX409" s="20"/>
      <c r="CY409" s="20"/>
      <c r="CZ409" s="20"/>
      <c r="DA409" s="20"/>
      <c r="DB409" s="20"/>
      <c r="DC409" s="20"/>
      <c r="DD409" s="20"/>
      <c r="DE409" s="20"/>
      <c r="DF409" s="20"/>
      <c r="DG409" s="20"/>
      <c r="DH409" s="20"/>
      <c r="DI409" s="20"/>
      <c r="DJ409" s="20"/>
      <c r="DK409" s="20"/>
      <c r="DL409" s="20"/>
      <c r="DM409" s="20"/>
      <c r="DN409" s="20"/>
      <c r="DO409" s="20"/>
      <c r="DP409" s="20"/>
      <c r="DQ409" s="20"/>
      <c r="DR409" s="20"/>
      <c r="DS409" s="20"/>
      <c r="DT409" s="20"/>
      <c r="DU409" s="20"/>
      <c r="DV409" s="20"/>
      <c r="DW409" s="20"/>
      <c r="DX409" s="20"/>
      <c r="DY409" s="20"/>
      <c r="DZ409" s="20"/>
      <c r="EA409" s="20"/>
      <c r="EB409" s="20"/>
      <c r="EC409" s="20"/>
      <c r="ED409" s="20"/>
      <c r="EE409" s="20"/>
      <c r="EF409" s="20"/>
      <c r="EG409" s="20"/>
      <c r="EH409" s="20"/>
      <c r="EI409" s="20"/>
      <c r="EJ409" s="20"/>
      <c r="EK409" s="20"/>
      <c r="EL409" s="20"/>
      <c r="EM409" s="20"/>
      <c r="EN409" s="20"/>
      <c r="EO409" s="20"/>
      <c r="EP409" s="20"/>
      <c r="EQ409" s="20"/>
      <c r="ER409" s="20"/>
      <c r="ES409" s="20"/>
      <c r="ET409" s="20"/>
      <c r="EU409" s="20"/>
      <c r="EV409" s="20"/>
      <c r="EW409" s="20"/>
      <c r="EX409" s="20"/>
      <c r="EY409" s="20"/>
      <c r="EZ409" s="20"/>
      <c r="FA409" s="20"/>
      <c r="FB409" s="20"/>
      <c r="FC409" s="20"/>
      <c r="FD409" s="20"/>
      <c r="FE409" s="20"/>
      <c r="FF409" s="20"/>
      <c r="FG409" s="20"/>
      <c r="FH409" s="20"/>
      <c r="FI409" s="20"/>
      <c r="FJ409" s="20"/>
      <c r="FK409" s="20"/>
      <c r="FL409" s="20"/>
      <c r="FM409" s="20"/>
      <c r="FN409" s="20"/>
      <c r="FO409" s="20"/>
      <c r="FP409" s="20"/>
      <c r="FQ409" s="20"/>
      <c r="FR409" s="20"/>
      <c r="FS409" s="20"/>
      <c r="FT409" s="20"/>
      <c r="FU409" s="20"/>
      <c r="FV409" s="20"/>
      <c r="FW409" s="20"/>
      <c r="FX409" s="20"/>
      <c r="FY409" s="20"/>
      <c r="FZ409" s="20"/>
      <c r="GA409" s="20"/>
      <c r="GB409" s="20"/>
      <c r="GC409" s="20"/>
      <c r="GD409" s="20"/>
      <c r="GE409" s="20"/>
      <c r="GF409" s="20"/>
      <c r="GG409" s="20"/>
      <c r="GH409" s="20"/>
      <c r="GI409" s="20"/>
      <c r="GJ409" s="20"/>
      <c r="GK409" s="20"/>
      <c r="GL409" s="20"/>
      <c r="GM409" s="20"/>
      <c r="GN409" s="20"/>
      <c r="GO409" s="20"/>
      <c r="GP409" s="20"/>
      <c r="GQ409" s="20"/>
      <c r="GR409" s="20"/>
      <c r="GS409" s="20"/>
      <c r="GT409" s="20"/>
      <c r="GU409" s="20"/>
      <c r="GV409" s="20"/>
      <c r="GW409" s="20"/>
      <c r="GX409" s="20"/>
      <c r="GY409" s="20"/>
      <c r="GZ409" s="20"/>
      <c r="HA409" s="20"/>
      <c r="HB409" s="20"/>
      <c r="HC409" s="20"/>
      <c r="HD409" s="20"/>
      <c r="HE409" s="20"/>
      <c r="HF409" s="20"/>
      <c r="HG409" s="20"/>
      <c r="HH409" s="20"/>
      <c r="HI409" s="20"/>
      <c r="HJ409" s="20"/>
      <c r="HK409" s="20"/>
      <c r="HL409" s="20"/>
      <c r="HM409" s="20"/>
      <c r="HN409" s="20"/>
      <c r="HO409" s="20"/>
      <c r="HP409" s="20"/>
      <c r="HQ409" s="20"/>
      <c r="HR409" s="20"/>
      <c r="HS409" s="20"/>
      <c r="HT409" s="20"/>
      <c r="HU409" s="20"/>
      <c r="HV409" s="20"/>
      <c r="HW409" s="20"/>
      <c r="HX409" s="20"/>
      <c r="HY409" s="20"/>
      <c r="HZ409" s="20"/>
      <c r="IA409" s="20"/>
      <c r="IB409" s="20"/>
      <c r="IC409" s="20"/>
      <c r="ID409" s="20"/>
      <c r="IE409" s="20"/>
      <c r="IF409" s="20"/>
      <c r="IG409" s="20"/>
      <c r="IH409" s="20"/>
      <c r="II409" s="20"/>
      <c r="IJ409" s="20"/>
    </row>
    <row r="410" spans="1:244" ht="165" customHeight="1" x14ac:dyDescent="0.2">
      <c r="A410" s="38" t="s">
        <v>409</v>
      </c>
      <c r="B410" s="11" t="s">
        <v>410</v>
      </c>
      <c r="C410" s="15"/>
      <c r="D410" s="15"/>
      <c r="E410" s="16">
        <f t="shared" si="67"/>
        <v>38234.9</v>
      </c>
      <c r="F410" s="17">
        <f>F411</f>
        <v>0</v>
      </c>
      <c r="G410" s="16">
        <f>G411</f>
        <v>38234.9</v>
      </c>
      <c r="H410" s="16">
        <f t="shared" si="68"/>
        <v>39764.400000000001</v>
      </c>
      <c r="I410" s="17">
        <f>I411</f>
        <v>0</v>
      </c>
      <c r="J410" s="16">
        <f>J411</f>
        <v>39764.400000000001</v>
      </c>
    </row>
    <row r="411" spans="1:244" ht="151.5" customHeight="1" x14ac:dyDescent="0.2">
      <c r="A411" s="48" t="s">
        <v>634</v>
      </c>
      <c r="B411" s="15" t="s">
        <v>411</v>
      </c>
      <c r="C411" s="15"/>
      <c r="D411" s="15"/>
      <c r="E411" s="18">
        <f t="shared" si="67"/>
        <v>38234.9</v>
      </c>
      <c r="F411" s="19">
        <f>F412+F413</f>
        <v>0</v>
      </c>
      <c r="G411" s="18">
        <f>G412+G413</f>
        <v>38234.9</v>
      </c>
      <c r="H411" s="18">
        <f t="shared" si="68"/>
        <v>39764.400000000001</v>
      </c>
      <c r="I411" s="19">
        <f>I412+I413</f>
        <v>0</v>
      </c>
      <c r="J411" s="18">
        <f>J412+J413</f>
        <v>39764.400000000001</v>
      </c>
    </row>
    <row r="412" spans="1:244" ht="69" customHeight="1" x14ac:dyDescent="0.2">
      <c r="A412" s="15" t="s">
        <v>23</v>
      </c>
      <c r="B412" s="15" t="s">
        <v>411</v>
      </c>
      <c r="C412" s="15" t="s">
        <v>16</v>
      </c>
      <c r="D412" s="15" t="s">
        <v>11</v>
      </c>
      <c r="E412" s="18">
        <f t="shared" si="67"/>
        <v>318.89999999999998</v>
      </c>
      <c r="F412" s="18"/>
      <c r="G412" s="65">
        <v>318.89999999999998</v>
      </c>
      <c r="H412" s="65">
        <f t="shared" si="68"/>
        <v>331.4</v>
      </c>
      <c r="I412" s="65"/>
      <c r="J412" s="65">
        <v>331.4</v>
      </c>
      <c r="K412" s="27"/>
    </row>
    <row r="413" spans="1:244" ht="53.25" customHeight="1" x14ac:dyDescent="0.2">
      <c r="A413" s="36" t="s">
        <v>30</v>
      </c>
      <c r="B413" s="15" t="s">
        <v>411</v>
      </c>
      <c r="C413" s="15" t="s">
        <v>19</v>
      </c>
      <c r="D413" s="15" t="s">
        <v>11</v>
      </c>
      <c r="E413" s="18">
        <f t="shared" si="67"/>
        <v>37916</v>
      </c>
      <c r="F413" s="18"/>
      <c r="G413" s="65">
        <v>37916</v>
      </c>
      <c r="H413" s="65">
        <f t="shared" si="68"/>
        <v>39433</v>
      </c>
      <c r="I413" s="65"/>
      <c r="J413" s="65">
        <v>39433</v>
      </c>
      <c r="K413" s="27"/>
    </row>
    <row r="414" spans="1:244" ht="156" customHeight="1" x14ac:dyDescent="0.2">
      <c r="A414" s="38" t="s">
        <v>412</v>
      </c>
      <c r="B414" s="11" t="s">
        <v>413</v>
      </c>
      <c r="C414" s="15"/>
      <c r="D414" s="15"/>
      <c r="E414" s="16">
        <f t="shared" si="67"/>
        <v>173114</v>
      </c>
      <c r="F414" s="17">
        <f>F415</f>
        <v>0</v>
      </c>
      <c r="G414" s="16">
        <f>G415</f>
        <v>173114</v>
      </c>
      <c r="H414" s="16">
        <f t="shared" si="68"/>
        <v>180040</v>
      </c>
      <c r="I414" s="17">
        <f>I415</f>
        <v>0</v>
      </c>
      <c r="J414" s="16">
        <f>J415</f>
        <v>180040</v>
      </c>
    </row>
    <row r="415" spans="1:244" ht="83.25" customHeight="1" x14ac:dyDescent="0.2">
      <c r="A415" s="36" t="s">
        <v>414</v>
      </c>
      <c r="B415" s="15" t="s">
        <v>415</v>
      </c>
      <c r="C415" s="15"/>
      <c r="D415" s="15"/>
      <c r="E415" s="18">
        <f t="shared" si="67"/>
        <v>173114</v>
      </c>
      <c r="F415" s="19">
        <f>F416+F417</f>
        <v>0</v>
      </c>
      <c r="G415" s="18">
        <f>G416+G417</f>
        <v>173114</v>
      </c>
      <c r="H415" s="18">
        <f t="shared" si="68"/>
        <v>180040</v>
      </c>
      <c r="I415" s="19">
        <f>I416+I417</f>
        <v>0</v>
      </c>
      <c r="J415" s="18">
        <f>J416+J417</f>
        <v>180040</v>
      </c>
      <c r="K415" s="20"/>
      <c r="L415" s="20"/>
      <c r="M415" s="20"/>
      <c r="N415" s="20"/>
      <c r="O415" s="20"/>
      <c r="P415" s="20"/>
      <c r="Q415" s="20"/>
      <c r="R415" s="20"/>
      <c r="S415" s="20"/>
      <c r="T415" s="20"/>
      <c r="U415" s="20"/>
      <c r="V415" s="20"/>
      <c r="W415" s="20"/>
      <c r="X415" s="20"/>
      <c r="Y415" s="20"/>
      <c r="Z415" s="20"/>
      <c r="AA415" s="20"/>
      <c r="AB415" s="20"/>
      <c r="AC415" s="20"/>
      <c r="AD415" s="20"/>
      <c r="AE415" s="20"/>
      <c r="AF415" s="20"/>
      <c r="AG415" s="20"/>
      <c r="AH415" s="20"/>
      <c r="AI415" s="20"/>
      <c r="AJ415" s="20"/>
      <c r="AK415" s="20"/>
      <c r="AL415" s="20"/>
      <c r="AM415" s="20"/>
      <c r="AN415" s="20"/>
      <c r="AO415" s="20"/>
      <c r="AP415" s="20"/>
      <c r="AQ415" s="20"/>
      <c r="AR415" s="20"/>
      <c r="AS415" s="20"/>
      <c r="AT415" s="20"/>
      <c r="AU415" s="20"/>
      <c r="AV415" s="20"/>
      <c r="AW415" s="20"/>
      <c r="AX415" s="20"/>
      <c r="AY415" s="20"/>
      <c r="AZ415" s="20"/>
      <c r="BA415" s="20"/>
      <c r="BB415" s="20"/>
      <c r="BC415" s="20"/>
      <c r="BD415" s="20"/>
      <c r="BE415" s="20"/>
      <c r="BF415" s="20"/>
      <c r="BG415" s="20"/>
      <c r="BH415" s="20"/>
      <c r="BI415" s="20"/>
      <c r="BJ415" s="20"/>
      <c r="BK415" s="20"/>
      <c r="BL415" s="20"/>
      <c r="BM415" s="20"/>
      <c r="BN415" s="20"/>
      <c r="BO415" s="20"/>
      <c r="BP415" s="20"/>
      <c r="BQ415" s="20"/>
      <c r="BR415" s="20"/>
      <c r="BS415" s="20"/>
      <c r="BT415" s="20"/>
      <c r="BU415" s="20"/>
      <c r="BV415" s="20"/>
      <c r="BW415" s="20"/>
      <c r="BX415" s="20"/>
      <c r="BY415" s="20"/>
      <c r="BZ415" s="20"/>
      <c r="CA415" s="20"/>
      <c r="CB415" s="20"/>
      <c r="CC415" s="20"/>
      <c r="CD415" s="20"/>
      <c r="CE415" s="20"/>
      <c r="CF415" s="20"/>
      <c r="CG415" s="20"/>
      <c r="CH415" s="20"/>
      <c r="CI415" s="20"/>
      <c r="CJ415" s="20"/>
      <c r="CK415" s="20"/>
      <c r="CL415" s="20"/>
      <c r="CM415" s="20"/>
      <c r="CN415" s="20"/>
      <c r="CO415" s="20"/>
      <c r="CP415" s="20"/>
      <c r="CQ415" s="20"/>
      <c r="CR415" s="20"/>
      <c r="CS415" s="20"/>
      <c r="CT415" s="20"/>
      <c r="CU415" s="20"/>
      <c r="CV415" s="20"/>
      <c r="CW415" s="20"/>
      <c r="CX415" s="20"/>
      <c r="CY415" s="20"/>
      <c r="CZ415" s="20"/>
      <c r="DA415" s="20"/>
      <c r="DB415" s="20"/>
      <c r="DC415" s="20"/>
      <c r="DD415" s="20"/>
      <c r="DE415" s="20"/>
      <c r="DF415" s="20"/>
      <c r="DG415" s="20"/>
      <c r="DH415" s="20"/>
      <c r="DI415" s="20"/>
      <c r="DJ415" s="20"/>
      <c r="DK415" s="20"/>
      <c r="DL415" s="20"/>
      <c r="DM415" s="20"/>
      <c r="DN415" s="20"/>
      <c r="DO415" s="20"/>
      <c r="DP415" s="20"/>
      <c r="DQ415" s="20"/>
      <c r="DR415" s="20"/>
      <c r="DS415" s="20"/>
      <c r="DT415" s="20"/>
      <c r="DU415" s="20"/>
      <c r="DV415" s="20"/>
      <c r="DW415" s="20"/>
      <c r="DX415" s="20"/>
      <c r="DY415" s="20"/>
      <c r="DZ415" s="20"/>
      <c r="EA415" s="20"/>
      <c r="EB415" s="20"/>
      <c r="EC415" s="20"/>
      <c r="ED415" s="20"/>
      <c r="EE415" s="20"/>
      <c r="EF415" s="20"/>
      <c r="EG415" s="20"/>
      <c r="EH415" s="20"/>
      <c r="EI415" s="20"/>
      <c r="EJ415" s="20"/>
      <c r="EK415" s="20"/>
      <c r="EL415" s="20"/>
      <c r="EM415" s="20"/>
      <c r="EN415" s="20"/>
      <c r="EO415" s="20"/>
      <c r="EP415" s="20"/>
      <c r="EQ415" s="20"/>
      <c r="ER415" s="20"/>
      <c r="ES415" s="20"/>
      <c r="ET415" s="20"/>
      <c r="EU415" s="20"/>
      <c r="EV415" s="20"/>
      <c r="EW415" s="20"/>
      <c r="EX415" s="20"/>
      <c r="EY415" s="20"/>
      <c r="EZ415" s="20"/>
      <c r="FA415" s="20"/>
      <c r="FB415" s="20"/>
      <c r="FC415" s="20"/>
      <c r="FD415" s="20"/>
      <c r="FE415" s="20"/>
      <c r="FF415" s="20"/>
      <c r="FG415" s="20"/>
      <c r="FH415" s="20"/>
      <c r="FI415" s="20"/>
      <c r="FJ415" s="20"/>
      <c r="FK415" s="20"/>
      <c r="FL415" s="20"/>
      <c r="FM415" s="20"/>
      <c r="FN415" s="20"/>
      <c r="FO415" s="20"/>
      <c r="FP415" s="20"/>
      <c r="FQ415" s="20"/>
      <c r="FR415" s="20"/>
      <c r="FS415" s="20"/>
      <c r="FT415" s="20"/>
      <c r="FU415" s="20"/>
      <c r="FV415" s="20"/>
      <c r="FW415" s="20"/>
      <c r="FX415" s="20"/>
      <c r="FY415" s="20"/>
      <c r="FZ415" s="20"/>
      <c r="GA415" s="20"/>
      <c r="GB415" s="20"/>
      <c r="GC415" s="20"/>
      <c r="GD415" s="20"/>
      <c r="GE415" s="20"/>
      <c r="GF415" s="20"/>
      <c r="GG415" s="20"/>
      <c r="GH415" s="20"/>
      <c r="GI415" s="20"/>
      <c r="GJ415" s="20"/>
      <c r="GK415" s="20"/>
      <c r="GL415" s="20"/>
      <c r="GM415" s="20"/>
      <c r="GN415" s="20"/>
      <c r="GO415" s="20"/>
      <c r="GP415" s="20"/>
      <c r="GQ415" s="20"/>
      <c r="GR415" s="20"/>
      <c r="GS415" s="20"/>
      <c r="GT415" s="20"/>
      <c r="GU415" s="20"/>
      <c r="GV415" s="20"/>
      <c r="GW415" s="20"/>
      <c r="GX415" s="20"/>
      <c r="GY415" s="20"/>
      <c r="GZ415" s="20"/>
      <c r="HA415" s="20"/>
      <c r="HB415" s="20"/>
      <c r="HC415" s="20"/>
      <c r="HD415" s="20"/>
      <c r="HE415" s="20"/>
      <c r="HF415" s="20"/>
      <c r="HG415" s="20"/>
      <c r="HH415" s="20"/>
      <c r="HI415" s="20"/>
      <c r="HJ415" s="20"/>
      <c r="HK415" s="20"/>
      <c r="HL415" s="20"/>
      <c r="HM415" s="20"/>
      <c r="HN415" s="20"/>
      <c r="HO415" s="20"/>
      <c r="HP415" s="20"/>
      <c r="HQ415" s="20"/>
      <c r="HR415" s="20"/>
      <c r="HS415" s="20"/>
      <c r="HT415" s="20"/>
      <c r="HU415" s="20"/>
      <c r="HV415" s="20"/>
      <c r="HW415" s="20"/>
      <c r="HX415" s="20"/>
      <c r="HY415" s="20"/>
      <c r="HZ415" s="20"/>
      <c r="IA415" s="20"/>
      <c r="IB415" s="20"/>
      <c r="IC415" s="20"/>
      <c r="ID415" s="20"/>
      <c r="IE415" s="20"/>
      <c r="IF415" s="20"/>
      <c r="IG415" s="20"/>
      <c r="IH415" s="20"/>
      <c r="II415" s="20"/>
      <c r="IJ415" s="20"/>
    </row>
    <row r="416" spans="1:244" ht="69" customHeight="1" x14ac:dyDescent="0.2">
      <c r="A416" s="15" t="s">
        <v>23</v>
      </c>
      <c r="B416" s="15" t="s">
        <v>415</v>
      </c>
      <c r="C416" s="15" t="s">
        <v>16</v>
      </c>
      <c r="D416" s="15" t="s">
        <v>11</v>
      </c>
      <c r="E416" s="18">
        <f t="shared" si="67"/>
        <v>1968</v>
      </c>
      <c r="F416" s="18"/>
      <c r="G416" s="65">
        <v>1968</v>
      </c>
      <c r="H416" s="65">
        <f t="shared" si="68"/>
        <v>2047</v>
      </c>
      <c r="I416" s="65"/>
      <c r="J416" s="65">
        <v>2047</v>
      </c>
    </row>
    <row r="417" spans="1:244" ht="50.25" customHeight="1" x14ac:dyDescent="0.2">
      <c r="A417" s="36" t="s">
        <v>30</v>
      </c>
      <c r="B417" s="15" t="s">
        <v>415</v>
      </c>
      <c r="C417" s="15" t="s">
        <v>19</v>
      </c>
      <c r="D417" s="15" t="s">
        <v>11</v>
      </c>
      <c r="E417" s="18">
        <f t="shared" si="67"/>
        <v>171146</v>
      </c>
      <c r="F417" s="18"/>
      <c r="G417" s="65">
        <v>171146</v>
      </c>
      <c r="H417" s="65">
        <f t="shared" si="68"/>
        <v>177993</v>
      </c>
      <c r="I417" s="65"/>
      <c r="J417" s="65">
        <v>177993</v>
      </c>
    </row>
    <row r="418" spans="1:244" ht="127.5" customHeight="1" x14ac:dyDescent="0.2">
      <c r="A418" s="38" t="s">
        <v>416</v>
      </c>
      <c r="B418" s="11" t="s">
        <v>417</v>
      </c>
      <c r="C418" s="15"/>
      <c r="D418" s="15"/>
      <c r="E418" s="16">
        <f t="shared" si="67"/>
        <v>315</v>
      </c>
      <c r="F418" s="17">
        <f>F419</f>
        <v>0</v>
      </c>
      <c r="G418" s="16">
        <f>G419</f>
        <v>315</v>
      </c>
      <c r="H418" s="16">
        <f t="shared" si="68"/>
        <v>328</v>
      </c>
      <c r="I418" s="17">
        <f>I419</f>
        <v>0</v>
      </c>
      <c r="J418" s="16">
        <f>J419</f>
        <v>328</v>
      </c>
    </row>
    <row r="419" spans="1:244" ht="66.75" customHeight="1" x14ac:dyDescent="0.2">
      <c r="A419" s="36" t="s">
        <v>418</v>
      </c>
      <c r="B419" s="15" t="s">
        <v>419</v>
      </c>
      <c r="C419" s="15"/>
      <c r="D419" s="15"/>
      <c r="E419" s="18">
        <f t="shared" si="67"/>
        <v>315</v>
      </c>
      <c r="F419" s="19">
        <f>F420+F421</f>
        <v>0</v>
      </c>
      <c r="G419" s="18">
        <f>G420+G421</f>
        <v>315</v>
      </c>
      <c r="H419" s="18">
        <f t="shared" si="68"/>
        <v>328</v>
      </c>
      <c r="I419" s="19">
        <f>I420+I421</f>
        <v>0</v>
      </c>
      <c r="J419" s="18">
        <f>J420+J421</f>
        <v>328</v>
      </c>
      <c r="K419" s="20"/>
      <c r="L419" s="20"/>
      <c r="M419" s="20"/>
      <c r="N419" s="20"/>
      <c r="O419" s="20"/>
      <c r="P419" s="20"/>
      <c r="Q419" s="20"/>
      <c r="R419" s="20"/>
      <c r="S419" s="20"/>
      <c r="T419" s="20"/>
      <c r="U419" s="20"/>
      <c r="V419" s="20"/>
      <c r="W419" s="20"/>
      <c r="X419" s="20"/>
      <c r="Y419" s="20"/>
      <c r="Z419" s="20"/>
      <c r="AA419" s="20"/>
      <c r="AB419" s="20"/>
      <c r="AC419" s="20"/>
      <c r="AD419" s="20"/>
      <c r="AE419" s="20"/>
      <c r="AF419" s="20"/>
      <c r="AG419" s="20"/>
      <c r="AH419" s="20"/>
      <c r="AI419" s="20"/>
      <c r="AJ419" s="20"/>
      <c r="AK419" s="20"/>
      <c r="AL419" s="20"/>
      <c r="AM419" s="20"/>
      <c r="AN419" s="20"/>
      <c r="AO419" s="20"/>
      <c r="AP419" s="20"/>
      <c r="AQ419" s="20"/>
      <c r="AR419" s="20"/>
      <c r="AS419" s="20"/>
      <c r="AT419" s="20"/>
      <c r="AU419" s="20"/>
      <c r="AV419" s="20"/>
      <c r="AW419" s="20"/>
      <c r="AX419" s="20"/>
      <c r="AY419" s="20"/>
      <c r="AZ419" s="20"/>
      <c r="BA419" s="20"/>
      <c r="BB419" s="20"/>
      <c r="BC419" s="20"/>
      <c r="BD419" s="20"/>
      <c r="BE419" s="20"/>
      <c r="BF419" s="20"/>
      <c r="BG419" s="20"/>
      <c r="BH419" s="20"/>
      <c r="BI419" s="20"/>
      <c r="BJ419" s="20"/>
      <c r="BK419" s="20"/>
      <c r="BL419" s="20"/>
      <c r="BM419" s="20"/>
      <c r="BN419" s="20"/>
      <c r="BO419" s="20"/>
      <c r="BP419" s="20"/>
      <c r="BQ419" s="20"/>
      <c r="BR419" s="20"/>
      <c r="BS419" s="20"/>
      <c r="BT419" s="20"/>
      <c r="BU419" s="20"/>
      <c r="BV419" s="20"/>
      <c r="BW419" s="20"/>
      <c r="BX419" s="20"/>
      <c r="BY419" s="20"/>
      <c r="BZ419" s="20"/>
      <c r="CA419" s="20"/>
      <c r="CB419" s="20"/>
      <c r="CC419" s="20"/>
      <c r="CD419" s="20"/>
      <c r="CE419" s="20"/>
      <c r="CF419" s="20"/>
      <c r="CG419" s="20"/>
      <c r="CH419" s="20"/>
      <c r="CI419" s="20"/>
      <c r="CJ419" s="20"/>
      <c r="CK419" s="20"/>
      <c r="CL419" s="20"/>
      <c r="CM419" s="20"/>
      <c r="CN419" s="20"/>
      <c r="CO419" s="20"/>
      <c r="CP419" s="20"/>
      <c r="CQ419" s="20"/>
      <c r="CR419" s="20"/>
      <c r="CS419" s="20"/>
      <c r="CT419" s="20"/>
      <c r="CU419" s="20"/>
      <c r="CV419" s="20"/>
      <c r="CW419" s="20"/>
      <c r="CX419" s="20"/>
      <c r="CY419" s="20"/>
      <c r="CZ419" s="20"/>
      <c r="DA419" s="20"/>
      <c r="DB419" s="20"/>
      <c r="DC419" s="20"/>
      <c r="DD419" s="20"/>
      <c r="DE419" s="20"/>
      <c r="DF419" s="20"/>
      <c r="DG419" s="20"/>
      <c r="DH419" s="20"/>
      <c r="DI419" s="20"/>
      <c r="DJ419" s="20"/>
      <c r="DK419" s="20"/>
      <c r="DL419" s="20"/>
      <c r="DM419" s="20"/>
      <c r="DN419" s="20"/>
      <c r="DO419" s="20"/>
      <c r="DP419" s="20"/>
      <c r="DQ419" s="20"/>
      <c r="DR419" s="20"/>
      <c r="DS419" s="20"/>
      <c r="DT419" s="20"/>
      <c r="DU419" s="20"/>
      <c r="DV419" s="20"/>
      <c r="DW419" s="20"/>
      <c r="DX419" s="20"/>
      <c r="DY419" s="20"/>
      <c r="DZ419" s="20"/>
      <c r="EA419" s="20"/>
      <c r="EB419" s="20"/>
      <c r="EC419" s="20"/>
      <c r="ED419" s="20"/>
      <c r="EE419" s="20"/>
      <c r="EF419" s="20"/>
      <c r="EG419" s="20"/>
      <c r="EH419" s="20"/>
      <c r="EI419" s="20"/>
      <c r="EJ419" s="20"/>
      <c r="EK419" s="20"/>
      <c r="EL419" s="20"/>
      <c r="EM419" s="20"/>
      <c r="EN419" s="20"/>
      <c r="EO419" s="20"/>
      <c r="EP419" s="20"/>
      <c r="EQ419" s="20"/>
      <c r="ER419" s="20"/>
      <c r="ES419" s="20"/>
      <c r="ET419" s="20"/>
      <c r="EU419" s="20"/>
      <c r="EV419" s="20"/>
      <c r="EW419" s="20"/>
      <c r="EX419" s="20"/>
      <c r="EY419" s="20"/>
      <c r="EZ419" s="20"/>
      <c r="FA419" s="20"/>
      <c r="FB419" s="20"/>
      <c r="FC419" s="20"/>
      <c r="FD419" s="20"/>
      <c r="FE419" s="20"/>
      <c r="FF419" s="20"/>
      <c r="FG419" s="20"/>
      <c r="FH419" s="20"/>
      <c r="FI419" s="20"/>
      <c r="FJ419" s="20"/>
      <c r="FK419" s="20"/>
      <c r="FL419" s="20"/>
      <c r="FM419" s="20"/>
      <c r="FN419" s="20"/>
      <c r="FO419" s="20"/>
      <c r="FP419" s="20"/>
      <c r="FQ419" s="20"/>
      <c r="FR419" s="20"/>
      <c r="FS419" s="20"/>
      <c r="FT419" s="20"/>
      <c r="FU419" s="20"/>
      <c r="FV419" s="20"/>
      <c r="FW419" s="20"/>
      <c r="FX419" s="20"/>
      <c r="FY419" s="20"/>
      <c r="FZ419" s="20"/>
      <c r="GA419" s="20"/>
      <c r="GB419" s="20"/>
      <c r="GC419" s="20"/>
      <c r="GD419" s="20"/>
      <c r="GE419" s="20"/>
      <c r="GF419" s="20"/>
      <c r="GG419" s="20"/>
      <c r="GH419" s="20"/>
      <c r="GI419" s="20"/>
      <c r="GJ419" s="20"/>
      <c r="GK419" s="20"/>
      <c r="GL419" s="20"/>
      <c r="GM419" s="20"/>
      <c r="GN419" s="20"/>
      <c r="GO419" s="20"/>
      <c r="GP419" s="20"/>
      <c r="GQ419" s="20"/>
      <c r="GR419" s="20"/>
      <c r="GS419" s="20"/>
      <c r="GT419" s="20"/>
      <c r="GU419" s="20"/>
      <c r="GV419" s="20"/>
      <c r="GW419" s="20"/>
      <c r="GX419" s="20"/>
      <c r="GY419" s="20"/>
      <c r="GZ419" s="20"/>
      <c r="HA419" s="20"/>
      <c r="HB419" s="20"/>
      <c r="HC419" s="20"/>
      <c r="HD419" s="20"/>
      <c r="HE419" s="20"/>
      <c r="HF419" s="20"/>
      <c r="HG419" s="20"/>
      <c r="HH419" s="20"/>
      <c r="HI419" s="20"/>
      <c r="HJ419" s="20"/>
      <c r="HK419" s="20"/>
      <c r="HL419" s="20"/>
      <c r="HM419" s="20"/>
      <c r="HN419" s="20"/>
      <c r="HO419" s="20"/>
      <c r="HP419" s="20"/>
      <c r="HQ419" s="20"/>
      <c r="HR419" s="20"/>
      <c r="HS419" s="20"/>
      <c r="HT419" s="20"/>
      <c r="HU419" s="20"/>
      <c r="HV419" s="20"/>
      <c r="HW419" s="20"/>
      <c r="HX419" s="20"/>
      <c r="HY419" s="20"/>
      <c r="HZ419" s="20"/>
      <c r="IA419" s="20"/>
      <c r="IB419" s="20"/>
      <c r="IC419" s="20"/>
      <c r="ID419" s="20"/>
      <c r="IE419" s="20"/>
      <c r="IF419" s="20"/>
      <c r="IG419" s="20"/>
      <c r="IH419" s="20"/>
      <c r="II419" s="20"/>
      <c r="IJ419" s="20"/>
    </row>
    <row r="420" spans="1:244" ht="77.25" customHeight="1" x14ac:dyDescent="0.2">
      <c r="A420" s="15" t="s">
        <v>23</v>
      </c>
      <c r="B420" s="15" t="s">
        <v>419</v>
      </c>
      <c r="C420" s="15" t="s">
        <v>16</v>
      </c>
      <c r="D420" s="15" t="s">
        <v>11</v>
      </c>
      <c r="E420" s="18">
        <f t="shared" si="67"/>
        <v>6</v>
      </c>
      <c r="F420" s="18"/>
      <c r="G420" s="65">
        <v>6</v>
      </c>
      <c r="H420" s="65">
        <f t="shared" si="68"/>
        <v>6</v>
      </c>
      <c r="I420" s="65"/>
      <c r="J420" s="65">
        <v>6</v>
      </c>
    </row>
    <row r="421" spans="1:244" ht="59.25" customHeight="1" x14ac:dyDescent="0.2">
      <c r="A421" s="36" t="s">
        <v>30</v>
      </c>
      <c r="B421" s="15" t="s">
        <v>419</v>
      </c>
      <c r="C421" s="15" t="s">
        <v>19</v>
      </c>
      <c r="D421" s="15" t="s">
        <v>11</v>
      </c>
      <c r="E421" s="18">
        <f t="shared" si="67"/>
        <v>309</v>
      </c>
      <c r="F421" s="18"/>
      <c r="G421" s="65">
        <v>309</v>
      </c>
      <c r="H421" s="65">
        <f t="shared" si="68"/>
        <v>322</v>
      </c>
      <c r="I421" s="65"/>
      <c r="J421" s="65">
        <v>322</v>
      </c>
    </row>
    <row r="422" spans="1:244" ht="135.6" customHeight="1" x14ac:dyDescent="0.2">
      <c r="A422" s="11" t="s">
        <v>420</v>
      </c>
      <c r="B422" s="11" t="s">
        <v>421</v>
      </c>
      <c r="C422" s="15"/>
      <c r="D422" s="15"/>
      <c r="E422" s="16">
        <f t="shared" si="67"/>
        <v>3994</v>
      </c>
      <c r="F422" s="28">
        <f>F423</f>
        <v>0</v>
      </c>
      <c r="G422" s="29">
        <f>G423</f>
        <v>3994</v>
      </c>
      <c r="H422" s="16">
        <f t="shared" si="68"/>
        <v>4155</v>
      </c>
      <c r="I422" s="28">
        <f>I423</f>
        <v>0</v>
      </c>
      <c r="J422" s="29">
        <f>J423</f>
        <v>4155</v>
      </c>
      <c r="K422" s="20"/>
      <c r="L422" s="20"/>
      <c r="M422" s="20"/>
      <c r="N422" s="20"/>
      <c r="O422" s="20"/>
      <c r="P422" s="20"/>
      <c r="Q422" s="20"/>
      <c r="R422" s="20"/>
      <c r="S422" s="20"/>
      <c r="T422" s="20"/>
      <c r="U422" s="20"/>
      <c r="V422" s="20"/>
      <c r="W422" s="20"/>
      <c r="X422" s="20"/>
      <c r="Y422" s="20"/>
      <c r="Z422" s="20"/>
      <c r="AA422" s="20"/>
      <c r="AB422" s="20"/>
      <c r="AC422" s="20"/>
      <c r="AD422" s="20"/>
      <c r="AE422" s="20"/>
      <c r="AF422" s="20"/>
      <c r="AG422" s="20"/>
      <c r="AH422" s="20"/>
      <c r="AI422" s="20"/>
      <c r="AJ422" s="20"/>
      <c r="AK422" s="20"/>
      <c r="AL422" s="20"/>
      <c r="AM422" s="20"/>
      <c r="AN422" s="20"/>
      <c r="AO422" s="20"/>
      <c r="AP422" s="20"/>
      <c r="AQ422" s="20"/>
      <c r="AR422" s="20"/>
      <c r="AS422" s="20"/>
      <c r="AT422" s="20"/>
      <c r="AU422" s="20"/>
      <c r="AV422" s="20"/>
      <c r="AW422" s="20"/>
      <c r="AX422" s="20"/>
      <c r="AY422" s="20"/>
      <c r="AZ422" s="20"/>
      <c r="BA422" s="20"/>
      <c r="BB422" s="20"/>
      <c r="BC422" s="20"/>
      <c r="BD422" s="20"/>
      <c r="BE422" s="20"/>
      <c r="BF422" s="20"/>
      <c r="BG422" s="20"/>
      <c r="BH422" s="20"/>
      <c r="BI422" s="20"/>
      <c r="BJ422" s="20"/>
      <c r="BK422" s="20"/>
      <c r="BL422" s="20"/>
      <c r="BM422" s="20"/>
      <c r="BN422" s="20"/>
      <c r="BO422" s="20"/>
      <c r="BP422" s="20"/>
      <c r="BQ422" s="20"/>
      <c r="BR422" s="20"/>
      <c r="BS422" s="20"/>
      <c r="BT422" s="20"/>
      <c r="BU422" s="20"/>
      <c r="BV422" s="20"/>
      <c r="BW422" s="20"/>
      <c r="BX422" s="20"/>
      <c r="BY422" s="20"/>
      <c r="BZ422" s="20"/>
      <c r="CA422" s="20"/>
      <c r="CB422" s="20"/>
      <c r="CC422" s="20"/>
      <c r="CD422" s="20"/>
      <c r="CE422" s="20"/>
      <c r="CF422" s="20"/>
      <c r="CG422" s="20"/>
      <c r="CH422" s="20"/>
      <c r="CI422" s="20"/>
      <c r="CJ422" s="20"/>
      <c r="CK422" s="20"/>
      <c r="CL422" s="20"/>
      <c r="CM422" s="20"/>
      <c r="CN422" s="20"/>
      <c r="CO422" s="20"/>
      <c r="CP422" s="20"/>
      <c r="CQ422" s="20"/>
      <c r="CR422" s="20"/>
      <c r="CS422" s="20"/>
      <c r="CT422" s="20"/>
      <c r="CU422" s="20"/>
      <c r="CV422" s="20"/>
      <c r="CW422" s="20"/>
      <c r="CX422" s="20"/>
      <c r="CY422" s="20"/>
      <c r="CZ422" s="20"/>
      <c r="DA422" s="20"/>
      <c r="DB422" s="20"/>
      <c r="DC422" s="20"/>
      <c r="DD422" s="20"/>
      <c r="DE422" s="20"/>
      <c r="DF422" s="20"/>
      <c r="DG422" s="20"/>
      <c r="DH422" s="20"/>
      <c r="DI422" s="20"/>
      <c r="DJ422" s="20"/>
      <c r="DK422" s="20"/>
      <c r="DL422" s="20"/>
      <c r="DM422" s="20"/>
      <c r="DN422" s="20"/>
      <c r="DO422" s="20"/>
      <c r="DP422" s="20"/>
      <c r="DQ422" s="20"/>
      <c r="DR422" s="20"/>
      <c r="DS422" s="20"/>
      <c r="DT422" s="20"/>
      <c r="DU422" s="20"/>
      <c r="DV422" s="20"/>
      <c r="DW422" s="20"/>
      <c r="DX422" s="20"/>
      <c r="DY422" s="20"/>
      <c r="DZ422" s="20"/>
      <c r="EA422" s="20"/>
      <c r="EB422" s="20"/>
      <c r="EC422" s="20"/>
      <c r="ED422" s="20"/>
      <c r="EE422" s="20"/>
      <c r="EF422" s="20"/>
      <c r="EG422" s="20"/>
      <c r="EH422" s="20"/>
      <c r="EI422" s="20"/>
      <c r="EJ422" s="20"/>
      <c r="EK422" s="20"/>
      <c r="EL422" s="20"/>
      <c r="EM422" s="20"/>
      <c r="EN422" s="20"/>
      <c r="EO422" s="20"/>
      <c r="EP422" s="20"/>
      <c r="EQ422" s="20"/>
      <c r="ER422" s="20"/>
      <c r="ES422" s="20"/>
      <c r="ET422" s="20"/>
      <c r="EU422" s="20"/>
      <c r="EV422" s="20"/>
      <c r="EW422" s="20"/>
      <c r="EX422" s="20"/>
      <c r="EY422" s="20"/>
      <c r="EZ422" s="20"/>
      <c r="FA422" s="20"/>
      <c r="FB422" s="20"/>
      <c r="FC422" s="20"/>
      <c r="FD422" s="20"/>
      <c r="FE422" s="20"/>
      <c r="FF422" s="20"/>
      <c r="FG422" s="20"/>
      <c r="FH422" s="20"/>
      <c r="FI422" s="20"/>
      <c r="FJ422" s="20"/>
      <c r="FK422" s="20"/>
      <c r="FL422" s="20"/>
      <c r="FM422" s="20"/>
      <c r="FN422" s="20"/>
      <c r="FO422" s="20"/>
      <c r="FP422" s="20"/>
      <c r="FQ422" s="20"/>
      <c r="FR422" s="20"/>
      <c r="FS422" s="20"/>
      <c r="FT422" s="20"/>
      <c r="FU422" s="20"/>
      <c r="FV422" s="20"/>
      <c r="FW422" s="20"/>
      <c r="FX422" s="20"/>
      <c r="FY422" s="20"/>
      <c r="FZ422" s="20"/>
      <c r="GA422" s="20"/>
      <c r="GB422" s="20"/>
      <c r="GC422" s="20"/>
      <c r="GD422" s="20"/>
      <c r="GE422" s="20"/>
      <c r="GF422" s="20"/>
      <c r="GG422" s="20"/>
      <c r="GH422" s="20"/>
      <c r="GI422" s="20"/>
      <c r="GJ422" s="20"/>
      <c r="GK422" s="20"/>
      <c r="GL422" s="20"/>
      <c r="GM422" s="20"/>
      <c r="GN422" s="20"/>
      <c r="GO422" s="20"/>
      <c r="GP422" s="20"/>
      <c r="GQ422" s="20"/>
      <c r="GR422" s="20"/>
      <c r="GS422" s="20"/>
      <c r="GT422" s="20"/>
      <c r="GU422" s="20"/>
      <c r="GV422" s="20"/>
      <c r="GW422" s="20"/>
      <c r="GX422" s="20"/>
      <c r="GY422" s="20"/>
      <c r="GZ422" s="20"/>
      <c r="HA422" s="20"/>
      <c r="HB422" s="20"/>
      <c r="HC422" s="20"/>
      <c r="HD422" s="20"/>
      <c r="HE422" s="20"/>
      <c r="HF422" s="20"/>
      <c r="HG422" s="20"/>
      <c r="HH422" s="20"/>
      <c r="HI422" s="20"/>
      <c r="HJ422" s="20"/>
      <c r="HK422" s="20"/>
      <c r="HL422" s="20"/>
      <c r="HM422" s="20"/>
      <c r="HN422" s="20"/>
      <c r="HO422" s="20"/>
      <c r="HP422" s="20"/>
      <c r="HQ422" s="20"/>
      <c r="HR422" s="20"/>
      <c r="HS422" s="20"/>
      <c r="HT422" s="20"/>
      <c r="HU422" s="20"/>
      <c r="HV422" s="20"/>
      <c r="HW422" s="20"/>
      <c r="HX422" s="20"/>
      <c r="HY422" s="20"/>
      <c r="HZ422" s="20"/>
      <c r="IA422" s="20"/>
      <c r="IB422" s="20"/>
      <c r="IC422" s="20"/>
      <c r="ID422" s="20"/>
      <c r="IE422" s="20"/>
      <c r="IF422" s="20"/>
      <c r="IG422" s="20"/>
      <c r="IH422" s="20"/>
      <c r="II422" s="20"/>
      <c r="IJ422" s="20"/>
    </row>
    <row r="423" spans="1:244" ht="71.25" customHeight="1" x14ac:dyDescent="0.2">
      <c r="A423" s="36" t="s">
        <v>422</v>
      </c>
      <c r="B423" s="15" t="s">
        <v>423</v>
      </c>
      <c r="C423" s="15"/>
      <c r="D423" s="15"/>
      <c r="E423" s="18">
        <f t="shared" si="67"/>
        <v>3994</v>
      </c>
      <c r="F423" s="19">
        <f>F424+F425</f>
        <v>0</v>
      </c>
      <c r="G423" s="18">
        <f>G424+G425</f>
        <v>3994</v>
      </c>
      <c r="H423" s="18">
        <f t="shared" si="68"/>
        <v>4155</v>
      </c>
      <c r="I423" s="19">
        <f>I424+I425</f>
        <v>0</v>
      </c>
      <c r="J423" s="18">
        <f>J424+J425</f>
        <v>4155</v>
      </c>
    </row>
    <row r="424" spans="1:244" s="20" customFormat="1" ht="68.25" customHeight="1" x14ac:dyDescent="0.2">
      <c r="A424" s="15" t="s">
        <v>23</v>
      </c>
      <c r="B424" s="15" t="s">
        <v>423</v>
      </c>
      <c r="C424" s="15" t="s">
        <v>16</v>
      </c>
      <c r="D424" s="15" t="s">
        <v>11</v>
      </c>
      <c r="E424" s="18">
        <f t="shared" si="67"/>
        <v>45</v>
      </c>
      <c r="F424" s="18"/>
      <c r="G424" s="65">
        <v>45</v>
      </c>
      <c r="H424" s="65">
        <f t="shared" si="68"/>
        <v>47</v>
      </c>
      <c r="I424" s="65"/>
      <c r="J424" s="65">
        <v>47</v>
      </c>
      <c r="K424" s="13"/>
      <c r="L424" s="13"/>
      <c r="M424" s="13"/>
      <c r="N424" s="13"/>
      <c r="O424" s="13"/>
      <c r="P424" s="13"/>
      <c r="Q424" s="13"/>
      <c r="R424" s="13"/>
      <c r="S424" s="13"/>
      <c r="T424" s="13"/>
      <c r="U424" s="13"/>
      <c r="V424" s="13"/>
      <c r="W424" s="13"/>
      <c r="X424" s="13"/>
      <c r="Y424" s="13"/>
      <c r="Z424" s="13"/>
      <c r="AA424" s="13"/>
      <c r="AB424" s="13"/>
      <c r="AC424" s="13"/>
      <c r="AD424" s="13"/>
      <c r="AE424" s="13"/>
      <c r="AF424" s="13"/>
      <c r="AG424" s="13"/>
      <c r="AH424" s="13"/>
      <c r="AI424" s="13"/>
      <c r="AJ424" s="13"/>
      <c r="AK424" s="13"/>
      <c r="AL424" s="13"/>
      <c r="AM424" s="13"/>
      <c r="AN424" s="13"/>
      <c r="AO424" s="13"/>
      <c r="AP424" s="13"/>
      <c r="AQ424" s="13"/>
      <c r="AR424" s="13"/>
      <c r="AS424" s="13"/>
      <c r="AT424" s="13"/>
      <c r="AU424" s="13"/>
      <c r="AV424" s="13"/>
      <c r="AW424" s="13"/>
      <c r="AX424" s="13"/>
      <c r="AY424" s="13"/>
      <c r="AZ424" s="13"/>
      <c r="BA424" s="13"/>
      <c r="BB424" s="13"/>
      <c r="BC424" s="13"/>
      <c r="BD424" s="13"/>
      <c r="BE424" s="13"/>
      <c r="BF424" s="13"/>
      <c r="BG424" s="13"/>
      <c r="BH424" s="13"/>
      <c r="BI424" s="13"/>
      <c r="BJ424" s="13"/>
      <c r="BK424" s="13"/>
      <c r="BL424" s="13"/>
      <c r="BM424" s="13"/>
      <c r="BN424" s="13"/>
      <c r="BO424" s="13"/>
      <c r="BP424" s="13"/>
      <c r="BQ424" s="13"/>
      <c r="BR424" s="13"/>
      <c r="BS424" s="13"/>
      <c r="BT424" s="13"/>
      <c r="BU424" s="13"/>
      <c r="BV424" s="13"/>
      <c r="BW424" s="13"/>
      <c r="BX424" s="13"/>
      <c r="BY424" s="13"/>
      <c r="BZ424" s="13"/>
      <c r="CA424" s="13"/>
      <c r="CB424" s="13"/>
      <c r="CC424" s="13"/>
      <c r="CD424" s="13"/>
      <c r="CE424" s="13"/>
      <c r="CF424" s="13"/>
      <c r="CG424" s="13"/>
      <c r="CH424" s="13"/>
      <c r="CI424" s="13"/>
      <c r="CJ424" s="13"/>
      <c r="CK424" s="13"/>
      <c r="CL424" s="13"/>
      <c r="CM424" s="13"/>
      <c r="CN424" s="13"/>
      <c r="CO424" s="13"/>
      <c r="CP424" s="13"/>
      <c r="CQ424" s="13"/>
      <c r="CR424" s="13"/>
      <c r="CS424" s="13"/>
      <c r="CT424" s="13"/>
      <c r="CU424" s="13"/>
      <c r="CV424" s="13"/>
      <c r="CW424" s="13"/>
      <c r="CX424" s="13"/>
      <c r="CY424" s="13"/>
      <c r="CZ424" s="13"/>
      <c r="DA424" s="13"/>
      <c r="DB424" s="13"/>
      <c r="DC424" s="13"/>
      <c r="DD424" s="13"/>
      <c r="DE424" s="13"/>
      <c r="DF424" s="13"/>
      <c r="DG424" s="13"/>
      <c r="DH424" s="13"/>
      <c r="DI424" s="13"/>
      <c r="DJ424" s="13"/>
      <c r="DK424" s="13"/>
      <c r="DL424" s="13"/>
      <c r="DM424" s="13"/>
      <c r="DN424" s="13"/>
      <c r="DO424" s="13"/>
      <c r="DP424" s="13"/>
      <c r="DQ424" s="13"/>
      <c r="DR424" s="13"/>
      <c r="DS424" s="13"/>
      <c r="DT424" s="13"/>
      <c r="DU424" s="13"/>
      <c r="DV424" s="13"/>
      <c r="DW424" s="13"/>
      <c r="DX424" s="13"/>
      <c r="DY424" s="13"/>
      <c r="DZ424" s="13"/>
      <c r="EA424" s="13"/>
      <c r="EB424" s="13"/>
      <c r="EC424" s="13"/>
      <c r="ED424" s="13"/>
      <c r="EE424" s="13"/>
      <c r="EF424" s="13"/>
      <c r="EG424" s="13"/>
      <c r="EH424" s="13"/>
      <c r="EI424" s="13"/>
      <c r="EJ424" s="13"/>
      <c r="EK424" s="13"/>
      <c r="EL424" s="13"/>
      <c r="EM424" s="13"/>
      <c r="EN424" s="13"/>
      <c r="EO424" s="13"/>
      <c r="EP424" s="13"/>
      <c r="EQ424" s="13"/>
      <c r="ER424" s="13"/>
      <c r="ES424" s="13"/>
      <c r="ET424" s="13"/>
      <c r="EU424" s="13"/>
      <c r="EV424" s="13"/>
      <c r="EW424" s="13"/>
      <c r="EX424" s="13"/>
      <c r="EY424" s="13"/>
      <c r="EZ424" s="13"/>
      <c r="FA424" s="13"/>
      <c r="FB424" s="13"/>
      <c r="FC424" s="13"/>
      <c r="FD424" s="13"/>
      <c r="FE424" s="13"/>
      <c r="FF424" s="13"/>
      <c r="FG424" s="13"/>
      <c r="FH424" s="13"/>
      <c r="FI424" s="13"/>
      <c r="FJ424" s="13"/>
      <c r="FK424" s="13"/>
      <c r="FL424" s="13"/>
      <c r="FM424" s="13"/>
      <c r="FN424" s="13"/>
      <c r="FO424" s="13"/>
      <c r="FP424" s="13"/>
      <c r="FQ424" s="13"/>
      <c r="FR424" s="13"/>
      <c r="FS424" s="13"/>
      <c r="FT424" s="13"/>
      <c r="FU424" s="13"/>
      <c r="FV424" s="13"/>
      <c r="FW424" s="13"/>
      <c r="FX424" s="13"/>
      <c r="FY424" s="13"/>
      <c r="FZ424" s="13"/>
      <c r="GA424" s="13"/>
      <c r="GB424" s="13"/>
      <c r="GC424" s="13"/>
      <c r="GD424" s="13"/>
      <c r="GE424" s="13"/>
      <c r="GF424" s="13"/>
      <c r="GG424" s="13"/>
      <c r="GH424" s="13"/>
      <c r="GI424" s="13"/>
      <c r="GJ424" s="13"/>
      <c r="GK424" s="13"/>
      <c r="GL424" s="13"/>
      <c r="GM424" s="13"/>
      <c r="GN424" s="13"/>
      <c r="GO424" s="13"/>
      <c r="GP424" s="13"/>
      <c r="GQ424" s="13"/>
      <c r="GR424" s="13"/>
      <c r="GS424" s="13"/>
      <c r="GT424" s="13"/>
      <c r="GU424" s="13"/>
      <c r="GV424" s="13"/>
      <c r="GW424" s="13"/>
      <c r="GX424" s="13"/>
      <c r="GY424" s="13"/>
      <c r="GZ424" s="13"/>
      <c r="HA424" s="13"/>
      <c r="HB424" s="13"/>
      <c r="HC424" s="13"/>
      <c r="HD424" s="13"/>
      <c r="HE424" s="13"/>
      <c r="HF424" s="13"/>
      <c r="HG424" s="13"/>
      <c r="HH424" s="13"/>
      <c r="HI424" s="13"/>
      <c r="HJ424" s="13"/>
      <c r="HK424" s="13"/>
      <c r="HL424" s="13"/>
      <c r="HM424" s="13"/>
      <c r="HN424" s="13"/>
      <c r="HO424" s="13"/>
      <c r="HP424" s="13"/>
      <c r="HQ424" s="13"/>
      <c r="HR424" s="13"/>
      <c r="HS424" s="13"/>
      <c r="HT424" s="13"/>
      <c r="HU424" s="13"/>
      <c r="HV424" s="13"/>
      <c r="HW424" s="13"/>
      <c r="HX424" s="13"/>
      <c r="HY424" s="13"/>
      <c r="HZ424" s="13"/>
      <c r="IA424" s="13"/>
      <c r="IB424" s="13"/>
      <c r="IC424" s="13"/>
      <c r="ID424" s="13"/>
      <c r="IE424" s="13"/>
      <c r="IF424" s="13"/>
      <c r="IG424" s="13"/>
      <c r="IH424" s="13"/>
      <c r="II424" s="13"/>
      <c r="IJ424" s="13"/>
    </row>
    <row r="425" spans="1:244" s="20" customFormat="1" ht="57" customHeight="1" x14ac:dyDescent="0.2">
      <c r="A425" s="36" t="s">
        <v>30</v>
      </c>
      <c r="B425" s="15" t="s">
        <v>423</v>
      </c>
      <c r="C425" s="15" t="s">
        <v>19</v>
      </c>
      <c r="D425" s="15" t="s">
        <v>11</v>
      </c>
      <c r="E425" s="18">
        <f t="shared" si="67"/>
        <v>3949</v>
      </c>
      <c r="F425" s="18"/>
      <c r="G425" s="65">
        <v>3949</v>
      </c>
      <c r="H425" s="65">
        <f t="shared" si="68"/>
        <v>4108</v>
      </c>
      <c r="I425" s="65"/>
      <c r="J425" s="65">
        <v>4108</v>
      </c>
      <c r="K425" s="13"/>
      <c r="L425" s="13"/>
      <c r="M425" s="13"/>
      <c r="N425" s="13"/>
      <c r="O425" s="13"/>
      <c r="P425" s="13"/>
      <c r="Q425" s="13"/>
      <c r="R425" s="13"/>
      <c r="S425" s="13"/>
      <c r="T425" s="13"/>
      <c r="U425" s="13"/>
      <c r="V425" s="13"/>
      <c r="W425" s="13"/>
      <c r="X425" s="13"/>
      <c r="Y425" s="13"/>
      <c r="Z425" s="13"/>
      <c r="AA425" s="13"/>
      <c r="AB425" s="13"/>
      <c r="AC425" s="13"/>
      <c r="AD425" s="13"/>
      <c r="AE425" s="13"/>
      <c r="AF425" s="13"/>
      <c r="AG425" s="13"/>
      <c r="AH425" s="13"/>
      <c r="AI425" s="13"/>
      <c r="AJ425" s="13"/>
      <c r="AK425" s="13"/>
      <c r="AL425" s="13"/>
      <c r="AM425" s="13"/>
      <c r="AN425" s="13"/>
      <c r="AO425" s="13"/>
      <c r="AP425" s="13"/>
      <c r="AQ425" s="13"/>
      <c r="AR425" s="13"/>
      <c r="AS425" s="13"/>
      <c r="AT425" s="13"/>
      <c r="AU425" s="13"/>
      <c r="AV425" s="13"/>
      <c r="AW425" s="13"/>
      <c r="AX425" s="13"/>
      <c r="AY425" s="13"/>
      <c r="AZ425" s="13"/>
      <c r="BA425" s="13"/>
      <c r="BB425" s="13"/>
      <c r="BC425" s="13"/>
      <c r="BD425" s="13"/>
      <c r="BE425" s="13"/>
      <c r="BF425" s="13"/>
      <c r="BG425" s="13"/>
      <c r="BH425" s="13"/>
      <c r="BI425" s="13"/>
      <c r="BJ425" s="13"/>
      <c r="BK425" s="13"/>
      <c r="BL425" s="13"/>
      <c r="BM425" s="13"/>
      <c r="BN425" s="13"/>
      <c r="BO425" s="13"/>
      <c r="BP425" s="13"/>
      <c r="BQ425" s="13"/>
      <c r="BR425" s="13"/>
      <c r="BS425" s="13"/>
      <c r="BT425" s="13"/>
      <c r="BU425" s="13"/>
      <c r="BV425" s="13"/>
      <c r="BW425" s="13"/>
      <c r="BX425" s="13"/>
      <c r="BY425" s="13"/>
      <c r="BZ425" s="13"/>
      <c r="CA425" s="13"/>
      <c r="CB425" s="13"/>
      <c r="CC425" s="13"/>
      <c r="CD425" s="13"/>
      <c r="CE425" s="13"/>
      <c r="CF425" s="13"/>
      <c r="CG425" s="13"/>
      <c r="CH425" s="13"/>
      <c r="CI425" s="13"/>
      <c r="CJ425" s="13"/>
      <c r="CK425" s="13"/>
      <c r="CL425" s="13"/>
      <c r="CM425" s="13"/>
      <c r="CN425" s="13"/>
      <c r="CO425" s="13"/>
      <c r="CP425" s="13"/>
      <c r="CQ425" s="13"/>
      <c r="CR425" s="13"/>
      <c r="CS425" s="13"/>
      <c r="CT425" s="13"/>
      <c r="CU425" s="13"/>
      <c r="CV425" s="13"/>
      <c r="CW425" s="13"/>
      <c r="CX425" s="13"/>
      <c r="CY425" s="13"/>
      <c r="CZ425" s="13"/>
      <c r="DA425" s="13"/>
      <c r="DB425" s="13"/>
      <c r="DC425" s="13"/>
      <c r="DD425" s="13"/>
      <c r="DE425" s="13"/>
      <c r="DF425" s="13"/>
      <c r="DG425" s="13"/>
      <c r="DH425" s="13"/>
      <c r="DI425" s="13"/>
      <c r="DJ425" s="13"/>
      <c r="DK425" s="13"/>
      <c r="DL425" s="13"/>
      <c r="DM425" s="13"/>
      <c r="DN425" s="13"/>
      <c r="DO425" s="13"/>
      <c r="DP425" s="13"/>
      <c r="DQ425" s="13"/>
      <c r="DR425" s="13"/>
      <c r="DS425" s="13"/>
      <c r="DT425" s="13"/>
      <c r="DU425" s="13"/>
      <c r="DV425" s="13"/>
      <c r="DW425" s="13"/>
      <c r="DX425" s="13"/>
      <c r="DY425" s="13"/>
      <c r="DZ425" s="13"/>
      <c r="EA425" s="13"/>
      <c r="EB425" s="13"/>
      <c r="EC425" s="13"/>
      <c r="ED425" s="13"/>
      <c r="EE425" s="13"/>
      <c r="EF425" s="13"/>
      <c r="EG425" s="13"/>
      <c r="EH425" s="13"/>
      <c r="EI425" s="13"/>
      <c r="EJ425" s="13"/>
      <c r="EK425" s="13"/>
      <c r="EL425" s="13"/>
      <c r="EM425" s="13"/>
      <c r="EN425" s="13"/>
      <c r="EO425" s="13"/>
      <c r="EP425" s="13"/>
      <c r="EQ425" s="13"/>
      <c r="ER425" s="13"/>
      <c r="ES425" s="13"/>
      <c r="ET425" s="13"/>
      <c r="EU425" s="13"/>
      <c r="EV425" s="13"/>
      <c r="EW425" s="13"/>
      <c r="EX425" s="13"/>
      <c r="EY425" s="13"/>
      <c r="EZ425" s="13"/>
      <c r="FA425" s="13"/>
      <c r="FB425" s="13"/>
      <c r="FC425" s="13"/>
      <c r="FD425" s="13"/>
      <c r="FE425" s="13"/>
      <c r="FF425" s="13"/>
      <c r="FG425" s="13"/>
      <c r="FH425" s="13"/>
      <c r="FI425" s="13"/>
      <c r="FJ425" s="13"/>
      <c r="FK425" s="13"/>
      <c r="FL425" s="13"/>
      <c r="FM425" s="13"/>
      <c r="FN425" s="13"/>
      <c r="FO425" s="13"/>
      <c r="FP425" s="13"/>
      <c r="FQ425" s="13"/>
      <c r="FR425" s="13"/>
      <c r="FS425" s="13"/>
      <c r="FT425" s="13"/>
      <c r="FU425" s="13"/>
      <c r="FV425" s="13"/>
      <c r="FW425" s="13"/>
      <c r="FX425" s="13"/>
      <c r="FY425" s="13"/>
      <c r="FZ425" s="13"/>
      <c r="GA425" s="13"/>
      <c r="GB425" s="13"/>
      <c r="GC425" s="13"/>
      <c r="GD425" s="13"/>
      <c r="GE425" s="13"/>
      <c r="GF425" s="13"/>
      <c r="GG425" s="13"/>
      <c r="GH425" s="13"/>
      <c r="GI425" s="13"/>
      <c r="GJ425" s="13"/>
      <c r="GK425" s="13"/>
      <c r="GL425" s="13"/>
      <c r="GM425" s="13"/>
      <c r="GN425" s="13"/>
      <c r="GO425" s="13"/>
      <c r="GP425" s="13"/>
      <c r="GQ425" s="13"/>
      <c r="GR425" s="13"/>
      <c r="GS425" s="13"/>
      <c r="GT425" s="13"/>
      <c r="GU425" s="13"/>
      <c r="GV425" s="13"/>
      <c r="GW425" s="13"/>
      <c r="GX425" s="13"/>
      <c r="GY425" s="13"/>
      <c r="GZ425" s="13"/>
      <c r="HA425" s="13"/>
      <c r="HB425" s="13"/>
      <c r="HC425" s="13"/>
      <c r="HD425" s="13"/>
      <c r="HE425" s="13"/>
      <c r="HF425" s="13"/>
      <c r="HG425" s="13"/>
      <c r="HH425" s="13"/>
      <c r="HI425" s="13"/>
      <c r="HJ425" s="13"/>
      <c r="HK425" s="13"/>
      <c r="HL425" s="13"/>
      <c r="HM425" s="13"/>
      <c r="HN425" s="13"/>
      <c r="HO425" s="13"/>
      <c r="HP425" s="13"/>
      <c r="HQ425" s="13"/>
      <c r="HR425" s="13"/>
      <c r="HS425" s="13"/>
      <c r="HT425" s="13"/>
      <c r="HU425" s="13"/>
      <c r="HV425" s="13"/>
      <c r="HW425" s="13"/>
      <c r="HX425" s="13"/>
      <c r="HY425" s="13"/>
      <c r="HZ425" s="13"/>
      <c r="IA425" s="13"/>
      <c r="IB425" s="13"/>
      <c r="IC425" s="13"/>
      <c r="ID425" s="13"/>
      <c r="IE425" s="13"/>
      <c r="IF425" s="13"/>
      <c r="IG425" s="13"/>
      <c r="IH425" s="13"/>
      <c r="II425" s="13"/>
      <c r="IJ425" s="13"/>
    </row>
    <row r="426" spans="1:244" s="20" customFormat="1" ht="163.15" customHeight="1" x14ac:dyDescent="0.2">
      <c r="A426" s="38" t="s">
        <v>424</v>
      </c>
      <c r="B426" s="11" t="s">
        <v>425</v>
      </c>
      <c r="C426" s="15"/>
      <c r="D426" s="15"/>
      <c r="E426" s="16">
        <f t="shared" si="67"/>
        <v>14</v>
      </c>
      <c r="F426" s="17">
        <f>F427</f>
        <v>0</v>
      </c>
      <c r="G426" s="16">
        <f>G427</f>
        <v>14</v>
      </c>
      <c r="H426" s="16">
        <f t="shared" si="68"/>
        <v>15</v>
      </c>
      <c r="I426" s="17">
        <f>I427</f>
        <v>0</v>
      </c>
      <c r="J426" s="16">
        <f>J427</f>
        <v>15</v>
      </c>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c r="DL426" s="13"/>
      <c r="DM426" s="13"/>
      <c r="DN426" s="13"/>
      <c r="DO426" s="13"/>
      <c r="DP426" s="13"/>
      <c r="DQ426" s="13"/>
      <c r="DR426" s="13"/>
      <c r="DS426" s="13"/>
      <c r="DT426" s="13"/>
      <c r="DU426" s="13"/>
      <c r="DV426" s="13"/>
      <c r="DW426" s="13"/>
      <c r="DX426" s="13"/>
      <c r="DY426" s="13"/>
      <c r="DZ426" s="13"/>
      <c r="EA426" s="13"/>
      <c r="EB426" s="13"/>
      <c r="EC426" s="13"/>
      <c r="ED426" s="13"/>
      <c r="EE426" s="13"/>
      <c r="EF426" s="13"/>
      <c r="EG426" s="13"/>
      <c r="EH426" s="13"/>
      <c r="EI426" s="13"/>
      <c r="EJ426" s="13"/>
      <c r="EK426" s="13"/>
      <c r="EL426" s="13"/>
      <c r="EM426" s="13"/>
      <c r="EN426" s="13"/>
      <c r="EO426" s="13"/>
      <c r="EP426" s="13"/>
      <c r="EQ426" s="13"/>
      <c r="ER426" s="13"/>
      <c r="ES426" s="13"/>
      <c r="ET426" s="13"/>
      <c r="EU426" s="13"/>
      <c r="EV426" s="13"/>
      <c r="EW426" s="13"/>
      <c r="EX426" s="13"/>
      <c r="EY426" s="13"/>
      <c r="EZ426" s="13"/>
      <c r="FA426" s="13"/>
      <c r="FB426" s="13"/>
      <c r="FC426" s="13"/>
      <c r="FD426" s="13"/>
      <c r="FE426" s="13"/>
      <c r="FF426" s="13"/>
      <c r="FG426" s="13"/>
      <c r="FH426" s="13"/>
      <c r="FI426" s="13"/>
      <c r="FJ426" s="13"/>
      <c r="FK426" s="13"/>
      <c r="FL426" s="13"/>
      <c r="FM426" s="13"/>
      <c r="FN426" s="13"/>
      <c r="FO426" s="13"/>
      <c r="FP426" s="13"/>
      <c r="FQ426" s="13"/>
      <c r="FR426" s="13"/>
      <c r="FS426" s="13"/>
      <c r="FT426" s="13"/>
      <c r="FU426" s="13"/>
      <c r="FV426" s="13"/>
      <c r="FW426" s="13"/>
      <c r="FX426" s="13"/>
      <c r="FY426" s="13"/>
      <c r="FZ426" s="13"/>
      <c r="GA426" s="13"/>
      <c r="GB426" s="13"/>
      <c r="GC426" s="13"/>
      <c r="GD426" s="13"/>
      <c r="GE426" s="13"/>
      <c r="GF426" s="13"/>
      <c r="GG426" s="13"/>
      <c r="GH426" s="13"/>
      <c r="GI426" s="13"/>
      <c r="GJ426" s="13"/>
      <c r="GK426" s="13"/>
      <c r="GL426" s="13"/>
      <c r="GM426" s="13"/>
      <c r="GN426" s="13"/>
      <c r="GO426" s="13"/>
      <c r="GP426" s="13"/>
      <c r="GQ426" s="13"/>
      <c r="GR426" s="13"/>
      <c r="GS426" s="13"/>
      <c r="GT426" s="13"/>
      <c r="GU426" s="13"/>
      <c r="GV426" s="13"/>
      <c r="GW426" s="13"/>
      <c r="GX426" s="13"/>
      <c r="GY426" s="13"/>
      <c r="GZ426" s="13"/>
      <c r="HA426" s="13"/>
      <c r="HB426" s="13"/>
      <c r="HC426" s="13"/>
      <c r="HD426" s="13"/>
      <c r="HE426" s="13"/>
      <c r="HF426" s="13"/>
      <c r="HG426" s="13"/>
      <c r="HH426" s="13"/>
      <c r="HI426" s="13"/>
      <c r="HJ426" s="13"/>
      <c r="HK426" s="13"/>
      <c r="HL426" s="13"/>
      <c r="HM426" s="13"/>
      <c r="HN426" s="13"/>
      <c r="HO426" s="13"/>
      <c r="HP426" s="13"/>
      <c r="HQ426" s="13"/>
      <c r="HR426" s="13"/>
      <c r="HS426" s="13"/>
      <c r="HT426" s="13"/>
      <c r="HU426" s="13"/>
      <c r="HV426" s="13"/>
      <c r="HW426" s="13"/>
      <c r="HX426" s="13"/>
      <c r="HY426" s="13"/>
      <c r="HZ426" s="13"/>
      <c r="IA426" s="13"/>
      <c r="IB426" s="13"/>
      <c r="IC426" s="13"/>
      <c r="ID426" s="13"/>
      <c r="IE426" s="13"/>
      <c r="IF426" s="13"/>
      <c r="IG426" s="13"/>
      <c r="IH426" s="13"/>
      <c r="II426" s="13"/>
      <c r="IJ426" s="13"/>
    </row>
    <row r="427" spans="1:244" s="20" customFormat="1" ht="91.9" customHeight="1" x14ac:dyDescent="0.2">
      <c r="A427" s="37" t="s">
        <v>865</v>
      </c>
      <c r="B427" s="15" t="s">
        <v>426</v>
      </c>
      <c r="C427" s="15"/>
      <c r="D427" s="15"/>
      <c r="E427" s="18">
        <f t="shared" si="67"/>
        <v>14</v>
      </c>
      <c r="F427" s="19">
        <f>F428+F429</f>
        <v>0</v>
      </c>
      <c r="G427" s="18">
        <f>G428+G429</f>
        <v>14</v>
      </c>
      <c r="H427" s="18">
        <f t="shared" si="68"/>
        <v>15</v>
      </c>
      <c r="I427" s="19">
        <f>I428+I429</f>
        <v>0</v>
      </c>
      <c r="J427" s="18">
        <f>J428+J429</f>
        <v>15</v>
      </c>
      <c r="K427" s="13"/>
      <c r="L427" s="13"/>
      <c r="M427" s="13"/>
      <c r="N427" s="13"/>
      <c r="O427" s="13"/>
      <c r="P427" s="13"/>
      <c r="Q427" s="13"/>
      <c r="R427" s="13"/>
      <c r="S427" s="13"/>
      <c r="T427" s="13"/>
      <c r="U427" s="13"/>
      <c r="V427" s="13"/>
      <c r="W427" s="13"/>
      <c r="X427" s="13"/>
      <c r="Y427" s="13"/>
      <c r="Z427" s="13"/>
      <c r="AA427" s="13"/>
      <c r="AB427" s="13"/>
      <c r="AC427" s="13"/>
      <c r="AD427" s="13"/>
      <c r="AE427" s="13"/>
      <c r="AF427" s="13"/>
      <c r="AG427" s="13"/>
      <c r="AH427" s="13"/>
      <c r="AI427" s="13"/>
      <c r="AJ427" s="13"/>
      <c r="AK427" s="13"/>
      <c r="AL427" s="13"/>
      <c r="AM427" s="13"/>
      <c r="AN427" s="13"/>
      <c r="AO427" s="13"/>
      <c r="AP427" s="13"/>
      <c r="AQ427" s="13"/>
      <c r="AR427" s="13"/>
      <c r="AS427" s="13"/>
      <c r="AT427" s="13"/>
      <c r="AU427" s="13"/>
      <c r="AV427" s="13"/>
      <c r="AW427" s="13"/>
      <c r="AX427" s="13"/>
      <c r="AY427" s="13"/>
      <c r="AZ427" s="13"/>
      <c r="BA427" s="13"/>
      <c r="BB427" s="13"/>
      <c r="BC427" s="13"/>
      <c r="BD427" s="13"/>
      <c r="BE427" s="13"/>
      <c r="BF427" s="13"/>
      <c r="BG427" s="13"/>
      <c r="BH427" s="13"/>
      <c r="BI427" s="13"/>
      <c r="BJ427" s="13"/>
      <c r="BK427" s="13"/>
      <c r="BL427" s="13"/>
      <c r="BM427" s="13"/>
      <c r="BN427" s="13"/>
      <c r="BO427" s="13"/>
      <c r="BP427" s="13"/>
      <c r="BQ427" s="13"/>
      <c r="BR427" s="13"/>
      <c r="BS427" s="13"/>
      <c r="BT427" s="13"/>
      <c r="BU427" s="13"/>
      <c r="BV427" s="13"/>
      <c r="BW427" s="13"/>
      <c r="BX427" s="13"/>
      <c r="BY427" s="13"/>
      <c r="BZ427" s="13"/>
      <c r="CA427" s="13"/>
      <c r="CB427" s="13"/>
      <c r="CC427" s="13"/>
      <c r="CD427" s="13"/>
      <c r="CE427" s="13"/>
      <c r="CF427" s="13"/>
      <c r="CG427" s="13"/>
      <c r="CH427" s="13"/>
      <c r="CI427" s="13"/>
      <c r="CJ427" s="13"/>
      <c r="CK427" s="13"/>
      <c r="CL427" s="13"/>
      <c r="CM427" s="13"/>
      <c r="CN427" s="13"/>
      <c r="CO427" s="13"/>
      <c r="CP427" s="13"/>
      <c r="CQ427" s="13"/>
      <c r="CR427" s="13"/>
      <c r="CS427" s="13"/>
      <c r="CT427" s="13"/>
      <c r="CU427" s="13"/>
      <c r="CV427" s="13"/>
      <c r="CW427" s="13"/>
      <c r="CX427" s="13"/>
      <c r="CY427" s="13"/>
      <c r="CZ427" s="13"/>
      <c r="DA427" s="13"/>
      <c r="DB427" s="13"/>
      <c r="DC427" s="13"/>
      <c r="DD427" s="13"/>
      <c r="DE427" s="13"/>
      <c r="DF427" s="13"/>
      <c r="DG427" s="13"/>
      <c r="DH427" s="13"/>
      <c r="DI427" s="13"/>
      <c r="DJ427" s="13"/>
      <c r="DK427" s="13"/>
      <c r="DL427" s="13"/>
      <c r="DM427" s="13"/>
      <c r="DN427" s="13"/>
      <c r="DO427" s="13"/>
      <c r="DP427" s="13"/>
      <c r="DQ427" s="13"/>
      <c r="DR427" s="13"/>
      <c r="DS427" s="13"/>
      <c r="DT427" s="13"/>
      <c r="DU427" s="13"/>
      <c r="DV427" s="13"/>
      <c r="DW427" s="13"/>
      <c r="DX427" s="13"/>
      <c r="DY427" s="13"/>
      <c r="DZ427" s="13"/>
      <c r="EA427" s="13"/>
      <c r="EB427" s="13"/>
      <c r="EC427" s="13"/>
      <c r="ED427" s="13"/>
      <c r="EE427" s="13"/>
      <c r="EF427" s="13"/>
      <c r="EG427" s="13"/>
      <c r="EH427" s="13"/>
      <c r="EI427" s="13"/>
      <c r="EJ427" s="13"/>
      <c r="EK427" s="13"/>
      <c r="EL427" s="13"/>
      <c r="EM427" s="13"/>
      <c r="EN427" s="13"/>
      <c r="EO427" s="13"/>
      <c r="EP427" s="13"/>
      <c r="EQ427" s="13"/>
      <c r="ER427" s="13"/>
      <c r="ES427" s="13"/>
      <c r="ET427" s="13"/>
      <c r="EU427" s="13"/>
      <c r="EV427" s="13"/>
      <c r="EW427" s="13"/>
      <c r="EX427" s="13"/>
      <c r="EY427" s="13"/>
      <c r="EZ427" s="13"/>
      <c r="FA427" s="13"/>
      <c r="FB427" s="13"/>
      <c r="FC427" s="13"/>
      <c r="FD427" s="13"/>
      <c r="FE427" s="13"/>
      <c r="FF427" s="13"/>
      <c r="FG427" s="13"/>
      <c r="FH427" s="13"/>
      <c r="FI427" s="13"/>
      <c r="FJ427" s="13"/>
      <c r="FK427" s="13"/>
      <c r="FL427" s="13"/>
      <c r="FM427" s="13"/>
      <c r="FN427" s="13"/>
      <c r="FO427" s="13"/>
      <c r="FP427" s="13"/>
      <c r="FQ427" s="13"/>
      <c r="FR427" s="13"/>
      <c r="FS427" s="13"/>
      <c r="FT427" s="13"/>
      <c r="FU427" s="13"/>
      <c r="FV427" s="13"/>
      <c r="FW427" s="13"/>
      <c r="FX427" s="13"/>
      <c r="FY427" s="13"/>
      <c r="FZ427" s="13"/>
      <c r="GA427" s="13"/>
      <c r="GB427" s="13"/>
      <c r="GC427" s="13"/>
      <c r="GD427" s="13"/>
      <c r="GE427" s="13"/>
      <c r="GF427" s="13"/>
      <c r="GG427" s="13"/>
      <c r="GH427" s="13"/>
      <c r="GI427" s="13"/>
      <c r="GJ427" s="13"/>
      <c r="GK427" s="13"/>
      <c r="GL427" s="13"/>
      <c r="GM427" s="13"/>
      <c r="GN427" s="13"/>
      <c r="GO427" s="13"/>
      <c r="GP427" s="13"/>
      <c r="GQ427" s="13"/>
      <c r="GR427" s="13"/>
      <c r="GS427" s="13"/>
      <c r="GT427" s="13"/>
      <c r="GU427" s="13"/>
      <c r="GV427" s="13"/>
      <c r="GW427" s="13"/>
      <c r="GX427" s="13"/>
      <c r="GY427" s="13"/>
      <c r="GZ427" s="13"/>
      <c r="HA427" s="13"/>
      <c r="HB427" s="13"/>
      <c r="HC427" s="13"/>
      <c r="HD427" s="13"/>
      <c r="HE427" s="13"/>
      <c r="HF427" s="13"/>
      <c r="HG427" s="13"/>
      <c r="HH427" s="13"/>
      <c r="HI427" s="13"/>
      <c r="HJ427" s="13"/>
      <c r="HK427" s="13"/>
      <c r="HL427" s="13"/>
      <c r="HM427" s="13"/>
      <c r="HN427" s="13"/>
      <c r="HO427" s="13"/>
      <c r="HP427" s="13"/>
      <c r="HQ427" s="13"/>
      <c r="HR427" s="13"/>
      <c r="HS427" s="13"/>
      <c r="HT427" s="13"/>
      <c r="HU427" s="13"/>
      <c r="HV427" s="13"/>
      <c r="HW427" s="13"/>
      <c r="HX427" s="13"/>
      <c r="HY427" s="13"/>
      <c r="HZ427" s="13"/>
      <c r="IA427" s="13"/>
      <c r="IB427" s="13"/>
      <c r="IC427" s="13"/>
      <c r="ID427" s="13"/>
      <c r="IE427" s="13"/>
      <c r="IF427" s="13"/>
      <c r="IG427" s="13"/>
      <c r="IH427" s="13"/>
      <c r="II427" s="13"/>
      <c r="IJ427" s="13"/>
    </row>
    <row r="428" spans="1:244" s="20" customFormat="1" ht="72" customHeight="1" x14ac:dyDescent="0.2">
      <c r="A428" s="15" t="s">
        <v>23</v>
      </c>
      <c r="B428" s="15" t="s">
        <v>426</v>
      </c>
      <c r="C428" s="15" t="s">
        <v>16</v>
      </c>
      <c r="D428" s="15" t="s">
        <v>11</v>
      </c>
      <c r="E428" s="18">
        <f t="shared" si="67"/>
        <v>1</v>
      </c>
      <c r="F428" s="18"/>
      <c r="G428" s="65">
        <v>1</v>
      </c>
      <c r="H428" s="65">
        <f t="shared" si="68"/>
        <v>1</v>
      </c>
      <c r="I428" s="65"/>
      <c r="J428" s="65">
        <v>1</v>
      </c>
      <c r="K428" s="13"/>
      <c r="L428" s="13"/>
      <c r="M428" s="13"/>
      <c r="N428" s="13"/>
      <c r="O428" s="13"/>
      <c r="P428" s="13"/>
      <c r="Q428" s="13"/>
      <c r="R428" s="13"/>
      <c r="S428" s="13"/>
      <c r="T428" s="13"/>
      <c r="U428" s="13"/>
      <c r="V428" s="13"/>
      <c r="W428" s="13"/>
      <c r="X428" s="13"/>
      <c r="Y428" s="13"/>
      <c r="Z428" s="13"/>
      <c r="AA428" s="13"/>
      <c r="AB428" s="13"/>
      <c r="AC428" s="13"/>
      <c r="AD428" s="13"/>
      <c r="AE428" s="13"/>
      <c r="AF428" s="13"/>
      <c r="AG428" s="13"/>
      <c r="AH428" s="13"/>
      <c r="AI428" s="13"/>
      <c r="AJ428" s="13"/>
      <c r="AK428" s="13"/>
      <c r="AL428" s="13"/>
      <c r="AM428" s="13"/>
      <c r="AN428" s="13"/>
      <c r="AO428" s="13"/>
      <c r="AP428" s="13"/>
      <c r="AQ428" s="13"/>
      <c r="AR428" s="13"/>
      <c r="AS428" s="13"/>
      <c r="AT428" s="13"/>
      <c r="AU428" s="13"/>
      <c r="AV428" s="13"/>
      <c r="AW428" s="13"/>
      <c r="AX428" s="13"/>
      <c r="AY428" s="13"/>
      <c r="AZ428" s="13"/>
      <c r="BA428" s="13"/>
      <c r="BB428" s="13"/>
      <c r="BC428" s="13"/>
      <c r="BD428" s="13"/>
      <c r="BE428" s="13"/>
      <c r="BF428" s="13"/>
      <c r="BG428" s="13"/>
      <c r="BH428" s="13"/>
      <c r="BI428" s="13"/>
      <c r="BJ428" s="13"/>
      <c r="BK428" s="13"/>
      <c r="BL428" s="13"/>
      <c r="BM428" s="13"/>
      <c r="BN428" s="13"/>
      <c r="BO428" s="13"/>
      <c r="BP428" s="13"/>
      <c r="BQ428" s="13"/>
      <c r="BR428" s="13"/>
      <c r="BS428" s="13"/>
      <c r="BT428" s="13"/>
      <c r="BU428" s="13"/>
      <c r="BV428" s="13"/>
      <c r="BW428" s="13"/>
      <c r="BX428" s="13"/>
      <c r="BY428" s="13"/>
      <c r="BZ428" s="13"/>
      <c r="CA428" s="13"/>
      <c r="CB428" s="13"/>
      <c r="CC428" s="13"/>
      <c r="CD428" s="13"/>
      <c r="CE428" s="13"/>
      <c r="CF428" s="13"/>
      <c r="CG428" s="13"/>
      <c r="CH428" s="13"/>
      <c r="CI428" s="13"/>
      <c r="CJ428" s="13"/>
      <c r="CK428" s="13"/>
      <c r="CL428" s="13"/>
      <c r="CM428" s="13"/>
      <c r="CN428" s="13"/>
      <c r="CO428" s="13"/>
      <c r="CP428" s="13"/>
      <c r="CQ428" s="13"/>
      <c r="CR428" s="13"/>
      <c r="CS428" s="13"/>
      <c r="CT428" s="13"/>
      <c r="CU428" s="13"/>
      <c r="CV428" s="13"/>
      <c r="CW428" s="13"/>
      <c r="CX428" s="13"/>
      <c r="CY428" s="13"/>
      <c r="CZ428" s="13"/>
      <c r="DA428" s="13"/>
      <c r="DB428" s="13"/>
      <c r="DC428" s="13"/>
      <c r="DD428" s="13"/>
      <c r="DE428" s="13"/>
      <c r="DF428" s="13"/>
      <c r="DG428" s="13"/>
      <c r="DH428" s="13"/>
      <c r="DI428" s="13"/>
      <c r="DJ428" s="13"/>
      <c r="DK428" s="13"/>
      <c r="DL428" s="13"/>
      <c r="DM428" s="13"/>
      <c r="DN428" s="13"/>
      <c r="DO428" s="13"/>
      <c r="DP428" s="13"/>
      <c r="DQ428" s="13"/>
      <c r="DR428" s="13"/>
      <c r="DS428" s="13"/>
      <c r="DT428" s="13"/>
      <c r="DU428" s="13"/>
      <c r="DV428" s="13"/>
      <c r="DW428" s="13"/>
      <c r="DX428" s="13"/>
      <c r="DY428" s="13"/>
      <c r="DZ428" s="13"/>
      <c r="EA428" s="13"/>
      <c r="EB428" s="13"/>
      <c r="EC428" s="13"/>
      <c r="ED428" s="13"/>
      <c r="EE428" s="13"/>
      <c r="EF428" s="13"/>
      <c r="EG428" s="13"/>
      <c r="EH428" s="13"/>
      <c r="EI428" s="13"/>
      <c r="EJ428" s="13"/>
      <c r="EK428" s="13"/>
      <c r="EL428" s="13"/>
      <c r="EM428" s="13"/>
      <c r="EN428" s="13"/>
      <c r="EO428" s="13"/>
      <c r="EP428" s="13"/>
      <c r="EQ428" s="13"/>
      <c r="ER428" s="13"/>
      <c r="ES428" s="13"/>
      <c r="ET428" s="13"/>
      <c r="EU428" s="13"/>
      <c r="EV428" s="13"/>
      <c r="EW428" s="13"/>
      <c r="EX428" s="13"/>
      <c r="EY428" s="13"/>
      <c r="EZ428" s="13"/>
      <c r="FA428" s="13"/>
      <c r="FB428" s="13"/>
      <c r="FC428" s="13"/>
      <c r="FD428" s="13"/>
      <c r="FE428" s="13"/>
      <c r="FF428" s="13"/>
      <c r="FG428" s="13"/>
      <c r="FH428" s="13"/>
      <c r="FI428" s="13"/>
      <c r="FJ428" s="13"/>
      <c r="FK428" s="13"/>
      <c r="FL428" s="13"/>
      <c r="FM428" s="13"/>
      <c r="FN428" s="13"/>
      <c r="FO428" s="13"/>
      <c r="FP428" s="13"/>
      <c r="FQ428" s="13"/>
      <c r="FR428" s="13"/>
      <c r="FS428" s="13"/>
      <c r="FT428" s="13"/>
      <c r="FU428" s="13"/>
      <c r="FV428" s="13"/>
      <c r="FW428" s="13"/>
      <c r="FX428" s="13"/>
      <c r="FY428" s="13"/>
      <c r="FZ428" s="13"/>
      <c r="GA428" s="13"/>
      <c r="GB428" s="13"/>
      <c r="GC428" s="13"/>
      <c r="GD428" s="13"/>
      <c r="GE428" s="13"/>
      <c r="GF428" s="13"/>
      <c r="GG428" s="13"/>
      <c r="GH428" s="13"/>
      <c r="GI428" s="13"/>
      <c r="GJ428" s="13"/>
      <c r="GK428" s="13"/>
      <c r="GL428" s="13"/>
      <c r="GM428" s="13"/>
      <c r="GN428" s="13"/>
      <c r="GO428" s="13"/>
      <c r="GP428" s="13"/>
      <c r="GQ428" s="13"/>
      <c r="GR428" s="13"/>
      <c r="GS428" s="13"/>
      <c r="GT428" s="13"/>
      <c r="GU428" s="13"/>
      <c r="GV428" s="13"/>
      <c r="GW428" s="13"/>
      <c r="GX428" s="13"/>
      <c r="GY428" s="13"/>
      <c r="GZ428" s="13"/>
      <c r="HA428" s="13"/>
      <c r="HB428" s="13"/>
      <c r="HC428" s="13"/>
      <c r="HD428" s="13"/>
      <c r="HE428" s="13"/>
      <c r="HF428" s="13"/>
      <c r="HG428" s="13"/>
      <c r="HH428" s="13"/>
      <c r="HI428" s="13"/>
      <c r="HJ428" s="13"/>
      <c r="HK428" s="13"/>
      <c r="HL428" s="13"/>
      <c r="HM428" s="13"/>
      <c r="HN428" s="13"/>
      <c r="HO428" s="13"/>
      <c r="HP428" s="13"/>
      <c r="HQ428" s="13"/>
      <c r="HR428" s="13"/>
      <c r="HS428" s="13"/>
      <c r="HT428" s="13"/>
      <c r="HU428" s="13"/>
      <c r="HV428" s="13"/>
      <c r="HW428" s="13"/>
      <c r="HX428" s="13"/>
      <c r="HY428" s="13"/>
      <c r="HZ428" s="13"/>
      <c r="IA428" s="13"/>
      <c r="IB428" s="13"/>
      <c r="IC428" s="13"/>
      <c r="ID428" s="13"/>
      <c r="IE428" s="13"/>
      <c r="IF428" s="13"/>
      <c r="IG428" s="13"/>
      <c r="IH428" s="13"/>
      <c r="II428" s="13"/>
      <c r="IJ428" s="13"/>
    </row>
    <row r="429" spans="1:244" s="20" customFormat="1" ht="51" customHeight="1" x14ac:dyDescent="0.2">
      <c r="A429" s="36" t="s">
        <v>30</v>
      </c>
      <c r="B429" s="15" t="s">
        <v>426</v>
      </c>
      <c r="C429" s="15" t="s">
        <v>19</v>
      </c>
      <c r="D429" s="15" t="s">
        <v>11</v>
      </c>
      <c r="E429" s="18">
        <f t="shared" si="67"/>
        <v>13</v>
      </c>
      <c r="F429" s="18"/>
      <c r="G429" s="65">
        <v>13</v>
      </c>
      <c r="H429" s="65">
        <f t="shared" si="68"/>
        <v>14</v>
      </c>
      <c r="I429" s="65"/>
      <c r="J429" s="65">
        <v>14</v>
      </c>
      <c r="K429" s="13"/>
      <c r="L429" s="13"/>
      <c r="M429" s="13"/>
      <c r="N429" s="13"/>
      <c r="O429" s="13"/>
      <c r="P429" s="13"/>
      <c r="Q429" s="13"/>
      <c r="R429" s="13"/>
      <c r="S429" s="13"/>
      <c r="T429" s="13"/>
      <c r="U429" s="13"/>
      <c r="V429" s="13"/>
      <c r="W429" s="13"/>
      <c r="X429" s="13"/>
      <c r="Y429" s="13"/>
      <c r="Z429" s="13"/>
      <c r="AA429" s="13"/>
      <c r="AB429" s="13"/>
      <c r="AC429" s="13"/>
      <c r="AD429" s="13"/>
      <c r="AE429" s="13"/>
      <c r="AF429" s="13"/>
      <c r="AG429" s="13"/>
      <c r="AH429" s="13"/>
      <c r="AI429" s="13"/>
      <c r="AJ429" s="13"/>
      <c r="AK429" s="13"/>
      <c r="AL429" s="13"/>
      <c r="AM429" s="13"/>
      <c r="AN429" s="13"/>
      <c r="AO429" s="13"/>
      <c r="AP429" s="13"/>
      <c r="AQ429" s="13"/>
      <c r="AR429" s="13"/>
      <c r="AS429" s="13"/>
      <c r="AT429" s="13"/>
      <c r="AU429" s="13"/>
      <c r="AV429" s="13"/>
      <c r="AW429" s="13"/>
      <c r="AX429" s="13"/>
      <c r="AY429" s="13"/>
      <c r="AZ429" s="13"/>
      <c r="BA429" s="13"/>
      <c r="BB429" s="13"/>
      <c r="BC429" s="13"/>
      <c r="BD429" s="13"/>
      <c r="BE429" s="13"/>
      <c r="BF429" s="13"/>
      <c r="BG429" s="13"/>
      <c r="BH429" s="13"/>
      <c r="BI429" s="13"/>
      <c r="BJ429" s="13"/>
      <c r="BK429" s="13"/>
      <c r="BL429" s="13"/>
      <c r="BM429" s="13"/>
      <c r="BN429" s="13"/>
      <c r="BO429" s="13"/>
      <c r="BP429" s="13"/>
      <c r="BQ429" s="13"/>
      <c r="BR429" s="13"/>
      <c r="BS429" s="13"/>
      <c r="BT429" s="13"/>
      <c r="BU429" s="13"/>
      <c r="BV429" s="13"/>
      <c r="BW429" s="13"/>
      <c r="BX429" s="13"/>
      <c r="BY429" s="13"/>
      <c r="BZ429" s="13"/>
      <c r="CA429" s="13"/>
      <c r="CB429" s="13"/>
      <c r="CC429" s="13"/>
      <c r="CD429" s="13"/>
      <c r="CE429" s="13"/>
      <c r="CF429" s="13"/>
      <c r="CG429" s="13"/>
      <c r="CH429" s="13"/>
      <c r="CI429" s="13"/>
      <c r="CJ429" s="13"/>
      <c r="CK429" s="13"/>
      <c r="CL429" s="13"/>
      <c r="CM429" s="13"/>
      <c r="CN429" s="13"/>
      <c r="CO429" s="13"/>
      <c r="CP429" s="13"/>
      <c r="CQ429" s="13"/>
      <c r="CR429" s="13"/>
      <c r="CS429" s="13"/>
      <c r="CT429" s="13"/>
      <c r="CU429" s="13"/>
      <c r="CV429" s="13"/>
      <c r="CW429" s="13"/>
      <c r="CX429" s="13"/>
      <c r="CY429" s="13"/>
      <c r="CZ429" s="13"/>
      <c r="DA429" s="13"/>
      <c r="DB429" s="13"/>
      <c r="DC429" s="13"/>
      <c r="DD429" s="13"/>
      <c r="DE429" s="13"/>
      <c r="DF429" s="13"/>
      <c r="DG429" s="13"/>
      <c r="DH429" s="13"/>
      <c r="DI429" s="13"/>
      <c r="DJ429" s="13"/>
      <c r="DK429" s="13"/>
      <c r="DL429" s="13"/>
      <c r="DM429" s="13"/>
      <c r="DN429" s="13"/>
      <c r="DO429" s="13"/>
      <c r="DP429" s="13"/>
      <c r="DQ429" s="13"/>
      <c r="DR429" s="13"/>
      <c r="DS429" s="13"/>
      <c r="DT429" s="13"/>
      <c r="DU429" s="13"/>
      <c r="DV429" s="13"/>
      <c r="DW429" s="13"/>
      <c r="DX429" s="13"/>
      <c r="DY429" s="13"/>
      <c r="DZ429" s="13"/>
      <c r="EA429" s="13"/>
      <c r="EB429" s="13"/>
      <c r="EC429" s="13"/>
      <c r="ED429" s="13"/>
      <c r="EE429" s="13"/>
      <c r="EF429" s="13"/>
      <c r="EG429" s="13"/>
      <c r="EH429" s="13"/>
      <c r="EI429" s="13"/>
      <c r="EJ429" s="13"/>
      <c r="EK429" s="13"/>
      <c r="EL429" s="13"/>
      <c r="EM429" s="13"/>
      <c r="EN429" s="13"/>
      <c r="EO429" s="13"/>
      <c r="EP429" s="13"/>
      <c r="EQ429" s="13"/>
      <c r="ER429" s="13"/>
      <c r="ES429" s="13"/>
      <c r="ET429" s="13"/>
      <c r="EU429" s="13"/>
      <c r="EV429" s="13"/>
      <c r="EW429" s="13"/>
      <c r="EX429" s="13"/>
      <c r="EY429" s="13"/>
      <c r="EZ429" s="13"/>
      <c r="FA429" s="13"/>
      <c r="FB429" s="13"/>
      <c r="FC429" s="13"/>
      <c r="FD429" s="13"/>
      <c r="FE429" s="13"/>
      <c r="FF429" s="13"/>
      <c r="FG429" s="13"/>
      <c r="FH429" s="13"/>
      <c r="FI429" s="13"/>
      <c r="FJ429" s="13"/>
      <c r="FK429" s="13"/>
      <c r="FL429" s="13"/>
      <c r="FM429" s="13"/>
      <c r="FN429" s="13"/>
      <c r="FO429" s="13"/>
      <c r="FP429" s="13"/>
      <c r="FQ429" s="13"/>
      <c r="FR429" s="13"/>
      <c r="FS429" s="13"/>
      <c r="FT429" s="13"/>
      <c r="FU429" s="13"/>
      <c r="FV429" s="13"/>
      <c r="FW429" s="13"/>
      <c r="FX429" s="13"/>
      <c r="FY429" s="13"/>
      <c r="FZ429" s="13"/>
      <c r="GA429" s="13"/>
      <c r="GB429" s="13"/>
      <c r="GC429" s="13"/>
      <c r="GD429" s="13"/>
      <c r="GE429" s="13"/>
      <c r="GF429" s="13"/>
      <c r="GG429" s="13"/>
      <c r="GH429" s="13"/>
      <c r="GI429" s="13"/>
      <c r="GJ429" s="13"/>
      <c r="GK429" s="13"/>
      <c r="GL429" s="13"/>
      <c r="GM429" s="13"/>
      <c r="GN429" s="13"/>
      <c r="GO429" s="13"/>
      <c r="GP429" s="13"/>
      <c r="GQ429" s="13"/>
      <c r="GR429" s="13"/>
      <c r="GS429" s="13"/>
      <c r="GT429" s="13"/>
      <c r="GU429" s="13"/>
      <c r="GV429" s="13"/>
      <c r="GW429" s="13"/>
      <c r="GX429" s="13"/>
      <c r="GY429" s="13"/>
      <c r="GZ429" s="13"/>
      <c r="HA429" s="13"/>
      <c r="HB429" s="13"/>
      <c r="HC429" s="13"/>
      <c r="HD429" s="13"/>
      <c r="HE429" s="13"/>
      <c r="HF429" s="13"/>
      <c r="HG429" s="13"/>
      <c r="HH429" s="13"/>
      <c r="HI429" s="13"/>
      <c r="HJ429" s="13"/>
      <c r="HK429" s="13"/>
      <c r="HL429" s="13"/>
      <c r="HM429" s="13"/>
      <c r="HN429" s="13"/>
      <c r="HO429" s="13"/>
      <c r="HP429" s="13"/>
      <c r="HQ429" s="13"/>
      <c r="HR429" s="13"/>
      <c r="HS429" s="13"/>
      <c r="HT429" s="13"/>
      <c r="HU429" s="13"/>
      <c r="HV429" s="13"/>
      <c r="HW429" s="13"/>
      <c r="HX429" s="13"/>
      <c r="HY429" s="13"/>
      <c r="HZ429" s="13"/>
      <c r="IA429" s="13"/>
      <c r="IB429" s="13"/>
      <c r="IC429" s="13"/>
      <c r="ID429" s="13"/>
      <c r="IE429" s="13"/>
      <c r="IF429" s="13"/>
      <c r="IG429" s="13"/>
      <c r="IH429" s="13"/>
      <c r="II429" s="13"/>
      <c r="IJ429" s="13"/>
    </row>
    <row r="430" spans="1:244" ht="147.6" customHeight="1" x14ac:dyDescent="0.2">
      <c r="A430" s="38" t="s">
        <v>1020</v>
      </c>
      <c r="B430" s="11" t="s">
        <v>427</v>
      </c>
      <c r="C430" s="15"/>
      <c r="D430" s="15"/>
      <c r="E430" s="16">
        <f t="shared" si="67"/>
        <v>172913</v>
      </c>
      <c r="F430" s="17">
        <f>F431</f>
        <v>0</v>
      </c>
      <c r="G430" s="16">
        <f>G431</f>
        <v>172913</v>
      </c>
      <c r="H430" s="16">
        <f t="shared" si="68"/>
        <v>179828</v>
      </c>
      <c r="I430" s="17">
        <f>I431</f>
        <v>0</v>
      </c>
      <c r="J430" s="16">
        <f>J431</f>
        <v>179828</v>
      </c>
      <c r="K430" s="20"/>
      <c r="L430" s="20"/>
      <c r="M430" s="20"/>
      <c r="N430" s="20"/>
      <c r="O430" s="20"/>
      <c r="P430" s="20"/>
      <c r="Q430" s="20"/>
      <c r="R430" s="20"/>
      <c r="S430" s="20"/>
      <c r="T430" s="20"/>
      <c r="U430" s="20"/>
      <c r="V430" s="20"/>
      <c r="W430" s="20"/>
      <c r="X430" s="20"/>
      <c r="Y430" s="20"/>
      <c r="Z430" s="20"/>
      <c r="AA430" s="20"/>
      <c r="AB430" s="20"/>
      <c r="AC430" s="20"/>
      <c r="AD430" s="20"/>
      <c r="AE430" s="20"/>
      <c r="AF430" s="20"/>
      <c r="AG430" s="20"/>
      <c r="AH430" s="20"/>
      <c r="AI430" s="20"/>
      <c r="AJ430" s="20"/>
      <c r="AK430" s="20"/>
      <c r="AL430" s="20"/>
      <c r="AM430" s="20"/>
      <c r="AN430" s="20"/>
      <c r="AO430" s="20"/>
      <c r="AP430" s="20"/>
      <c r="AQ430" s="20"/>
      <c r="AR430" s="20"/>
      <c r="AS430" s="20"/>
      <c r="AT430" s="20"/>
      <c r="AU430" s="20"/>
      <c r="AV430" s="20"/>
      <c r="AW430" s="20"/>
      <c r="AX430" s="20"/>
      <c r="AY430" s="20"/>
      <c r="AZ430" s="20"/>
      <c r="BA430" s="20"/>
      <c r="BB430" s="20"/>
      <c r="BC430" s="20"/>
      <c r="BD430" s="20"/>
      <c r="BE430" s="20"/>
      <c r="BF430" s="20"/>
      <c r="BG430" s="20"/>
      <c r="BH430" s="20"/>
      <c r="BI430" s="20"/>
      <c r="BJ430" s="20"/>
      <c r="BK430" s="20"/>
      <c r="BL430" s="20"/>
      <c r="BM430" s="20"/>
      <c r="BN430" s="20"/>
      <c r="BO430" s="20"/>
      <c r="BP430" s="20"/>
      <c r="BQ430" s="20"/>
      <c r="BR430" s="20"/>
      <c r="BS430" s="20"/>
      <c r="BT430" s="20"/>
      <c r="BU430" s="20"/>
      <c r="BV430" s="20"/>
      <c r="BW430" s="20"/>
      <c r="BX430" s="20"/>
      <c r="BY430" s="20"/>
      <c r="BZ430" s="20"/>
      <c r="CA430" s="20"/>
      <c r="CB430" s="20"/>
      <c r="CC430" s="20"/>
      <c r="CD430" s="20"/>
      <c r="CE430" s="20"/>
      <c r="CF430" s="20"/>
      <c r="CG430" s="20"/>
      <c r="CH430" s="20"/>
      <c r="CI430" s="20"/>
      <c r="CJ430" s="20"/>
      <c r="CK430" s="20"/>
      <c r="CL430" s="20"/>
      <c r="CM430" s="20"/>
      <c r="CN430" s="20"/>
      <c r="CO430" s="20"/>
      <c r="CP430" s="20"/>
      <c r="CQ430" s="20"/>
      <c r="CR430" s="20"/>
      <c r="CS430" s="20"/>
      <c r="CT430" s="20"/>
      <c r="CU430" s="20"/>
      <c r="CV430" s="20"/>
      <c r="CW430" s="20"/>
      <c r="CX430" s="20"/>
      <c r="CY430" s="20"/>
      <c r="CZ430" s="20"/>
      <c r="DA430" s="20"/>
      <c r="DB430" s="20"/>
      <c r="DC430" s="20"/>
      <c r="DD430" s="20"/>
      <c r="DE430" s="20"/>
      <c r="DF430" s="20"/>
      <c r="DG430" s="20"/>
      <c r="DH430" s="20"/>
      <c r="DI430" s="20"/>
      <c r="DJ430" s="20"/>
      <c r="DK430" s="20"/>
      <c r="DL430" s="20"/>
      <c r="DM430" s="20"/>
      <c r="DN430" s="20"/>
      <c r="DO430" s="20"/>
      <c r="DP430" s="20"/>
      <c r="DQ430" s="20"/>
      <c r="DR430" s="20"/>
      <c r="DS430" s="20"/>
      <c r="DT430" s="20"/>
      <c r="DU430" s="20"/>
      <c r="DV430" s="20"/>
      <c r="DW430" s="20"/>
      <c r="DX430" s="20"/>
      <c r="DY430" s="20"/>
      <c r="DZ430" s="20"/>
      <c r="EA430" s="20"/>
      <c r="EB430" s="20"/>
      <c r="EC430" s="20"/>
      <c r="ED430" s="20"/>
      <c r="EE430" s="20"/>
      <c r="EF430" s="20"/>
      <c r="EG430" s="20"/>
      <c r="EH430" s="20"/>
      <c r="EI430" s="20"/>
      <c r="EJ430" s="20"/>
      <c r="EK430" s="20"/>
      <c r="EL430" s="20"/>
      <c r="EM430" s="20"/>
      <c r="EN430" s="20"/>
      <c r="EO430" s="20"/>
      <c r="EP430" s="20"/>
      <c r="EQ430" s="20"/>
      <c r="ER430" s="20"/>
      <c r="ES430" s="20"/>
      <c r="ET430" s="20"/>
      <c r="EU430" s="20"/>
      <c r="EV430" s="20"/>
      <c r="EW430" s="20"/>
      <c r="EX430" s="20"/>
      <c r="EY430" s="20"/>
      <c r="EZ430" s="20"/>
      <c r="FA430" s="20"/>
      <c r="FB430" s="20"/>
      <c r="FC430" s="20"/>
      <c r="FD430" s="20"/>
      <c r="FE430" s="20"/>
      <c r="FF430" s="20"/>
      <c r="FG430" s="20"/>
      <c r="FH430" s="20"/>
      <c r="FI430" s="20"/>
      <c r="FJ430" s="20"/>
      <c r="FK430" s="20"/>
      <c r="FL430" s="20"/>
      <c r="FM430" s="20"/>
      <c r="FN430" s="20"/>
      <c r="FO430" s="20"/>
      <c r="FP430" s="20"/>
      <c r="FQ430" s="20"/>
      <c r="FR430" s="20"/>
      <c r="FS430" s="20"/>
      <c r="FT430" s="20"/>
      <c r="FU430" s="20"/>
      <c r="FV430" s="20"/>
      <c r="FW430" s="20"/>
      <c r="FX430" s="20"/>
      <c r="FY430" s="20"/>
      <c r="FZ430" s="20"/>
      <c r="GA430" s="20"/>
      <c r="GB430" s="20"/>
      <c r="GC430" s="20"/>
      <c r="GD430" s="20"/>
      <c r="GE430" s="20"/>
      <c r="GF430" s="20"/>
      <c r="GG430" s="20"/>
      <c r="GH430" s="20"/>
      <c r="GI430" s="20"/>
      <c r="GJ430" s="20"/>
      <c r="GK430" s="20"/>
      <c r="GL430" s="20"/>
      <c r="GM430" s="20"/>
      <c r="GN430" s="20"/>
      <c r="GO430" s="20"/>
      <c r="GP430" s="20"/>
      <c r="GQ430" s="20"/>
      <c r="GR430" s="20"/>
      <c r="GS430" s="20"/>
      <c r="GT430" s="20"/>
      <c r="GU430" s="20"/>
      <c r="GV430" s="20"/>
      <c r="GW430" s="20"/>
      <c r="GX430" s="20"/>
      <c r="GY430" s="20"/>
      <c r="GZ430" s="20"/>
      <c r="HA430" s="20"/>
      <c r="HB430" s="20"/>
      <c r="HC430" s="20"/>
      <c r="HD430" s="20"/>
      <c r="HE430" s="20"/>
      <c r="HF430" s="20"/>
      <c r="HG430" s="20"/>
      <c r="HH430" s="20"/>
      <c r="HI430" s="20"/>
      <c r="HJ430" s="20"/>
      <c r="HK430" s="20"/>
      <c r="HL430" s="20"/>
      <c r="HM430" s="20"/>
      <c r="HN430" s="20"/>
      <c r="HO430" s="20"/>
      <c r="HP430" s="20"/>
      <c r="HQ430" s="20"/>
      <c r="HR430" s="20"/>
      <c r="HS430" s="20"/>
      <c r="HT430" s="20"/>
      <c r="HU430" s="20"/>
      <c r="HV430" s="20"/>
      <c r="HW430" s="20"/>
      <c r="HX430" s="20"/>
      <c r="HY430" s="20"/>
      <c r="HZ430" s="20"/>
      <c r="IA430" s="20"/>
      <c r="IB430" s="20"/>
      <c r="IC430" s="20"/>
      <c r="ID430" s="20"/>
      <c r="IE430" s="20"/>
      <c r="IF430" s="20"/>
      <c r="IG430" s="20"/>
      <c r="IH430" s="20"/>
      <c r="II430" s="20"/>
      <c r="IJ430" s="20"/>
    </row>
    <row r="431" spans="1:244" ht="123" customHeight="1" x14ac:dyDescent="0.2">
      <c r="A431" s="36" t="s">
        <v>879</v>
      </c>
      <c r="B431" s="15" t="s">
        <v>428</v>
      </c>
      <c r="C431" s="15"/>
      <c r="D431" s="15"/>
      <c r="E431" s="18">
        <f t="shared" si="67"/>
        <v>172913</v>
      </c>
      <c r="F431" s="19">
        <f>F432+F433</f>
        <v>0</v>
      </c>
      <c r="G431" s="18">
        <f>G432+G433</f>
        <v>172913</v>
      </c>
      <c r="H431" s="18">
        <f t="shared" si="68"/>
        <v>179828</v>
      </c>
      <c r="I431" s="19">
        <f>I432+I433</f>
        <v>0</v>
      </c>
      <c r="J431" s="18">
        <f>J432+J433</f>
        <v>179828</v>
      </c>
      <c r="K431" s="20"/>
      <c r="L431" s="20"/>
      <c r="M431" s="20"/>
      <c r="N431" s="20"/>
      <c r="O431" s="20"/>
      <c r="P431" s="20"/>
      <c r="Q431" s="20"/>
      <c r="R431" s="20"/>
      <c r="S431" s="20"/>
      <c r="T431" s="20"/>
      <c r="U431" s="20"/>
      <c r="V431" s="20"/>
      <c r="W431" s="20"/>
      <c r="X431" s="20"/>
      <c r="Y431" s="20"/>
      <c r="Z431" s="20"/>
      <c r="AA431" s="20"/>
      <c r="AB431" s="20"/>
      <c r="AC431" s="20"/>
      <c r="AD431" s="20"/>
      <c r="AE431" s="20"/>
      <c r="AF431" s="20"/>
      <c r="AG431" s="20"/>
      <c r="AH431" s="20"/>
      <c r="AI431" s="20"/>
      <c r="AJ431" s="20"/>
      <c r="AK431" s="20"/>
      <c r="AL431" s="20"/>
      <c r="AM431" s="20"/>
      <c r="AN431" s="20"/>
      <c r="AO431" s="20"/>
      <c r="AP431" s="20"/>
      <c r="AQ431" s="20"/>
      <c r="AR431" s="20"/>
      <c r="AS431" s="20"/>
      <c r="AT431" s="20"/>
      <c r="AU431" s="20"/>
      <c r="AV431" s="20"/>
      <c r="AW431" s="20"/>
      <c r="AX431" s="20"/>
      <c r="AY431" s="20"/>
      <c r="AZ431" s="20"/>
      <c r="BA431" s="20"/>
      <c r="BB431" s="20"/>
      <c r="BC431" s="20"/>
      <c r="BD431" s="20"/>
      <c r="BE431" s="20"/>
      <c r="BF431" s="20"/>
      <c r="BG431" s="20"/>
      <c r="BH431" s="20"/>
      <c r="BI431" s="20"/>
      <c r="BJ431" s="20"/>
      <c r="BK431" s="20"/>
      <c r="BL431" s="20"/>
      <c r="BM431" s="20"/>
      <c r="BN431" s="20"/>
      <c r="BO431" s="20"/>
      <c r="BP431" s="20"/>
      <c r="BQ431" s="20"/>
      <c r="BR431" s="20"/>
      <c r="BS431" s="20"/>
      <c r="BT431" s="20"/>
      <c r="BU431" s="20"/>
      <c r="BV431" s="20"/>
      <c r="BW431" s="20"/>
      <c r="BX431" s="20"/>
      <c r="BY431" s="20"/>
      <c r="BZ431" s="20"/>
      <c r="CA431" s="20"/>
      <c r="CB431" s="20"/>
      <c r="CC431" s="20"/>
      <c r="CD431" s="20"/>
      <c r="CE431" s="20"/>
      <c r="CF431" s="20"/>
      <c r="CG431" s="20"/>
      <c r="CH431" s="20"/>
      <c r="CI431" s="20"/>
      <c r="CJ431" s="20"/>
      <c r="CK431" s="20"/>
      <c r="CL431" s="20"/>
      <c r="CM431" s="20"/>
      <c r="CN431" s="20"/>
      <c r="CO431" s="20"/>
      <c r="CP431" s="20"/>
      <c r="CQ431" s="20"/>
      <c r="CR431" s="20"/>
      <c r="CS431" s="20"/>
      <c r="CT431" s="20"/>
      <c r="CU431" s="20"/>
      <c r="CV431" s="20"/>
      <c r="CW431" s="20"/>
      <c r="CX431" s="20"/>
      <c r="CY431" s="20"/>
      <c r="CZ431" s="20"/>
      <c r="DA431" s="20"/>
      <c r="DB431" s="20"/>
      <c r="DC431" s="20"/>
      <c r="DD431" s="20"/>
      <c r="DE431" s="20"/>
      <c r="DF431" s="20"/>
      <c r="DG431" s="20"/>
      <c r="DH431" s="20"/>
      <c r="DI431" s="20"/>
      <c r="DJ431" s="20"/>
      <c r="DK431" s="20"/>
      <c r="DL431" s="20"/>
      <c r="DM431" s="20"/>
      <c r="DN431" s="20"/>
      <c r="DO431" s="20"/>
      <c r="DP431" s="20"/>
      <c r="DQ431" s="20"/>
      <c r="DR431" s="20"/>
      <c r="DS431" s="20"/>
      <c r="DT431" s="20"/>
      <c r="DU431" s="20"/>
      <c r="DV431" s="20"/>
      <c r="DW431" s="20"/>
      <c r="DX431" s="20"/>
      <c r="DY431" s="20"/>
      <c r="DZ431" s="20"/>
      <c r="EA431" s="20"/>
      <c r="EB431" s="20"/>
      <c r="EC431" s="20"/>
      <c r="ED431" s="20"/>
      <c r="EE431" s="20"/>
      <c r="EF431" s="20"/>
      <c r="EG431" s="20"/>
      <c r="EH431" s="20"/>
      <c r="EI431" s="20"/>
      <c r="EJ431" s="20"/>
      <c r="EK431" s="20"/>
      <c r="EL431" s="20"/>
      <c r="EM431" s="20"/>
      <c r="EN431" s="20"/>
      <c r="EO431" s="20"/>
      <c r="EP431" s="20"/>
      <c r="EQ431" s="20"/>
      <c r="ER431" s="20"/>
      <c r="ES431" s="20"/>
      <c r="ET431" s="20"/>
      <c r="EU431" s="20"/>
      <c r="EV431" s="20"/>
      <c r="EW431" s="20"/>
      <c r="EX431" s="20"/>
      <c r="EY431" s="20"/>
      <c r="EZ431" s="20"/>
      <c r="FA431" s="20"/>
      <c r="FB431" s="20"/>
      <c r="FC431" s="20"/>
      <c r="FD431" s="20"/>
      <c r="FE431" s="20"/>
      <c r="FF431" s="20"/>
      <c r="FG431" s="20"/>
      <c r="FH431" s="20"/>
      <c r="FI431" s="20"/>
      <c r="FJ431" s="20"/>
      <c r="FK431" s="20"/>
      <c r="FL431" s="20"/>
      <c r="FM431" s="20"/>
      <c r="FN431" s="20"/>
      <c r="FO431" s="20"/>
      <c r="FP431" s="20"/>
      <c r="FQ431" s="20"/>
      <c r="FR431" s="20"/>
      <c r="FS431" s="20"/>
      <c r="FT431" s="20"/>
      <c r="FU431" s="20"/>
      <c r="FV431" s="20"/>
      <c r="FW431" s="20"/>
      <c r="FX431" s="20"/>
      <c r="FY431" s="20"/>
      <c r="FZ431" s="20"/>
      <c r="GA431" s="20"/>
      <c r="GB431" s="20"/>
      <c r="GC431" s="20"/>
      <c r="GD431" s="20"/>
      <c r="GE431" s="20"/>
      <c r="GF431" s="20"/>
      <c r="GG431" s="20"/>
      <c r="GH431" s="20"/>
      <c r="GI431" s="20"/>
      <c r="GJ431" s="20"/>
      <c r="GK431" s="20"/>
      <c r="GL431" s="20"/>
      <c r="GM431" s="20"/>
      <c r="GN431" s="20"/>
      <c r="GO431" s="20"/>
      <c r="GP431" s="20"/>
      <c r="GQ431" s="20"/>
      <c r="GR431" s="20"/>
      <c r="GS431" s="20"/>
      <c r="GT431" s="20"/>
      <c r="GU431" s="20"/>
      <c r="GV431" s="20"/>
      <c r="GW431" s="20"/>
      <c r="GX431" s="20"/>
      <c r="GY431" s="20"/>
      <c r="GZ431" s="20"/>
      <c r="HA431" s="20"/>
      <c r="HB431" s="20"/>
      <c r="HC431" s="20"/>
      <c r="HD431" s="20"/>
      <c r="HE431" s="20"/>
      <c r="HF431" s="20"/>
      <c r="HG431" s="20"/>
      <c r="HH431" s="20"/>
      <c r="HI431" s="20"/>
      <c r="HJ431" s="20"/>
      <c r="HK431" s="20"/>
      <c r="HL431" s="20"/>
      <c r="HM431" s="20"/>
      <c r="HN431" s="20"/>
      <c r="HO431" s="20"/>
      <c r="HP431" s="20"/>
      <c r="HQ431" s="20"/>
      <c r="HR431" s="20"/>
      <c r="HS431" s="20"/>
      <c r="HT431" s="20"/>
      <c r="HU431" s="20"/>
      <c r="HV431" s="20"/>
      <c r="HW431" s="20"/>
      <c r="HX431" s="20"/>
      <c r="HY431" s="20"/>
      <c r="HZ431" s="20"/>
      <c r="IA431" s="20"/>
      <c r="IB431" s="20"/>
      <c r="IC431" s="20"/>
      <c r="ID431" s="20"/>
      <c r="IE431" s="20"/>
      <c r="IF431" s="20"/>
      <c r="IG431" s="20"/>
      <c r="IH431" s="20"/>
      <c r="II431" s="20"/>
      <c r="IJ431" s="20"/>
    </row>
    <row r="432" spans="1:244" ht="66.75" customHeight="1" x14ac:dyDescent="0.2">
      <c r="A432" s="15" t="s">
        <v>23</v>
      </c>
      <c r="B432" s="15" t="s">
        <v>428</v>
      </c>
      <c r="C432" s="15" t="s">
        <v>16</v>
      </c>
      <c r="D432" s="15" t="s">
        <v>11</v>
      </c>
      <c r="E432" s="18">
        <f t="shared" si="67"/>
        <v>2387</v>
      </c>
      <c r="F432" s="18"/>
      <c r="G432" s="65">
        <v>2387</v>
      </c>
      <c r="H432" s="65">
        <f t="shared" si="68"/>
        <v>2483</v>
      </c>
      <c r="I432" s="65"/>
      <c r="J432" s="65">
        <v>2483</v>
      </c>
      <c r="K432" s="20"/>
      <c r="L432" s="20"/>
      <c r="M432" s="20"/>
      <c r="N432" s="20"/>
      <c r="O432" s="20"/>
      <c r="P432" s="20"/>
      <c r="Q432" s="20"/>
      <c r="R432" s="20"/>
      <c r="S432" s="20"/>
      <c r="T432" s="20"/>
      <c r="U432" s="20"/>
      <c r="V432" s="20"/>
      <c r="W432" s="20"/>
      <c r="X432" s="20"/>
      <c r="Y432" s="20"/>
      <c r="Z432" s="20"/>
      <c r="AA432" s="20"/>
      <c r="AB432" s="20"/>
      <c r="AC432" s="20"/>
      <c r="AD432" s="20"/>
      <c r="AE432" s="20"/>
      <c r="AF432" s="20"/>
      <c r="AG432" s="20"/>
      <c r="AH432" s="20"/>
      <c r="AI432" s="20"/>
      <c r="AJ432" s="20"/>
      <c r="AK432" s="20"/>
      <c r="AL432" s="20"/>
      <c r="AM432" s="20"/>
      <c r="AN432" s="20"/>
      <c r="AO432" s="20"/>
      <c r="AP432" s="20"/>
      <c r="AQ432" s="20"/>
      <c r="AR432" s="20"/>
      <c r="AS432" s="20"/>
      <c r="AT432" s="20"/>
      <c r="AU432" s="20"/>
      <c r="AV432" s="20"/>
      <c r="AW432" s="20"/>
      <c r="AX432" s="20"/>
      <c r="AY432" s="20"/>
      <c r="AZ432" s="20"/>
      <c r="BA432" s="20"/>
      <c r="BB432" s="20"/>
      <c r="BC432" s="20"/>
      <c r="BD432" s="20"/>
      <c r="BE432" s="20"/>
      <c r="BF432" s="20"/>
      <c r="BG432" s="20"/>
      <c r="BH432" s="20"/>
      <c r="BI432" s="20"/>
      <c r="BJ432" s="20"/>
      <c r="BK432" s="20"/>
      <c r="BL432" s="20"/>
      <c r="BM432" s="20"/>
      <c r="BN432" s="20"/>
      <c r="BO432" s="20"/>
      <c r="BP432" s="20"/>
      <c r="BQ432" s="20"/>
      <c r="BR432" s="20"/>
      <c r="BS432" s="20"/>
      <c r="BT432" s="20"/>
      <c r="BU432" s="20"/>
      <c r="BV432" s="20"/>
      <c r="BW432" s="20"/>
      <c r="BX432" s="20"/>
      <c r="BY432" s="20"/>
      <c r="BZ432" s="20"/>
      <c r="CA432" s="20"/>
      <c r="CB432" s="20"/>
      <c r="CC432" s="20"/>
      <c r="CD432" s="20"/>
      <c r="CE432" s="20"/>
      <c r="CF432" s="20"/>
      <c r="CG432" s="20"/>
      <c r="CH432" s="20"/>
      <c r="CI432" s="20"/>
      <c r="CJ432" s="20"/>
      <c r="CK432" s="20"/>
      <c r="CL432" s="20"/>
      <c r="CM432" s="20"/>
      <c r="CN432" s="20"/>
      <c r="CO432" s="20"/>
      <c r="CP432" s="20"/>
      <c r="CQ432" s="20"/>
      <c r="CR432" s="20"/>
      <c r="CS432" s="20"/>
      <c r="CT432" s="20"/>
      <c r="CU432" s="20"/>
      <c r="CV432" s="20"/>
      <c r="CW432" s="20"/>
      <c r="CX432" s="20"/>
      <c r="CY432" s="20"/>
      <c r="CZ432" s="20"/>
      <c r="DA432" s="20"/>
      <c r="DB432" s="20"/>
      <c r="DC432" s="20"/>
      <c r="DD432" s="20"/>
      <c r="DE432" s="20"/>
      <c r="DF432" s="20"/>
      <c r="DG432" s="20"/>
      <c r="DH432" s="20"/>
      <c r="DI432" s="20"/>
      <c r="DJ432" s="20"/>
      <c r="DK432" s="20"/>
      <c r="DL432" s="20"/>
      <c r="DM432" s="20"/>
      <c r="DN432" s="20"/>
      <c r="DO432" s="20"/>
      <c r="DP432" s="20"/>
      <c r="DQ432" s="20"/>
      <c r="DR432" s="20"/>
      <c r="DS432" s="20"/>
      <c r="DT432" s="20"/>
      <c r="DU432" s="20"/>
      <c r="DV432" s="20"/>
      <c r="DW432" s="20"/>
      <c r="DX432" s="20"/>
      <c r="DY432" s="20"/>
      <c r="DZ432" s="20"/>
      <c r="EA432" s="20"/>
      <c r="EB432" s="20"/>
      <c r="EC432" s="20"/>
      <c r="ED432" s="20"/>
      <c r="EE432" s="20"/>
      <c r="EF432" s="20"/>
      <c r="EG432" s="20"/>
      <c r="EH432" s="20"/>
      <c r="EI432" s="20"/>
      <c r="EJ432" s="20"/>
      <c r="EK432" s="20"/>
      <c r="EL432" s="20"/>
      <c r="EM432" s="20"/>
      <c r="EN432" s="20"/>
      <c r="EO432" s="20"/>
      <c r="EP432" s="20"/>
      <c r="EQ432" s="20"/>
      <c r="ER432" s="20"/>
      <c r="ES432" s="20"/>
      <c r="ET432" s="20"/>
      <c r="EU432" s="20"/>
      <c r="EV432" s="20"/>
      <c r="EW432" s="20"/>
      <c r="EX432" s="20"/>
      <c r="EY432" s="20"/>
      <c r="EZ432" s="20"/>
      <c r="FA432" s="20"/>
      <c r="FB432" s="20"/>
      <c r="FC432" s="20"/>
      <c r="FD432" s="20"/>
      <c r="FE432" s="20"/>
      <c r="FF432" s="20"/>
      <c r="FG432" s="20"/>
      <c r="FH432" s="20"/>
      <c r="FI432" s="20"/>
      <c r="FJ432" s="20"/>
      <c r="FK432" s="20"/>
      <c r="FL432" s="20"/>
      <c r="FM432" s="20"/>
      <c r="FN432" s="20"/>
      <c r="FO432" s="20"/>
      <c r="FP432" s="20"/>
      <c r="FQ432" s="20"/>
      <c r="FR432" s="20"/>
      <c r="FS432" s="20"/>
      <c r="FT432" s="20"/>
      <c r="FU432" s="20"/>
      <c r="FV432" s="20"/>
      <c r="FW432" s="20"/>
      <c r="FX432" s="20"/>
      <c r="FY432" s="20"/>
      <c r="FZ432" s="20"/>
      <c r="GA432" s="20"/>
      <c r="GB432" s="20"/>
      <c r="GC432" s="20"/>
      <c r="GD432" s="20"/>
      <c r="GE432" s="20"/>
      <c r="GF432" s="20"/>
      <c r="GG432" s="20"/>
      <c r="GH432" s="20"/>
      <c r="GI432" s="20"/>
      <c r="GJ432" s="20"/>
      <c r="GK432" s="20"/>
      <c r="GL432" s="20"/>
      <c r="GM432" s="20"/>
      <c r="GN432" s="20"/>
      <c r="GO432" s="20"/>
      <c r="GP432" s="20"/>
      <c r="GQ432" s="20"/>
      <c r="GR432" s="20"/>
      <c r="GS432" s="20"/>
      <c r="GT432" s="20"/>
      <c r="GU432" s="20"/>
      <c r="GV432" s="20"/>
      <c r="GW432" s="20"/>
      <c r="GX432" s="20"/>
      <c r="GY432" s="20"/>
      <c r="GZ432" s="20"/>
      <c r="HA432" s="20"/>
      <c r="HB432" s="20"/>
      <c r="HC432" s="20"/>
      <c r="HD432" s="20"/>
      <c r="HE432" s="20"/>
      <c r="HF432" s="20"/>
      <c r="HG432" s="20"/>
      <c r="HH432" s="20"/>
      <c r="HI432" s="20"/>
      <c r="HJ432" s="20"/>
      <c r="HK432" s="20"/>
      <c r="HL432" s="20"/>
      <c r="HM432" s="20"/>
      <c r="HN432" s="20"/>
      <c r="HO432" s="20"/>
      <c r="HP432" s="20"/>
      <c r="HQ432" s="20"/>
      <c r="HR432" s="20"/>
      <c r="HS432" s="20"/>
      <c r="HT432" s="20"/>
      <c r="HU432" s="20"/>
      <c r="HV432" s="20"/>
      <c r="HW432" s="20"/>
      <c r="HX432" s="20"/>
      <c r="HY432" s="20"/>
      <c r="HZ432" s="20"/>
      <c r="IA432" s="20"/>
      <c r="IB432" s="20"/>
      <c r="IC432" s="20"/>
      <c r="ID432" s="20"/>
      <c r="IE432" s="20"/>
      <c r="IF432" s="20"/>
      <c r="IG432" s="20"/>
      <c r="IH432" s="20"/>
      <c r="II432" s="20"/>
      <c r="IJ432" s="20"/>
    </row>
    <row r="433" spans="1:244" ht="60" customHeight="1" x14ac:dyDescent="0.2">
      <c r="A433" s="36" t="s">
        <v>30</v>
      </c>
      <c r="B433" s="15" t="s">
        <v>428</v>
      </c>
      <c r="C433" s="15" t="s">
        <v>19</v>
      </c>
      <c r="D433" s="15" t="s">
        <v>11</v>
      </c>
      <c r="E433" s="18">
        <f t="shared" si="67"/>
        <v>170526</v>
      </c>
      <c r="F433" s="18"/>
      <c r="G433" s="65">
        <v>170526</v>
      </c>
      <c r="H433" s="65">
        <f t="shared" si="68"/>
        <v>177345</v>
      </c>
      <c r="I433" s="65"/>
      <c r="J433" s="65">
        <v>177345</v>
      </c>
    </row>
    <row r="434" spans="1:244" ht="106.9" customHeight="1" x14ac:dyDescent="0.2">
      <c r="A434" s="38" t="s">
        <v>429</v>
      </c>
      <c r="B434" s="11" t="s">
        <v>430</v>
      </c>
      <c r="C434" s="15"/>
      <c r="D434" s="15"/>
      <c r="E434" s="16">
        <f t="shared" si="67"/>
        <v>58162</v>
      </c>
      <c r="F434" s="17">
        <f>F435</f>
        <v>0</v>
      </c>
      <c r="G434" s="16">
        <f>G435</f>
        <v>58162</v>
      </c>
      <c r="H434" s="16">
        <f t="shared" si="68"/>
        <v>60494</v>
      </c>
      <c r="I434" s="17">
        <f>I435</f>
        <v>0</v>
      </c>
      <c r="J434" s="16">
        <f>J435</f>
        <v>60494</v>
      </c>
    </row>
    <row r="435" spans="1:244" ht="65.45" customHeight="1" x14ac:dyDescent="0.2">
      <c r="A435" s="36" t="s">
        <v>866</v>
      </c>
      <c r="B435" s="15" t="s">
        <v>431</v>
      </c>
      <c r="C435" s="15"/>
      <c r="D435" s="15"/>
      <c r="E435" s="18">
        <f t="shared" si="67"/>
        <v>58162</v>
      </c>
      <c r="F435" s="19">
        <f>F436+F437</f>
        <v>0</v>
      </c>
      <c r="G435" s="18">
        <f>G436+G437</f>
        <v>58162</v>
      </c>
      <c r="H435" s="18">
        <f t="shared" si="68"/>
        <v>60494</v>
      </c>
      <c r="I435" s="19">
        <f>I436+I437</f>
        <v>0</v>
      </c>
      <c r="J435" s="18">
        <f>J436+J437</f>
        <v>60494</v>
      </c>
    </row>
    <row r="436" spans="1:244" ht="62.25" customHeight="1" x14ac:dyDescent="0.2">
      <c r="A436" s="15" t="s">
        <v>23</v>
      </c>
      <c r="B436" s="15" t="s">
        <v>431</v>
      </c>
      <c r="C436" s="15" t="s">
        <v>16</v>
      </c>
      <c r="D436" s="15" t="s">
        <v>11</v>
      </c>
      <c r="E436" s="18">
        <f>F436+G436</f>
        <v>462</v>
      </c>
      <c r="F436" s="18"/>
      <c r="G436" s="65">
        <v>462</v>
      </c>
      <c r="H436" s="65">
        <f t="shared" si="68"/>
        <v>480</v>
      </c>
      <c r="I436" s="65"/>
      <c r="J436" s="65">
        <v>480</v>
      </c>
    </row>
    <row r="437" spans="1:244" ht="54" customHeight="1" x14ac:dyDescent="0.2">
      <c r="A437" s="36" t="s">
        <v>30</v>
      </c>
      <c r="B437" s="15" t="s">
        <v>431</v>
      </c>
      <c r="C437" s="15" t="s">
        <v>19</v>
      </c>
      <c r="D437" s="15" t="s">
        <v>11</v>
      </c>
      <c r="E437" s="18">
        <f>F437+G437</f>
        <v>57700</v>
      </c>
      <c r="F437" s="18"/>
      <c r="G437" s="65">
        <v>57700</v>
      </c>
      <c r="H437" s="65">
        <f t="shared" si="68"/>
        <v>60014</v>
      </c>
      <c r="I437" s="65"/>
      <c r="J437" s="65">
        <v>60014</v>
      </c>
    </row>
    <row r="438" spans="1:244" ht="408.75" customHeight="1" x14ac:dyDescent="0.2">
      <c r="A438" s="53" t="s">
        <v>880</v>
      </c>
      <c r="B438" s="11" t="s">
        <v>432</v>
      </c>
      <c r="C438" s="15"/>
      <c r="D438" s="15"/>
      <c r="E438" s="16">
        <f t="shared" ref="E438:E442" si="69">F438+G438</f>
        <v>508</v>
      </c>
      <c r="F438" s="17">
        <f>F439</f>
        <v>0</v>
      </c>
      <c r="G438" s="16">
        <f>G439</f>
        <v>508</v>
      </c>
      <c r="H438" s="16">
        <f t="shared" ref="H438:H499" si="70">I438+J438</f>
        <v>528</v>
      </c>
      <c r="I438" s="17">
        <f>I439</f>
        <v>0</v>
      </c>
      <c r="J438" s="16">
        <f>J439</f>
        <v>528</v>
      </c>
      <c r="K438" s="20"/>
      <c r="L438" s="20"/>
      <c r="M438" s="20"/>
      <c r="N438" s="20"/>
      <c r="O438" s="20"/>
      <c r="P438" s="20"/>
      <c r="Q438" s="20"/>
      <c r="R438" s="20"/>
      <c r="S438" s="20"/>
      <c r="T438" s="20"/>
      <c r="U438" s="20"/>
      <c r="V438" s="20"/>
      <c r="W438" s="20"/>
      <c r="X438" s="20"/>
      <c r="Y438" s="20"/>
      <c r="Z438" s="20"/>
      <c r="AA438" s="20"/>
      <c r="AB438" s="20"/>
      <c r="AC438" s="20"/>
      <c r="AD438" s="20"/>
      <c r="AE438" s="20"/>
      <c r="AF438" s="20"/>
      <c r="AG438" s="20"/>
      <c r="AH438" s="20"/>
      <c r="AI438" s="20"/>
      <c r="AJ438" s="20"/>
      <c r="AK438" s="20"/>
      <c r="AL438" s="20"/>
      <c r="AM438" s="20"/>
      <c r="AN438" s="20"/>
      <c r="AO438" s="20"/>
      <c r="AP438" s="20"/>
      <c r="AQ438" s="20"/>
      <c r="AR438" s="20"/>
      <c r="AS438" s="20"/>
      <c r="AT438" s="20"/>
      <c r="AU438" s="20"/>
      <c r="AV438" s="20"/>
      <c r="AW438" s="20"/>
      <c r="AX438" s="20"/>
      <c r="AY438" s="20"/>
      <c r="AZ438" s="20"/>
      <c r="BA438" s="20"/>
      <c r="BB438" s="20"/>
      <c r="BC438" s="20"/>
      <c r="BD438" s="20"/>
      <c r="BE438" s="20"/>
      <c r="BF438" s="20"/>
      <c r="BG438" s="20"/>
      <c r="BH438" s="20"/>
      <c r="BI438" s="20"/>
      <c r="BJ438" s="20"/>
      <c r="BK438" s="20"/>
      <c r="BL438" s="20"/>
      <c r="BM438" s="20"/>
      <c r="BN438" s="20"/>
      <c r="BO438" s="20"/>
      <c r="BP438" s="20"/>
      <c r="BQ438" s="20"/>
      <c r="BR438" s="20"/>
      <c r="BS438" s="20"/>
      <c r="BT438" s="20"/>
      <c r="BU438" s="20"/>
      <c r="BV438" s="20"/>
      <c r="BW438" s="20"/>
      <c r="BX438" s="20"/>
      <c r="BY438" s="20"/>
      <c r="BZ438" s="20"/>
      <c r="CA438" s="20"/>
      <c r="CB438" s="20"/>
      <c r="CC438" s="20"/>
      <c r="CD438" s="20"/>
      <c r="CE438" s="20"/>
      <c r="CF438" s="20"/>
      <c r="CG438" s="20"/>
      <c r="CH438" s="20"/>
      <c r="CI438" s="20"/>
      <c r="CJ438" s="20"/>
      <c r="CK438" s="20"/>
      <c r="CL438" s="20"/>
      <c r="CM438" s="20"/>
      <c r="CN438" s="20"/>
      <c r="CO438" s="20"/>
      <c r="CP438" s="20"/>
      <c r="CQ438" s="20"/>
      <c r="CR438" s="20"/>
      <c r="CS438" s="20"/>
      <c r="CT438" s="20"/>
      <c r="CU438" s="20"/>
      <c r="CV438" s="20"/>
      <c r="CW438" s="20"/>
      <c r="CX438" s="20"/>
      <c r="CY438" s="20"/>
      <c r="CZ438" s="20"/>
      <c r="DA438" s="20"/>
      <c r="DB438" s="20"/>
      <c r="DC438" s="20"/>
      <c r="DD438" s="20"/>
      <c r="DE438" s="20"/>
      <c r="DF438" s="20"/>
      <c r="DG438" s="20"/>
      <c r="DH438" s="20"/>
      <c r="DI438" s="20"/>
      <c r="DJ438" s="20"/>
      <c r="DK438" s="20"/>
      <c r="DL438" s="20"/>
      <c r="DM438" s="20"/>
      <c r="DN438" s="20"/>
      <c r="DO438" s="20"/>
      <c r="DP438" s="20"/>
      <c r="DQ438" s="20"/>
      <c r="DR438" s="20"/>
      <c r="DS438" s="20"/>
      <c r="DT438" s="20"/>
      <c r="DU438" s="20"/>
      <c r="DV438" s="20"/>
      <c r="DW438" s="20"/>
      <c r="DX438" s="20"/>
      <c r="DY438" s="20"/>
      <c r="DZ438" s="20"/>
      <c r="EA438" s="20"/>
      <c r="EB438" s="20"/>
      <c r="EC438" s="20"/>
      <c r="ED438" s="20"/>
      <c r="EE438" s="20"/>
      <c r="EF438" s="20"/>
      <c r="EG438" s="20"/>
      <c r="EH438" s="20"/>
      <c r="EI438" s="20"/>
      <c r="EJ438" s="20"/>
      <c r="EK438" s="20"/>
      <c r="EL438" s="20"/>
      <c r="EM438" s="20"/>
      <c r="EN438" s="20"/>
      <c r="EO438" s="20"/>
      <c r="EP438" s="20"/>
      <c r="EQ438" s="20"/>
      <c r="ER438" s="20"/>
      <c r="ES438" s="20"/>
      <c r="ET438" s="20"/>
      <c r="EU438" s="20"/>
      <c r="EV438" s="20"/>
      <c r="EW438" s="20"/>
      <c r="EX438" s="20"/>
      <c r="EY438" s="20"/>
      <c r="EZ438" s="20"/>
      <c r="FA438" s="20"/>
      <c r="FB438" s="20"/>
      <c r="FC438" s="20"/>
      <c r="FD438" s="20"/>
      <c r="FE438" s="20"/>
      <c r="FF438" s="20"/>
      <c r="FG438" s="20"/>
      <c r="FH438" s="20"/>
      <c r="FI438" s="20"/>
      <c r="FJ438" s="20"/>
      <c r="FK438" s="20"/>
      <c r="FL438" s="20"/>
      <c r="FM438" s="20"/>
      <c r="FN438" s="20"/>
      <c r="FO438" s="20"/>
      <c r="FP438" s="20"/>
      <c r="FQ438" s="20"/>
      <c r="FR438" s="20"/>
      <c r="FS438" s="20"/>
      <c r="FT438" s="20"/>
      <c r="FU438" s="20"/>
      <c r="FV438" s="20"/>
      <c r="FW438" s="20"/>
      <c r="FX438" s="20"/>
      <c r="FY438" s="20"/>
      <c r="FZ438" s="20"/>
      <c r="GA438" s="20"/>
      <c r="GB438" s="20"/>
      <c r="GC438" s="20"/>
      <c r="GD438" s="20"/>
      <c r="GE438" s="20"/>
      <c r="GF438" s="20"/>
      <c r="GG438" s="20"/>
      <c r="GH438" s="20"/>
      <c r="GI438" s="20"/>
      <c r="GJ438" s="20"/>
      <c r="GK438" s="20"/>
      <c r="GL438" s="20"/>
      <c r="GM438" s="20"/>
      <c r="GN438" s="20"/>
      <c r="GO438" s="20"/>
      <c r="GP438" s="20"/>
      <c r="GQ438" s="20"/>
      <c r="GR438" s="20"/>
      <c r="GS438" s="20"/>
      <c r="GT438" s="20"/>
      <c r="GU438" s="20"/>
      <c r="GV438" s="20"/>
      <c r="GW438" s="20"/>
      <c r="GX438" s="20"/>
      <c r="GY438" s="20"/>
      <c r="GZ438" s="20"/>
      <c r="HA438" s="20"/>
      <c r="HB438" s="20"/>
      <c r="HC438" s="20"/>
      <c r="HD438" s="20"/>
      <c r="HE438" s="20"/>
      <c r="HF438" s="20"/>
      <c r="HG438" s="20"/>
      <c r="HH438" s="20"/>
      <c r="HI438" s="20"/>
      <c r="HJ438" s="20"/>
      <c r="HK438" s="20"/>
      <c r="HL438" s="20"/>
      <c r="HM438" s="20"/>
      <c r="HN438" s="20"/>
      <c r="HO438" s="20"/>
      <c r="HP438" s="20"/>
      <c r="HQ438" s="20"/>
      <c r="HR438" s="20"/>
      <c r="HS438" s="20"/>
      <c r="HT438" s="20"/>
      <c r="HU438" s="20"/>
      <c r="HV438" s="20"/>
      <c r="HW438" s="20"/>
      <c r="HX438" s="20"/>
      <c r="HY438" s="20"/>
      <c r="HZ438" s="20"/>
      <c r="IA438" s="20"/>
      <c r="IB438" s="20"/>
      <c r="IC438" s="20"/>
      <c r="ID438" s="20"/>
      <c r="IE438" s="20"/>
      <c r="IF438" s="20"/>
      <c r="IG438" s="20"/>
      <c r="IH438" s="20"/>
      <c r="II438" s="20"/>
      <c r="IJ438" s="20"/>
    </row>
    <row r="439" spans="1:244" ht="167.25" customHeight="1" x14ac:dyDescent="0.2">
      <c r="A439" s="36" t="s">
        <v>1025</v>
      </c>
      <c r="B439" s="15" t="s">
        <v>433</v>
      </c>
      <c r="C439" s="15"/>
      <c r="D439" s="15"/>
      <c r="E439" s="18">
        <f t="shared" si="69"/>
        <v>508</v>
      </c>
      <c r="F439" s="19">
        <f>F440+F441</f>
        <v>0</v>
      </c>
      <c r="G439" s="18">
        <f>G440+G441</f>
        <v>508</v>
      </c>
      <c r="H439" s="18">
        <f t="shared" si="70"/>
        <v>528</v>
      </c>
      <c r="I439" s="19">
        <f>I440+I441</f>
        <v>0</v>
      </c>
      <c r="J439" s="18">
        <f>J440+J441</f>
        <v>528</v>
      </c>
    </row>
    <row r="440" spans="1:244" ht="64.5" customHeight="1" x14ac:dyDescent="0.2">
      <c r="A440" s="15" t="s">
        <v>23</v>
      </c>
      <c r="B440" s="15" t="s">
        <v>433</v>
      </c>
      <c r="C440" s="15" t="s">
        <v>16</v>
      </c>
      <c r="D440" s="15" t="s">
        <v>11</v>
      </c>
      <c r="E440" s="18">
        <f t="shared" si="69"/>
        <v>4</v>
      </c>
      <c r="F440" s="18"/>
      <c r="G440" s="65">
        <v>4</v>
      </c>
      <c r="H440" s="65">
        <f t="shared" si="70"/>
        <v>4</v>
      </c>
      <c r="I440" s="65"/>
      <c r="J440" s="65">
        <v>4</v>
      </c>
    </row>
    <row r="441" spans="1:244" ht="54.75" customHeight="1" x14ac:dyDescent="0.2">
      <c r="A441" s="36" t="s">
        <v>30</v>
      </c>
      <c r="B441" s="15" t="s">
        <v>433</v>
      </c>
      <c r="C441" s="15" t="s">
        <v>19</v>
      </c>
      <c r="D441" s="15" t="s">
        <v>11</v>
      </c>
      <c r="E441" s="18">
        <f t="shared" si="69"/>
        <v>504</v>
      </c>
      <c r="F441" s="18"/>
      <c r="G441" s="65">
        <v>504</v>
      </c>
      <c r="H441" s="65">
        <f t="shared" si="70"/>
        <v>524</v>
      </c>
      <c r="I441" s="65"/>
      <c r="J441" s="65">
        <v>524</v>
      </c>
      <c r="K441" s="20"/>
      <c r="L441" s="20"/>
      <c r="M441" s="20"/>
      <c r="N441" s="20"/>
      <c r="O441" s="20"/>
      <c r="P441" s="20"/>
      <c r="Q441" s="20"/>
      <c r="R441" s="20"/>
      <c r="S441" s="20"/>
      <c r="T441" s="20"/>
      <c r="U441" s="20"/>
      <c r="V441" s="20"/>
      <c r="W441" s="20"/>
      <c r="X441" s="20"/>
      <c r="Y441" s="20"/>
      <c r="Z441" s="20"/>
      <c r="AA441" s="20"/>
      <c r="AB441" s="20"/>
      <c r="AC441" s="20"/>
      <c r="AD441" s="20"/>
      <c r="AE441" s="20"/>
      <c r="AF441" s="20"/>
      <c r="AG441" s="20"/>
      <c r="AH441" s="20"/>
      <c r="AI441" s="20"/>
      <c r="AJ441" s="20"/>
      <c r="AK441" s="20"/>
      <c r="AL441" s="20"/>
      <c r="AM441" s="20"/>
      <c r="AN441" s="20"/>
      <c r="AO441" s="20"/>
      <c r="AP441" s="20"/>
      <c r="AQ441" s="20"/>
      <c r="AR441" s="20"/>
      <c r="AS441" s="20"/>
      <c r="AT441" s="20"/>
      <c r="AU441" s="20"/>
      <c r="AV441" s="20"/>
      <c r="AW441" s="20"/>
      <c r="AX441" s="20"/>
      <c r="AY441" s="20"/>
      <c r="AZ441" s="20"/>
      <c r="BA441" s="20"/>
      <c r="BB441" s="20"/>
      <c r="BC441" s="20"/>
      <c r="BD441" s="20"/>
      <c r="BE441" s="20"/>
      <c r="BF441" s="20"/>
      <c r="BG441" s="20"/>
      <c r="BH441" s="20"/>
      <c r="BI441" s="20"/>
      <c r="BJ441" s="20"/>
      <c r="BK441" s="20"/>
      <c r="BL441" s="20"/>
      <c r="BM441" s="20"/>
      <c r="BN441" s="20"/>
      <c r="BO441" s="20"/>
      <c r="BP441" s="20"/>
      <c r="BQ441" s="20"/>
      <c r="BR441" s="20"/>
      <c r="BS441" s="20"/>
      <c r="BT441" s="20"/>
      <c r="BU441" s="20"/>
      <c r="BV441" s="20"/>
      <c r="BW441" s="20"/>
      <c r="BX441" s="20"/>
      <c r="BY441" s="20"/>
      <c r="BZ441" s="20"/>
      <c r="CA441" s="20"/>
      <c r="CB441" s="20"/>
      <c r="CC441" s="20"/>
      <c r="CD441" s="20"/>
      <c r="CE441" s="20"/>
      <c r="CF441" s="20"/>
      <c r="CG441" s="20"/>
      <c r="CH441" s="20"/>
      <c r="CI441" s="20"/>
      <c r="CJ441" s="20"/>
      <c r="CK441" s="20"/>
      <c r="CL441" s="20"/>
      <c r="CM441" s="20"/>
      <c r="CN441" s="20"/>
      <c r="CO441" s="20"/>
      <c r="CP441" s="20"/>
      <c r="CQ441" s="20"/>
      <c r="CR441" s="20"/>
      <c r="CS441" s="20"/>
      <c r="CT441" s="20"/>
      <c r="CU441" s="20"/>
      <c r="CV441" s="20"/>
      <c r="CW441" s="20"/>
      <c r="CX441" s="20"/>
      <c r="CY441" s="20"/>
      <c r="CZ441" s="20"/>
      <c r="DA441" s="20"/>
      <c r="DB441" s="20"/>
      <c r="DC441" s="20"/>
      <c r="DD441" s="20"/>
      <c r="DE441" s="20"/>
      <c r="DF441" s="20"/>
      <c r="DG441" s="20"/>
      <c r="DH441" s="20"/>
      <c r="DI441" s="20"/>
      <c r="DJ441" s="20"/>
      <c r="DK441" s="20"/>
      <c r="DL441" s="20"/>
      <c r="DM441" s="20"/>
      <c r="DN441" s="20"/>
      <c r="DO441" s="20"/>
      <c r="DP441" s="20"/>
      <c r="DQ441" s="20"/>
      <c r="DR441" s="20"/>
      <c r="DS441" s="20"/>
      <c r="DT441" s="20"/>
      <c r="DU441" s="20"/>
      <c r="DV441" s="20"/>
      <c r="DW441" s="20"/>
      <c r="DX441" s="20"/>
      <c r="DY441" s="20"/>
      <c r="DZ441" s="20"/>
      <c r="EA441" s="20"/>
      <c r="EB441" s="20"/>
      <c r="EC441" s="20"/>
      <c r="ED441" s="20"/>
      <c r="EE441" s="20"/>
      <c r="EF441" s="20"/>
      <c r="EG441" s="20"/>
      <c r="EH441" s="20"/>
      <c r="EI441" s="20"/>
      <c r="EJ441" s="20"/>
      <c r="EK441" s="20"/>
      <c r="EL441" s="20"/>
      <c r="EM441" s="20"/>
      <c r="EN441" s="20"/>
      <c r="EO441" s="20"/>
      <c r="EP441" s="20"/>
      <c r="EQ441" s="20"/>
      <c r="ER441" s="20"/>
      <c r="ES441" s="20"/>
      <c r="ET441" s="20"/>
      <c r="EU441" s="20"/>
      <c r="EV441" s="20"/>
      <c r="EW441" s="20"/>
      <c r="EX441" s="20"/>
      <c r="EY441" s="20"/>
      <c r="EZ441" s="20"/>
      <c r="FA441" s="20"/>
      <c r="FB441" s="20"/>
      <c r="FC441" s="20"/>
      <c r="FD441" s="20"/>
      <c r="FE441" s="20"/>
      <c r="FF441" s="20"/>
      <c r="FG441" s="20"/>
      <c r="FH441" s="20"/>
      <c r="FI441" s="20"/>
      <c r="FJ441" s="20"/>
      <c r="FK441" s="20"/>
      <c r="FL441" s="20"/>
      <c r="FM441" s="20"/>
      <c r="FN441" s="20"/>
      <c r="FO441" s="20"/>
      <c r="FP441" s="20"/>
      <c r="FQ441" s="20"/>
      <c r="FR441" s="20"/>
      <c r="FS441" s="20"/>
      <c r="FT441" s="20"/>
      <c r="FU441" s="20"/>
      <c r="FV441" s="20"/>
      <c r="FW441" s="20"/>
      <c r="FX441" s="20"/>
      <c r="FY441" s="20"/>
      <c r="FZ441" s="20"/>
      <c r="GA441" s="20"/>
      <c r="GB441" s="20"/>
      <c r="GC441" s="20"/>
      <c r="GD441" s="20"/>
      <c r="GE441" s="20"/>
      <c r="GF441" s="20"/>
      <c r="GG441" s="20"/>
      <c r="GH441" s="20"/>
      <c r="GI441" s="20"/>
      <c r="GJ441" s="20"/>
      <c r="GK441" s="20"/>
      <c r="GL441" s="20"/>
      <c r="GM441" s="20"/>
      <c r="GN441" s="20"/>
      <c r="GO441" s="20"/>
      <c r="GP441" s="20"/>
      <c r="GQ441" s="20"/>
      <c r="GR441" s="20"/>
      <c r="GS441" s="20"/>
      <c r="GT441" s="20"/>
      <c r="GU441" s="20"/>
      <c r="GV441" s="20"/>
      <c r="GW441" s="20"/>
      <c r="GX441" s="20"/>
      <c r="GY441" s="20"/>
      <c r="GZ441" s="20"/>
      <c r="HA441" s="20"/>
      <c r="HB441" s="20"/>
      <c r="HC441" s="20"/>
      <c r="HD441" s="20"/>
      <c r="HE441" s="20"/>
      <c r="HF441" s="20"/>
      <c r="HG441" s="20"/>
      <c r="HH441" s="20"/>
      <c r="HI441" s="20"/>
      <c r="HJ441" s="20"/>
      <c r="HK441" s="20"/>
      <c r="HL441" s="20"/>
      <c r="HM441" s="20"/>
      <c r="HN441" s="20"/>
      <c r="HO441" s="20"/>
      <c r="HP441" s="20"/>
      <c r="HQ441" s="20"/>
      <c r="HR441" s="20"/>
      <c r="HS441" s="20"/>
      <c r="HT441" s="20"/>
      <c r="HU441" s="20"/>
      <c r="HV441" s="20"/>
      <c r="HW441" s="20"/>
      <c r="HX441" s="20"/>
      <c r="HY441" s="20"/>
      <c r="HZ441" s="20"/>
      <c r="IA441" s="20"/>
      <c r="IB441" s="20"/>
      <c r="IC441" s="20"/>
      <c r="ID441" s="20"/>
      <c r="IE441" s="20"/>
      <c r="IF441" s="20"/>
      <c r="IG441" s="20"/>
      <c r="IH441" s="20"/>
      <c r="II441" s="20"/>
      <c r="IJ441" s="20"/>
    </row>
    <row r="442" spans="1:244" ht="223.5" customHeight="1" x14ac:dyDescent="0.2">
      <c r="A442" s="38" t="s">
        <v>1026</v>
      </c>
      <c r="B442" s="11" t="s">
        <v>434</v>
      </c>
      <c r="C442" s="15"/>
      <c r="D442" s="15"/>
      <c r="E442" s="16">
        <f t="shared" si="69"/>
        <v>2013.8</v>
      </c>
      <c r="F442" s="17">
        <f>F443+F445</f>
        <v>0</v>
      </c>
      <c r="G442" s="16">
        <f>G443+G445</f>
        <v>2013.8</v>
      </c>
      <c r="H442" s="16">
        <f t="shared" si="70"/>
        <v>2094.8000000000002</v>
      </c>
      <c r="I442" s="17">
        <f>I443+I445</f>
        <v>0</v>
      </c>
      <c r="J442" s="16">
        <f>J443+J445</f>
        <v>2094.8000000000002</v>
      </c>
    </row>
    <row r="443" spans="1:244" ht="75" customHeight="1" x14ac:dyDescent="0.2">
      <c r="A443" s="36" t="s">
        <v>435</v>
      </c>
      <c r="B443" s="15" t="s">
        <v>436</v>
      </c>
      <c r="C443" s="15"/>
      <c r="D443" s="15"/>
      <c r="E443" s="18">
        <f t="shared" ref="E443:E452" si="71">F443+G443</f>
        <v>2.8</v>
      </c>
      <c r="F443" s="19">
        <f>F444</f>
        <v>0</v>
      </c>
      <c r="G443" s="18">
        <f>G444</f>
        <v>2.8</v>
      </c>
      <c r="H443" s="18">
        <f t="shared" si="70"/>
        <v>2.8</v>
      </c>
      <c r="I443" s="19">
        <f>I444</f>
        <v>0</v>
      </c>
      <c r="J443" s="18">
        <f>J444</f>
        <v>2.8</v>
      </c>
    </row>
    <row r="444" spans="1:244" ht="71.25" customHeight="1" x14ac:dyDescent="0.2">
      <c r="A444" s="15" t="s">
        <v>23</v>
      </c>
      <c r="B444" s="15" t="s">
        <v>436</v>
      </c>
      <c r="C444" s="15" t="s">
        <v>16</v>
      </c>
      <c r="D444" s="15" t="s">
        <v>38</v>
      </c>
      <c r="E444" s="18">
        <f t="shared" si="71"/>
        <v>2.8</v>
      </c>
      <c r="F444" s="19"/>
      <c r="G444" s="18">
        <v>2.8</v>
      </c>
      <c r="H444" s="18">
        <f>I444+J444</f>
        <v>2.8</v>
      </c>
      <c r="I444" s="19"/>
      <c r="J444" s="18">
        <v>2.8</v>
      </c>
    </row>
    <row r="445" spans="1:244" ht="64.150000000000006" customHeight="1" x14ac:dyDescent="0.2">
      <c r="A445" s="36" t="s">
        <v>867</v>
      </c>
      <c r="B445" s="15" t="s">
        <v>437</v>
      </c>
      <c r="C445" s="15"/>
      <c r="D445" s="15"/>
      <c r="E445" s="18">
        <f t="shared" si="71"/>
        <v>2011</v>
      </c>
      <c r="F445" s="19">
        <f>F446+F447</f>
        <v>0</v>
      </c>
      <c r="G445" s="18">
        <f>G446+G447</f>
        <v>2011</v>
      </c>
      <c r="H445" s="18">
        <f t="shared" si="70"/>
        <v>2092</v>
      </c>
      <c r="I445" s="19">
        <f>I446+I447</f>
        <v>0</v>
      </c>
      <c r="J445" s="18">
        <f>J446+J447</f>
        <v>2092</v>
      </c>
    </row>
    <row r="446" spans="1:244" ht="69.75" customHeight="1" x14ac:dyDescent="0.2">
      <c r="A446" s="15" t="s">
        <v>23</v>
      </c>
      <c r="B446" s="15" t="s">
        <v>437</v>
      </c>
      <c r="C446" s="15" t="s">
        <v>16</v>
      </c>
      <c r="D446" s="15" t="s">
        <v>11</v>
      </c>
      <c r="E446" s="18">
        <f t="shared" si="71"/>
        <v>39</v>
      </c>
      <c r="F446" s="18"/>
      <c r="G446" s="65">
        <v>39</v>
      </c>
      <c r="H446" s="65">
        <f t="shared" si="70"/>
        <v>41</v>
      </c>
      <c r="I446" s="65"/>
      <c r="J446" s="65">
        <v>41</v>
      </c>
    </row>
    <row r="447" spans="1:244" ht="48" customHeight="1" x14ac:dyDescent="0.2">
      <c r="A447" s="36" t="s">
        <v>30</v>
      </c>
      <c r="B447" s="15" t="s">
        <v>437</v>
      </c>
      <c r="C447" s="15" t="s">
        <v>19</v>
      </c>
      <c r="D447" s="15" t="s">
        <v>11</v>
      </c>
      <c r="E447" s="18">
        <f t="shared" si="71"/>
        <v>1972</v>
      </c>
      <c r="F447" s="18"/>
      <c r="G447" s="65">
        <v>1972</v>
      </c>
      <c r="H447" s="65">
        <f t="shared" si="70"/>
        <v>2051</v>
      </c>
      <c r="I447" s="65"/>
      <c r="J447" s="65">
        <v>2051</v>
      </c>
    </row>
    <row r="448" spans="1:244" ht="116.45" customHeight="1" x14ac:dyDescent="0.2">
      <c r="A448" s="38" t="s">
        <v>438</v>
      </c>
      <c r="B448" s="11" t="s">
        <v>439</v>
      </c>
      <c r="C448" s="15"/>
      <c r="D448" s="15"/>
      <c r="E448" s="16">
        <f t="shared" si="71"/>
        <v>333</v>
      </c>
      <c r="F448" s="17">
        <f>F449</f>
        <v>0</v>
      </c>
      <c r="G448" s="16">
        <f>G449</f>
        <v>333</v>
      </c>
      <c r="H448" s="16">
        <f t="shared" si="70"/>
        <v>333</v>
      </c>
      <c r="I448" s="17">
        <f>I449</f>
        <v>0</v>
      </c>
      <c r="J448" s="16">
        <f>J449</f>
        <v>333</v>
      </c>
    </row>
    <row r="449" spans="1:10" ht="83.25" customHeight="1" x14ac:dyDescent="0.2">
      <c r="A449" s="36" t="s">
        <v>440</v>
      </c>
      <c r="B449" s="15" t="s">
        <v>441</v>
      </c>
      <c r="C449" s="15"/>
      <c r="D449" s="15"/>
      <c r="E449" s="18">
        <f t="shared" si="71"/>
        <v>333</v>
      </c>
      <c r="F449" s="19">
        <f>F450+F451</f>
        <v>0</v>
      </c>
      <c r="G449" s="18">
        <f>G450+G451</f>
        <v>333</v>
      </c>
      <c r="H449" s="18">
        <f t="shared" si="70"/>
        <v>333</v>
      </c>
      <c r="I449" s="19">
        <f>I450+I451</f>
        <v>0</v>
      </c>
      <c r="J449" s="18">
        <f>J450+J451</f>
        <v>333</v>
      </c>
    </row>
    <row r="450" spans="1:10" ht="71.25" customHeight="1" x14ac:dyDescent="0.2">
      <c r="A450" s="15" t="s">
        <v>23</v>
      </c>
      <c r="B450" s="15" t="s">
        <v>441</v>
      </c>
      <c r="C450" s="15" t="s">
        <v>16</v>
      </c>
      <c r="D450" s="15" t="s">
        <v>11</v>
      </c>
      <c r="E450" s="18">
        <f t="shared" si="71"/>
        <v>3</v>
      </c>
      <c r="F450" s="18"/>
      <c r="G450" s="65">
        <v>3</v>
      </c>
      <c r="H450" s="65">
        <f t="shared" si="70"/>
        <v>3</v>
      </c>
      <c r="I450" s="65"/>
      <c r="J450" s="65">
        <v>3</v>
      </c>
    </row>
    <row r="451" spans="1:10" ht="43.5" customHeight="1" x14ac:dyDescent="0.2">
      <c r="A451" s="36" t="s">
        <v>30</v>
      </c>
      <c r="B451" s="15" t="s">
        <v>441</v>
      </c>
      <c r="C451" s="15" t="s">
        <v>19</v>
      </c>
      <c r="D451" s="15" t="s">
        <v>11</v>
      </c>
      <c r="E451" s="18">
        <f t="shared" si="71"/>
        <v>330</v>
      </c>
      <c r="F451" s="18"/>
      <c r="G451" s="65">
        <v>330</v>
      </c>
      <c r="H451" s="65">
        <f t="shared" si="70"/>
        <v>330</v>
      </c>
      <c r="I451" s="65"/>
      <c r="J451" s="65">
        <v>330</v>
      </c>
    </row>
    <row r="452" spans="1:10" ht="205.9" customHeight="1" x14ac:dyDescent="0.2">
      <c r="A452" s="38" t="s">
        <v>571</v>
      </c>
      <c r="B452" s="11" t="s">
        <v>442</v>
      </c>
      <c r="C452" s="15"/>
      <c r="D452" s="15"/>
      <c r="E452" s="16">
        <f t="shared" si="71"/>
        <v>661</v>
      </c>
      <c r="F452" s="17">
        <f>F453</f>
        <v>0</v>
      </c>
      <c r="G452" s="16">
        <f>G453</f>
        <v>661</v>
      </c>
      <c r="H452" s="16">
        <f t="shared" si="70"/>
        <v>689</v>
      </c>
      <c r="I452" s="17">
        <f>I453</f>
        <v>0</v>
      </c>
      <c r="J452" s="16">
        <f>J453</f>
        <v>689</v>
      </c>
    </row>
    <row r="453" spans="1:10" ht="281.25" customHeight="1" x14ac:dyDescent="0.2">
      <c r="A453" s="36" t="s">
        <v>868</v>
      </c>
      <c r="B453" s="15" t="s">
        <v>443</v>
      </c>
      <c r="C453" s="15"/>
      <c r="D453" s="15"/>
      <c r="E453" s="18">
        <f t="shared" ref="E453:E501" si="72">F453+G453</f>
        <v>661</v>
      </c>
      <c r="F453" s="19">
        <f>F454+F455</f>
        <v>0</v>
      </c>
      <c r="G453" s="18">
        <f>G454+G455</f>
        <v>661</v>
      </c>
      <c r="H453" s="18">
        <f t="shared" si="70"/>
        <v>689</v>
      </c>
      <c r="I453" s="19">
        <f>I454+I455</f>
        <v>0</v>
      </c>
      <c r="J453" s="18">
        <f>J454+J455</f>
        <v>689</v>
      </c>
    </row>
    <row r="454" spans="1:10" ht="73.5" customHeight="1" x14ac:dyDescent="0.2">
      <c r="A454" s="15" t="s">
        <v>23</v>
      </c>
      <c r="B454" s="15" t="s">
        <v>443</v>
      </c>
      <c r="C454" s="15" t="s">
        <v>16</v>
      </c>
      <c r="D454" s="15" t="s">
        <v>11</v>
      </c>
      <c r="E454" s="18">
        <f t="shared" si="72"/>
        <v>5</v>
      </c>
      <c r="F454" s="18"/>
      <c r="G454" s="65">
        <v>5</v>
      </c>
      <c r="H454" s="65">
        <f t="shared" si="70"/>
        <v>6</v>
      </c>
      <c r="I454" s="65"/>
      <c r="J454" s="65">
        <v>6</v>
      </c>
    </row>
    <row r="455" spans="1:10" ht="45.75" customHeight="1" x14ac:dyDescent="0.2">
      <c r="A455" s="36" t="s">
        <v>30</v>
      </c>
      <c r="B455" s="15" t="s">
        <v>443</v>
      </c>
      <c r="C455" s="15" t="s">
        <v>19</v>
      </c>
      <c r="D455" s="15" t="s">
        <v>11</v>
      </c>
      <c r="E455" s="18">
        <f t="shared" si="72"/>
        <v>656</v>
      </c>
      <c r="F455" s="18"/>
      <c r="G455" s="65">
        <v>656</v>
      </c>
      <c r="H455" s="65">
        <f t="shared" si="70"/>
        <v>683</v>
      </c>
      <c r="I455" s="65"/>
      <c r="J455" s="65">
        <v>683</v>
      </c>
    </row>
    <row r="456" spans="1:10" ht="172.9" customHeight="1" x14ac:dyDescent="0.2">
      <c r="A456" s="38" t="s">
        <v>444</v>
      </c>
      <c r="B456" s="11" t="s">
        <v>445</v>
      </c>
      <c r="C456" s="15"/>
      <c r="D456" s="15"/>
      <c r="E456" s="16">
        <f t="shared" si="72"/>
        <v>48766</v>
      </c>
      <c r="F456" s="16">
        <f>F459+F457</f>
        <v>0</v>
      </c>
      <c r="G456" s="16">
        <f>G459+G457</f>
        <v>48766</v>
      </c>
      <c r="H456" s="16">
        <f t="shared" si="70"/>
        <v>51007</v>
      </c>
      <c r="I456" s="16">
        <f>I459+I457</f>
        <v>0</v>
      </c>
      <c r="J456" s="16">
        <f>J459+J457</f>
        <v>51007</v>
      </c>
    </row>
    <row r="457" spans="1:10" ht="90" customHeight="1" x14ac:dyDescent="0.2">
      <c r="A457" s="36" t="s">
        <v>912</v>
      </c>
      <c r="B457" s="15" t="s">
        <v>913</v>
      </c>
      <c r="C457" s="15"/>
      <c r="D457" s="15"/>
      <c r="E457" s="18">
        <f t="shared" si="72"/>
        <v>1594</v>
      </c>
      <c r="F457" s="19">
        <f>F458</f>
        <v>0</v>
      </c>
      <c r="G457" s="19">
        <f>G458</f>
        <v>1594</v>
      </c>
      <c r="H457" s="18">
        <f t="shared" si="70"/>
        <v>1657</v>
      </c>
      <c r="I457" s="19">
        <f>I458</f>
        <v>0</v>
      </c>
      <c r="J457" s="19">
        <f>J458</f>
        <v>1657</v>
      </c>
    </row>
    <row r="458" spans="1:10" ht="67.5" customHeight="1" x14ac:dyDescent="0.2">
      <c r="A458" s="15" t="s">
        <v>23</v>
      </c>
      <c r="B458" s="15" t="s">
        <v>913</v>
      </c>
      <c r="C458" s="15" t="s">
        <v>16</v>
      </c>
      <c r="D458" s="15" t="s">
        <v>11</v>
      </c>
      <c r="E458" s="18">
        <f t="shared" si="72"/>
        <v>1594</v>
      </c>
      <c r="F458" s="19"/>
      <c r="G458" s="65">
        <v>1594</v>
      </c>
      <c r="H458" s="65">
        <f t="shared" si="70"/>
        <v>1657</v>
      </c>
      <c r="I458" s="65"/>
      <c r="J458" s="65">
        <v>1657</v>
      </c>
    </row>
    <row r="459" spans="1:10" ht="138" customHeight="1" x14ac:dyDescent="0.2">
      <c r="A459" s="36" t="s">
        <v>885</v>
      </c>
      <c r="B459" s="15" t="s">
        <v>886</v>
      </c>
      <c r="C459" s="15"/>
      <c r="D459" s="15"/>
      <c r="E459" s="18">
        <f t="shared" si="72"/>
        <v>47172</v>
      </c>
      <c r="F459" s="19">
        <f>F460+F461</f>
        <v>0</v>
      </c>
      <c r="G459" s="19">
        <f>G460+G461</f>
        <v>47172</v>
      </c>
      <c r="H459" s="18">
        <f t="shared" si="70"/>
        <v>49350</v>
      </c>
      <c r="I459" s="19">
        <f>I460+I461</f>
        <v>0</v>
      </c>
      <c r="J459" s="19">
        <f>J460+J461</f>
        <v>49350</v>
      </c>
    </row>
    <row r="460" spans="1:10" ht="70.5" customHeight="1" x14ac:dyDescent="0.2">
      <c r="A460" s="15" t="s">
        <v>23</v>
      </c>
      <c r="B460" s="15" t="s">
        <v>886</v>
      </c>
      <c r="C460" s="15" t="s">
        <v>16</v>
      </c>
      <c r="D460" s="15" t="s">
        <v>11</v>
      </c>
      <c r="E460" s="18">
        <f t="shared" si="72"/>
        <v>697.4</v>
      </c>
      <c r="F460" s="17"/>
      <c r="G460" s="65">
        <v>697.4</v>
      </c>
      <c r="H460" s="65">
        <f t="shared" si="70"/>
        <v>729.7</v>
      </c>
      <c r="I460" s="65"/>
      <c r="J460" s="65">
        <v>729.7</v>
      </c>
    </row>
    <row r="461" spans="1:10" ht="70.5" customHeight="1" x14ac:dyDescent="0.2">
      <c r="A461" s="36" t="s">
        <v>30</v>
      </c>
      <c r="B461" s="15" t="s">
        <v>886</v>
      </c>
      <c r="C461" s="15" t="s">
        <v>19</v>
      </c>
      <c r="D461" s="15" t="s">
        <v>11</v>
      </c>
      <c r="E461" s="18">
        <f t="shared" si="72"/>
        <v>46474.6</v>
      </c>
      <c r="F461" s="17"/>
      <c r="G461" s="65">
        <v>46474.6</v>
      </c>
      <c r="H461" s="65">
        <f t="shared" si="70"/>
        <v>48620.3</v>
      </c>
      <c r="I461" s="65"/>
      <c r="J461" s="65">
        <v>48620.3</v>
      </c>
    </row>
    <row r="462" spans="1:10" ht="139.15" customHeight="1" x14ac:dyDescent="0.2">
      <c r="A462" s="38" t="s">
        <v>447</v>
      </c>
      <c r="B462" s="11" t="s">
        <v>448</v>
      </c>
      <c r="C462" s="15"/>
      <c r="D462" s="15"/>
      <c r="E462" s="16">
        <f t="shared" si="72"/>
        <v>17517</v>
      </c>
      <c r="F462" s="17">
        <f>F463</f>
        <v>0</v>
      </c>
      <c r="G462" s="16">
        <f>G463</f>
        <v>17517</v>
      </c>
      <c r="H462" s="16">
        <f t="shared" si="70"/>
        <v>18218</v>
      </c>
      <c r="I462" s="17">
        <f>I463</f>
        <v>0</v>
      </c>
      <c r="J462" s="16">
        <f>J463</f>
        <v>18218</v>
      </c>
    </row>
    <row r="463" spans="1:10" ht="149.25" customHeight="1" x14ac:dyDescent="0.2">
      <c r="A463" s="36" t="s">
        <v>449</v>
      </c>
      <c r="B463" s="15" t="s">
        <v>450</v>
      </c>
      <c r="C463" s="15"/>
      <c r="D463" s="15"/>
      <c r="E463" s="18">
        <f t="shared" si="72"/>
        <v>17517</v>
      </c>
      <c r="F463" s="19">
        <f>F464+F465</f>
        <v>0</v>
      </c>
      <c r="G463" s="18">
        <f>G464+G465</f>
        <v>17517</v>
      </c>
      <c r="H463" s="18">
        <f t="shared" si="70"/>
        <v>18218</v>
      </c>
      <c r="I463" s="19">
        <f>I464+I465</f>
        <v>0</v>
      </c>
      <c r="J463" s="18">
        <f>J464+J465</f>
        <v>18218</v>
      </c>
    </row>
    <row r="464" spans="1:10" ht="67.5" customHeight="1" x14ac:dyDescent="0.2">
      <c r="A464" s="15" t="s">
        <v>23</v>
      </c>
      <c r="B464" s="15" t="s">
        <v>450</v>
      </c>
      <c r="C464" s="15" t="s">
        <v>16</v>
      </c>
      <c r="D464" s="15" t="s">
        <v>8</v>
      </c>
      <c r="E464" s="18">
        <f t="shared" si="72"/>
        <v>139</v>
      </c>
      <c r="F464" s="18"/>
      <c r="G464" s="65">
        <v>139</v>
      </c>
      <c r="H464" s="65">
        <f t="shared" si="70"/>
        <v>145</v>
      </c>
      <c r="I464" s="65"/>
      <c r="J464" s="65">
        <v>145</v>
      </c>
    </row>
    <row r="465" spans="1:10" ht="46.5" customHeight="1" x14ac:dyDescent="0.2">
      <c r="A465" s="36" t="s">
        <v>30</v>
      </c>
      <c r="B465" s="15" t="s">
        <v>450</v>
      </c>
      <c r="C465" s="15" t="s">
        <v>19</v>
      </c>
      <c r="D465" s="15" t="s">
        <v>8</v>
      </c>
      <c r="E465" s="18">
        <f t="shared" si="72"/>
        <v>17378</v>
      </c>
      <c r="F465" s="18"/>
      <c r="G465" s="65">
        <v>17378</v>
      </c>
      <c r="H465" s="65">
        <f t="shared" si="70"/>
        <v>18073</v>
      </c>
      <c r="I465" s="65"/>
      <c r="J465" s="65">
        <v>18073</v>
      </c>
    </row>
    <row r="466" spans="1:10" ht="207.6" customHeight="1" x14ac:dyDescent="0.2">
      <c r="A466" s="11" t="s">
        <v>583</v>
      </c>
      <c r="B466" s="11" t="s">
        <v>584</v>
      </c>
      <c r="C466" s="15"/>
      <c r="D466" s="11"/>
      <c r="E466" s="16">
        <f t="shared" si="72"/>
        <v>8783</v>
      </c>
      <c r="F466" s="17">
        <f>F467</f>
        <v>0</v>
      </c>
      <c r="G466" s="16">
        <f>G467+G470</f>
        <v>8783</v>
      </c>
      <c r="H466" s="16">
        <f t="shared" si="70"/>
        <v>9271</v>
      </c>
      <c r="I466" s="17">
        <f>I467</f>
        <v>0</v>
      </c>
      <c r="J466" s="16">
        <f>J467+J470</f>
        <v>9271</v>
      </c>
    </row>
    <row r="467" spans="1:10" ht="100.5" customHeight="1" x14ac:dyDescent="0.2">
      <c r="A467" s="15" t="s">
        <v>632</v>
      </c>
      <c r="B467" s="15" t="s">
        <v>887</v>
      </c>
      <c r="C467" s="15"/>
      <c r="D467" s="15"/>
      <c r="E467" s="18">
        <f t="shared" si="72"/>
        <v>4836</v>
      </c>
      <c r="F467" s="19">
        <f>F468+F469</f>
        <v>0</v>
      </c>
      <c r="G467" s="18">
        <f>G468+G469</f>
        <v>4836</v>
      </c>
      <c r="H467" s="18">
        <f t="shared" si="70"/>
        <v>5324</v>
      </c>
      <c r="I467" s="19">
        <f>I468+I469</f>
        <v>0</v>
      </c>
      <c r="J467" s="18">
        <f>J468+J469</f>
        <v>5324</v>
      </c>
    </row>
    <row r="468" spans="1:10" ht="72" customHeight="1" x14ac:dyDescent="0.2">
      <c r="A468" s="15" t="s">
        <v>23</v>
      </c>
      <c r="B468" s="15" t="s">
        <v>887</v>
      </c>
      <c r="C468" s="15" t="s">
        <v>16</v>
      </c>
      <c r="D468" s="15" t="s">
        <v>11</v>
      </c>
      <c r="E468" s="18">
        <f t="shared" si="72"/>
        <v>130</v>
      </c>
      <c r="F468" s="18"/>
      <c r="G468" s="65">
        <v>130</v>
      </c>
      <c r="H468" s="65">
        <f t="shared" si="70"/>
        <v>137</v>
      </c>
      <c r="I468" s="65"/>
      <c r="J468" s="65">
        <v>137</v>
      </c>
    </row>
    <row r="469" spans="1:10" ht="58.5" customHeight="1" x14ac:dyDescent="0.2">
      <c r="A469" s="36" t="s">
        <v>30</v>
      </c>
      <c r="B469" s="15" t="s">
        <v>887</v>
      </c>
      <c r="C469" s="15" t="s">
        <v>19</v>
      </c>
      <c r="D469" s="15" t="s">
        <v>11</v>
      </c>
      <c r="E469" s="18">
        <f t="shared" si="72"/>
        <v>4706</v>
      </c>
      <c r="F469" s="18"/>
      <c r="G469" s="65">
        <v>4706</v>
      </c>
      <c r="H469" s="65">
        <f t="shared" si="70"/>
        <v>5187</v>
      </c>
      <c r="I469" s="65"/>
      <c r="J469" s="65">
        <v>5187</v>
      </c>
    </row>
    <row r="470" spans="1:10" ht="93.75" customHeight="1" x14ac:dyDescent="0.2">
      <c r="A470" s="15" t="s">
        <v>632</v>
      </c>
      <c r="B470" s="15" t="s">
        <v>615</v>
      </c>
      <c r="C470" s="15"/>
      <c r="D470" s="15"/>
      <c r="E470" s="18">
        <f t="shared" si="72"/>
        <v>3947</v>
      </c>
      <c r="F470" s="18"/>
      <c r="G470" s="18">
        <f>G471</f>
        <v>3947</v>
      </c>
      <c r="H470" s="18">
        <f t="shared" si="70"/>
        <v>3947</v>
      </c>
      <c r="I470" s="18"/>
      <c r="J470" s="18">
        <f>J471</f>
        <v>3947</v>
      </c>
    </row>
    <row r="471" spans="1:10" ht="58.5" customHeight="1" x14ac:dyDescent="0.2">
      <c r="A471" s="36" t="s">
        <v>30</v>
      </c>
      <c r="B471" s="15" t="s">
        <v>615</v>
      </c>
      <c r="C471" s="15" t="s">
        <v>19</v>
      </c>
      <c r="D471" s="15" t="s">
        <v>11</v>
      </c>
      <c r="E471" s="18">
        <f t="shared" ref="E471" si="73">F471+G471</f>
        <v>3947</v>
      </c>
      <c r="F471" s="18"/>
      <c r="G471" s="65">
        <v>3947</v>
      </c>
      <c r="H471" s="65">
        <f t="shared" si="70"/>
        <v>3947</v>
      </c>
      <c r="I471" s="65"/>
      <c r="J471" s="65">
        <v>3947</v>
      </c>
    </row>
    <row r="472" spans="1:10" ht="254.45" customHeight="1" x14ac:dyDescent="0.2">
      <c r="A472" s="38" t="s">
        <v>616</v>
      </c>
      <c r="B472" s="11" t="s">
        <v>618</v>
      </c>
      <c r="C472" s="15"/>
      <c r="D472" s="15"/>
      <c r="E472" s="16">
        <f t="shared" si="72"/>
        <v>10000</v>
      </c>
      <c r="F472" s="16">
        <f>F473</f>
        <v>10000</v>
      </c>
      <c r="G472" s="16">
        <f>G473</f>
        <v>0</v>
      </c>
      <c r="H472" s="16">
        <f t="shared" si="70"/>
        <v>10500</v>
      </c>
      <c r="I472" s="16">
        <f>I473</f>
        <v>10500</v>
      </c>
      <c r="J472" s="16">
        <f>J473</f>
        <v>0</v>
      </c>
    </row>
    <row r="473" spans="1:10" ht="214.5" customHeight="1" x14ac:dyDescent="0.2">
      <c r="A473" s="36" t="s">
        <v>617</v>
      </c>
      <c r="B473" s="15" t="s">
        <v>619</v>
      </c>
      <c r="C473" s="15"/>
      <c r="D473" s="15"/>
      <c r="E473" s="18">
        <f t="shared" si="72"/>
        <v>10000</v>
      </c>
      <c r="F473" s="18">
        <f>F474</f>
        <v>10000</v>
      </c>
      <c r="G473" s="18">
        <f>G474</f>
        <v>0</v>
      </c>
      <c r="H473" s="18">
        <f t="shared" si="70"/>
        <v>10500</v>
      </c>
      <c r="I473" s="18">
        <f>I474</f>
        <v>10500</v>
      </c>
      <c r="J473" s="18">
        <f>J474</f>
        <v>0</v>
      </c>
    </row>
    <row r="474" spans="1:10" ht="42.75" customHeight="1" x14ac:dyDescent="0.2">
      <c r="A474" s="36" t="s">
        <v>30</v>
      </c>
      <c r="B474" s="15" t="s">
        <v>619</v>
      </c>
      <c r="C474" s="15" t="s">
        <v>19</v>
      </c>
      <c r="D474" s="15" t="s">
        <v>11</v>
      </c>
      <c r="E474" s="18">
        <f t="shared" si="72"/>
        <v>10000</v>
      </c>
      <c r="F474" s="65">
        <v>10000</v>
      </c>
      <c r="G474" s="65"/>
      <c r="H474" s="65">
        <f t="shared" si="70"/>
        <v>10500</v>
      </c>
      <c r="I474" s="65">
        <v>10500</v>
      </c>
      <c r="J474" s="65"/>
    </row>
    <row r="475" spans="1:10" ht="129.75" customHeight="1" x14ac:dyDescent="0.2">
      <c r="A475" s="38" t="s">
        <v>908</v>
      </c>
      <c r="B475" s="11" t="s">
        <v>910</v>
      </c>
      <c r="C475" s="11"/>
      <c r="D475" s="11"/>
      <c r="E475" s="16">
        <f t="shared" si="72"/>
        <v>406421.7</v>
      </c>
      <c r="F475" s="16">
        <f>F476</f>
        <v>0</v>
      </c>
      <c r="G475" s="16">
        <f>G476</f>
        <v>406421.7</v>
      </c>
      <c r="H475" s="16">
        <f t="shared" ref="H475:H483" si="74">I475+J475</f>
        <v>438244.9</v>
      </c>
      <c r="I475" s="16">
        <f>I476</f>
        <v>0</v>
      </c>
      <c r="J475" s="16">
        <f>J476</f>
        <v>438244.9</v>
      </c>
    </row>
    <row r="476" spans="1:10" ht="83.25" customHeight="1" x14ac:dyDescent="0.2">
      <c r="A476" s="36" t="s">
        <v>909</v>
      </c>
      <c r="B476" s="15" t="s">
        <v>911</v>
      </c>
      <c r="C476" s="15"/>
      <c r="D476" s="15"/>
      <c r="E476" s="18">
        <f t="shared" si="72"/>
        <v>406421.7</v>
      </c>
      <c r="F476" s="18">
        <f>F477+F478</f>
        <v>0</v>
      </c>
      <c r="G476" s="18">
        <f>G477+G478</f>
        <v>406421.7</v>
      </c>
      <c r="H476" s="18">
        <f t="shared" si="74"/>
        <v>438244.9</v>
      </c>
      <c r="I476" s="19">
        <f>I477+I478</f>
        <v>0</v>
      </c>
      <c r="J476" s="18">
        <f>J477+J478</f>
        <v>438244.9</v>
      </c>
    </row>
    <row r="477" spans="1:10" ht="63.75" customHeight="1" x14ac:dyDescent="0.2">
      <c r="A477" s="15" t="s">
        <v>23</v>
      </c>
      <c r="B477" s="15" t="s">
        <v>911</v>
      </c>
      <c r="C477" s="15" t="s">
        <v>16</v>
      </c>
      <c r="D477" s="15" t="s">
        <v>8</v>
      </c>
      <c r="E477" s="18">
        <f t="shared" si="72"/>
        <v>8309.9</v>
      </c>
      <c r="F477" s="18"/>
      <c r="G477" s="69">
        <v>8309.9</v>
      </c>
      <c r="H477" s="69">
        <f t="shared" si="74"/>
        <v>8968.7000000000007</v>
      </c>
      <c r="I477" s="81"/>
      <c r="J477" s="65">
        <v>8968.7000000000007</v>
      </c>
    </row>
    <row r="478" spans="1:10" ht="55.5" customHeight="1" x14ac:dyDescent="0.2">
      <c r="A478" s="36" t="s">
        <v>30</v>
      </c>
      <c r="B478" s="15" t="s">
        <v>911</v>
      </c>
      <c r="C478" s="15" t="s">
        <v>19</v>
      </c>
      <c r="D478" s="15" t="s">
        <v>8</v>
      </c>
      <c r="E478" s="18">
        <f t="shared" si="72"/>
        <v>398111.8</v>
      </c>
      <c r="F478" s="18"/>
      <c r="G478" s="69">
        <v>398111.8</v>
      </c>
      <c r="H478" s="69">
        <f t="shared" si="74"/>
        <v>429276.2</v>
      </c>
      <c r="I478" s="82"/>
      <c r="J478" s="68">
        <v>429276.2</v>
      </c>
    </row>
    <row r="479" spans="1:10" ht="213" customHeight="1" x14ac:dyDescent="0.2">
      <c r="A479" s="70" t="s">
        <v>994</v>
      </c>
      <c r="B479" s="73" t="s">
        <v>996</v>
      </c>
      <c r="C479" s="15"/>
      <c r="D479" s="15"/>
      <c r="E479" s="16">
        <f t="shared" si="72"/>
        <v>152</v>
      </c>
      <c r="F479" s="16">
        <f>F480+F482</f>
        <v>152</v>
      </c>
      <c r="G479" s="16">
        <f>G480+G482</f>
        <v>0</v>
      </c>
      <c r="H479" s="87">
        <f t="shared" si="74"/>
        <v>152</v>
      </c>
      <c r="I479" s="17">
        <f>I480+I482</f>
        <v>152</v>
      </c>
      <c r="J479" s="16">
        <f>J480+J482</f>
        <v>0</v>
      </c>
    </row>
    <row r="480" spans="1:10" ht="178.5" customHeight="1" x14ac:dyDescent="0.2">
      <c r="A480" s="83" t="s">
        <v>995</v>
      </c>
      <c r="B480" s="84" t="s">
        <v>997</v>
      </c>
      <c r="C480" s="75"/>
      <c r="D480" s="75"/>
      <c r="E480" s="85">
        <f t="shared" si="72"/>
        <v>150</v>
      </c>
      <c r="F480" s="31">
        <f>F481</f>
        <v>150</v>
      </c>
      <c r="G480" s="31">
        <f>G481</f>
        <v>0</v>
      </c>
      <c r="H480" s="86">
        <f t="shared" si="74"/>
        <v>150</v>
      </c>
      <c r="I480" s="18">
        <f>I481</f>
        <v>150</v>
      </c>
      <c r="J480" s="18">
        <f>J481</f>
        <v>0</v>
      </c>
    </row>
    <row r="481" spans="1:10" ht="55.5" customHeight="1" x14ac:dyDescent="0.2">
      <c r="A481" s="71" t="s">
        <v>30</v>
      </c>
      <c r="B481" s="72" t="s">
        <v>997</v>
      </c>
      <c r="C481" s="15" t="s">
        <v>19</v>
      </c>
      <c r="D481" s="15" t="s">
        <v>11</v>
      </c>
      <c r="E481" s="25">
        <f t="shared" si="72"/>
        <v>150</v>
      </c>
      <c r="F481" s="18">
        <v>150</v>
      </c>
      <c r="G481" s="69"/>
      <c r="H481" s="68">
        <f t="shared" si="74"/>
        <v>150</v>
      </c>
      <c r="I481" s="69">
        <v>150</v>
      </c>
      <c r="J481" s="69"/>
    </row>
    <row r="482" spans="1:10" ht="55.5" customHeight="1" x14ac:dyDescent="0.2">
      <c r="A482" s="71" t="s">
        <v>373</v>
      </c>
      <c r="B482" s="72" t="s">
        <v>998</v>
      </c>
      <c r="C482" s="15"/>
      <c r="D482" s="15"/>
      <c r="E482" s="25">
        <f t="shared" si="72"/>
        <v>2</v>
      </c>
      <c r="F482" s="18">
        <f>F483</f>
        <v>2</v>
      </c>
      <c r="G482" s="18">
        <f>G483</f>
        <v>0</v>
      </c>
      <c r="H482" s="68">
        <f t="shared" si="74"/>
        <v>2</v>
      </c>
      <c r="I482" s="18">
        <f>I483</f>
        <v>2</v>
      </c>
      <c r="J482" s="18">
        <f>J483</f>
        <v>0</v>
      </c>
    </row>
    <row r="483" spans="1:10" ht="69.75" customHeight="1" x14ac:dyDescent="0.2">
      <c r="A483" s="72" t="s">
        <v>23</v>
      </c>
      <c r="B483" s="72" t="s">
        <v>998</v>
      </c>
      <c r="C483" s="15" t="s">
        <v>16</v>
      </c>
      <c r="D483" s="15" t="s">
        <v>11</v>
      </c>
      <c r="E483" s="25">
        <f t="shared" si="72"/>
        <v>2</v>
      </c>
      <c r="F483" s="18">
        <v>2</v>
      </c>
      <c r="G483" s="69"/>
      <c r="H483" s="68">
        <f t="shared" si="74"/>
        <v>2</v>
      </c>
      <c r="I483" s="69">
        <v>2</v>
      </c>
      <c r="J483" s="69"/>
    </row>
    <row r="484" spans="1:10" ht="89.25" customHeight="1" x14ac:dyDescent="0.2">
      <c r="A484" s="38" t="s">
        <v>777</v>
      </c>
      <c r="B484" s="11" t="s">
        <v>779</v>
      </c>
      <c r="C484" s="15"/>
      <c r="D484" s="15"/>
      <c r="E484" s="16">
        <f t="shared" si="72"/>
        <v>135310.1</v>
      </c>
      <c r="F484" s="16">
        <f>F485</f>
        <v>0</v>
      </c>
      <c r="G484" s="16">
        <f>G485</f>
        <v>135310.1</v>
      </c>
      <c r="H484" s="16">
        <f t="shared" si="70"/>
        <v>144707.20000000001</v>
      </c>
      <c r="I484" s="16">
        <f>I485</f>
        <v>0</v>
      </c>
      <c r="J484" s="16">
        <f>J485</f>
        <v>144707.20000000001</v>
      </c>
    </row>
    <row r="485" spans="1:10" ht="135.75" customHeight="1" x14ac:dyDescent="0.2">
      <c r="A485" s="37" t="s">
        <v>778</v>
      </c>
      <c r="B485" s="15" t="s">
        <v>780</v>
      </c>
      <c r="C485" s="15"/>
      <c r="D485" s="15"/>
      <c r="E485" s="18">
        <f t="shared" si="72"/>
        <v>135310.1</v>
      </c>
      <c r="F485" s="18">
        <f>F487+F486</f>
        <v>0</v>
      </c>
      <c r="G485" s="18">
        <f>G487+G486</f>
        <v>135310.1</v>
      </c>
      <c r="H485" s="18">
        <f t="shared" si="70"/>
        <v>144707.20000000001</v>
      </c>
      <c r="I485" s="18">
        <f>I487+I486</f>
        <v>0</v>
      </c>
      <c r="J485" s="18">
        <f>J487+J486</f>
        <v>144707.20000000001</v>
      </c>
    </row>
    <row r="486" spans="1:10" ht="76.5" customHeight="1" x14ac:dyDescent="0.2">
      <c r="A486" s="15" t="s">
        <v>23</v>
      </c>
      <c r="B486" s="15" t="s">
        <v>780</v>
      </c>
      <c r="C486" s="15" t="s">
        <v>16</v>
      </c>
      <c r="D486" s="15" t="s">
        <v>8</v>
      </c>
      <c r="E486" s="18">
        <f t="shared" si="72"/>
        <v>1956.9</v>
      </c>
      <c r="F486" s="18"/>
      <c r="G486" s="65">
        <v>1956.9</v>
      </c>
      <c r="H486" s="65">
        <f t="shared" si="70"/>
        <v>2090.1999999999998</v>
      </c>
      <c r="I486" s="65"/>
      <c r="J486" s="65">
        <v>2090.1999999999998</v>
      </c>
    </row>
    <row r="487" spans="1:10" ht="57.75" customHeight="1" x14ac:dyDescent="0.2">
      <c r="A487" s="36" t="s">
        <v>30</v>
      </c>
      <c r="B487" s="15" t="s">
        <v>780</v>
      </c>
      <c r="C487" s="15" t="s">
        <v>19</v>
      </c>
      <c r="D487" s="15" t="s">
        <v>8</v>
      </c>
      <c r="E487" s="18">
        <f t="shared" si="72"/>
        <v>133353.20000000001</v>
      </c>
      <c r="F487" s="18"/>
      <c r="G487" s="65">
        <v>133353.20000000001</v>
      </c>
      <c r="H487" s="65">
        <f t="shared" si="70"/>
        <v>142617</v>
      </c>
      <c r="I487" s="65"/>
      <c r="J487" s="65">
        <v>142617</v>
      </c>
    </row>
    <row r="488" spans="1:10" ht="91.9" customHeight="1" x14ac:dyDescent="0.2">
      <c r="A488" s="35" t="s">
        <v>451</v>
      </c>
      <c r="B488" s="11" t="s">
        <v>452</v>
      </c>
      <c r="C488" s="15"/>
      <c r="D488" s="15"/>
      <c r="E488" s="16">
        <f t="shared" si="72"/>
        <v>110858</v>
      </c>
      <c r="F488" s="17">
        <f>F489+F496+F501</f>
        <v>2528</v>
      </c>
      <c r="G488" s="16">
        <f>G489+G496+G501</f>
        <v>108330</v>
      </c>
      <c r="H488" s="16">
        <f t="shared" si="70"/>
        <v>118021</v>
      </c>
      <c r="I488" s="17">
        <f>I489+I496+I501</f>
        <v>2556</v>
      </c>
      <c r="J488" s="16">
        <f>J489+J496+J501</f>
        <v>115465</v>
      </c>
    </row>
    <row r="489" spans="1:10" ht="141.6" customHeight="1" x14ac:dyDescent="0.2">
      <c r="A489" s="35" t="s">
        <v>453</v>
      </c>
      <c r="B489" s="11" t="s">
        <v>454</v>
      </c>
      <c r="C489" s="15"/>
      <c r="D489" s="15"/>
      <c r="E489" s="16">
        <f t="shared" si="72"/>
        <v>1937</v>
      </c>
      <c r="F489" s="16">
        <f>F490+F492+F494</f>
        <v>1937</v>
      </c>
      <c r="G489" s="16">
        <f>G490+G492+G494</f>
        <v>0</v>
      </c>
      <c r="H489" s="16">
        <f t="shared" si="70"/>
        <v>1965</v>
      </c>
      <c r="I489" s="16">
        <f>I490+I492+I494</f>
        <v>1965</v>
      </c>
      <c r="J489" s="16">
        <f>J490+J492+J494</f>
        <v>0</v>
      </c>
    </row>
    <row r="490" spans="1:10" ht="84.75" customHeight="1" x14ac:dyDescent="0.2">
      <c r="A490" s="36" t="s">
        <v>388</v>
      </c>
      <c r="B490" s="15" t="s">
        <v>456</v>
      </c>
      <c r="C490" s="15"/>
      <c r="D490" s="15"/>
      <c r="E490" s="18">
        <f t="shared" si="72"/>
        <v>546</v>
      </c>
      <c r="F490" s="30">
        <f>F491</f>
        <v>546</v>
      </c>
      <c r="G490" s="31"/>
      <c r="H490" s="18">
        <f t="shared" si="70"/>
        <v>558</v>
      </c>
      <c r="I490" s="30">
        <f>I491</f>
        <v>558</v>
      </c>
      <c r="J490" s="31"/>
    </row>
    <row r="491" spans="1:10" ht="71.25" customHeight="1" x14ac:dyDescent="0.2">
      <c r="A491" s="15" t="s">
        <v>23</v>
      </c>
      <c r="B491" s="15" t="s">
        <v>456</v>
      </c>
      <c r="C491" s="15" t="s">
        <v>16</v>
      </c>
      <c r="D491" s="15" t="s">
        <v>11</v>
      </c>
      <c r="E491" s="18">
        <f t="shared" si="72"/>
        <v>546</v>
      </c>
      <c r="F491" s="65">
        <v>546</v>
      </c>
      <c r="G491" s="65"/>
      <c r="H491" s="65">
        <f t="shared" si="70"/>
        <v>558</v>
      </c>
      <c r="I491" s="65">
        <v>558</v>
      </c>
      <c r="J491" s="65"/>
    </row>
    <row r="492" spans="1:10" ht="134.25" customHeight="1" x14ac:dyDescent="0.2">
      <c r="A492" s="36" t="s">
        <v>587</v>
      </c>
      <c r="B492" s="15" t="s">
        <v>457</v>
      </c>
      <c r="C492" s="15"/>
      <c r="D492" s="15"/>
      <c r="E492" s="18">
        <f t="shared" si="72"/>
        <v>1380</v>
      </c>
      <c r="F492" s="19">
        <f>F493</f>
        <v>1380</v>
      </c>
      <c r="G492" s="18">
        <f>G493</f>
        <v>0</v>
      </c>
      <c r="H492" s="18">
        <f t="shared" si="70"/>
        <v>1395</v>
      </c>
      <c r="I492" s="19">
        <f>I493</f>
        <v>1395</v>
      </c>
      <c r="J492" s="18">
        <f>J493</f>
        <v>0</v>
      </c>
    </row>
    <row r="493" spans="1:10" ht="54" customHeight="1" x14ac:dyDescent="0.2">
      <c r="A493" s="36" t="s">
        <v>30</v>
      </c>
      <c r="B493" s="15" t="s">
        <v>457</v>
      </c>
      <c r="C493" s="15" t="s">
        <v>19</v>
      </c>
      <c r="D493" s="15" t="s">
        <v>11</v>
      </c>
      <c r="E493" s="18">
        <f t="shared" si="72"/>
        <v>1380</v>
      </c>
      <c r="F493" s="65">
        <v>1380</v>
      </c>
      <c r="G493" s="65"/>
      <c r="H493" s="65">
        <f t="shared" si="70"/>
        <v>1395</v>
      </c>
      <c r="I493" s="65">
        <v>1395</v>
      </c>
      <c r="J493" s="65"/>
    </row>
    <row r="494" spans="1:10" ht="68.25" customHeight="1" x14ac:dyDescent="0.2">
      <c r="A494" s="36" t="s">
        <v>458</v>
      </c>
      <c r="B494" s="15" t="s">
        <v>459</v>
      </c>
      <c r="C494" s="15"/>
      <c r="D494" s="15"/>
      <c r="E494" s="18">
        <f t="shared" si="72"/>
        <v>11</v>
      </c>
      <c r="F494" s="19">
        <f>F495</f>
        <v>11</v>
      </c>
      <c r="G494" s="18">
        <f>G495</f>
        <v>0</v>
      </c>
      <c r="H494" s="18">
        <f t="shared" si="70"/>
        <v>12</v>
      </c>
      <c r="I494" s="19">
        <f>I495</f>
        <v>12</v>
      </c>
      <c r="J494" s="18">
        <f>J495</f>
        <v>0</v>
      </c>
    </row>
    <row r="495" spans="1:10" ht="68.25" customHeight="1" x14ac:dyDescent="0.2">
      <c r="A495" s="15" t="s">
        <v>23</v>
      </c>
      <c r="B495" s="15" t="s">
        <v>459</v>
      </c>
      <c r="C495" s="15" t="s">
        <v>16</v>
      </c>
      <c r="D495" s="15" t="s">
        <v>11</v>
      </c>
      <c r="E495" s="18">
        <f t="shared" si="72"/>
        <v>11</v>
      </c>
      <c r="F495" s="18">
        <v>11</v>
      </c>
      <c r="G495" s="18"/>
      <c r="H495" s="18">
        <f>I495+J495</f>
        <v>12</v>
      </c>
      <c r="I495" s="18">
        <v>12</v>
      </c>
      <c r="J495" s="18"/>
    </row>
    <row r="496" spans="1:10" ht="71.45" customHeight="1" x14ac:dyDescent="0.2">
      <c r="A496" s="11" t="s">
        <v>460</v>
      </c>
      <c r="B496" s="11" t="s">
        <v>461</v>
      </c>
      <c r="C496" s="15"/>
      <c r="D496" s="15"/>
      <c r="E496" s="16">
        <f t="shared" si="72"/>
        <v>108330</v>
      </c>
      <c r="F496" s="16">
        <f>F497+F499</f>
        <v>0</v>
      </c>
      <c r="G496" s="16">
        <f>G497+G499</f>
        <v>108330</v>
      </c>
      <c r="H496" s="16">
        <f t="shared" si="70"/>
        <v>115465</v>
      </c>
      <c r="I496" s="16">
        <f>I497+I499</f>
        <v>0</v>
      </c>
      <c r="J496" s="16">
        <f>J497+J499</f>
        <v>115465</v>
      </c>
    </row>
    <row r="497" spans="1:10" ht="94.5" customHeight="1" x14ac:dyDescent="0.2">
      <c r="A497" s="36" t="s">
        <v>462</v>
      </c>
      <c r="B497" s="15" t="s">
        <v>463</v>
      </c>
      <c r="C497" s="15"/>
      <c r="D497" s="15"/>
      <c r="E497" s="18">
        <f t="shared" si="72"/>
        <v>108195</v>
      </c>
      <c r="F497" s="18">
        <f>F498</f>
        <v>0</v>
      </c>
      <c r="G497" s="18">
        <f>G498</f>
        <v>108195</v>
      </c>
      <c r="H497" s="18">
        <f t="shared" si="70"/>
        <v>115330</v>
      </c>
      <c r="I497" s="18">
        <f>I498</f>
        <v>0</v>
      </c>
      <c r="J497" s="18">
        <f>J498</f>
        <v>115330</v>
      </c>
    </row>
    <row r="498" spans="1:10" ht="100.5" customHeight="1" x14ac:dyDescent="0.2">
      <c r="A498" s="15" t="s">
        <v>21</v>
      </c>
      <c r="B498" s="15" t="s">
        <v>463</v>
      </c>
      <c r="C498" s="15" t="s">
        <v>17</v>
      </c>
      <c r="D498" s="15" t="s">
        <v>455</v>
      </c>
      <c r="E498" s="18">
        <f t="shared" si="72"/>
        <v>108195</v>
      </c>
      <c r="F498" s="18"/>
      <c r="G498" s="65">
        <v>108195</v>
      </c>
      <c r="H498" s="65">
        <f t="shared" si="70"/>
        <v>115330</v>
      </c>
      <c r="I498" s="65"/>
      <c r="J498" s="65">
        <v>115330</v>
      </c>
    </row>
    <row r="499" spans="1:10" ht="157.5" customHeight="1" x14ac:dyDescent="0.2">
      <c r="A499" s="15" t="s">
        <v>620</v>
      </c>
      <c r="B499" s="15" t="s">
        <v>621</v>
      </c>
      <c r="C499" s="15"/>
      <c r="D499" s="15"/>
      <c r="E499" s="18">
        <f t="shared" si="72"/>
        <v>135</v>
      </c>
      <c r="F499" s="18">
        <f>F500</f>
        <v>0</v>
      </c>
      <c r="G499" s="18">
        <f>G500</f>
        <v>135</v>
      </c>
      <c r="H499" s="18">
        <f t="shared" si="70"/>
        <v>135</v>
      </c>
      <c r="I499" s="18">
        <f>I500</f>
        <v>0</v>
      </c>
      <c r="J499" s="18">
        <f>J500</f>
        <v>135</v>
      </c>
    </row>
    <row r="500" spans="1:10" ht="105" customHeight="1" x14ac:dyDescent="0.2">
      <c r="A500" s="15" t="s">
        <v>21</v>
      </c>
      <c r="B500" s="15" t="s">
        <v>621</v>
      </c>
      <c r="C500" s="15" t="s">
        <v>17</v>
      </c>
      <c r="D500" s="15" t="s">
        <v>11</v>
      </c>
      <c r="E500" s="18">
        <f t="shared" si="72"/>
        <v>135</v>
      </c>
      <c r="F500" s="18"/>
      <c r="G500" s="18">
        <v>135</v>
      </c>
      <c r="H500" s="18">
        <f>I500+J500</f>
        <v>135</v>
      </c>
      <c r="I500" s="18"/>
      <c r="J500" s="18">
        <v>135</v>
      </c>
    </row>
    <row r="501" spans="1:10" ht="166.9" customHeight="1" x14ac:dyDescent="0.2">
      <c r="A501" s="11" t="s">
        <v>768</v>
      </c>
      <c r="B501" s="11" t="s">
        <v>464</v>
      </c>
      <c r="C501" s="15"/>
      <c r="D501" s="15"/>
      <c r="E501" s="16">
        <f t="shared" si="72"/>
        <v>591</v>
      </c>
      <c r="F501" s="17">
        <f>F502+F504</f>
        <v>591</v>
      </c>
      <c r="G501" s="16">
        <f>G502+G504</f>
        <v>0</v>
      </c>
      <c r="H501" s="16">
        <f t="shared" ref="H501:H534" si="75">I501+J501</f>
        <v>591</v>
      </c>
      <c r="I501" s="17">
        <f>I502+I504</f>
        <v>591</v>
      </c>
      <c r="J501" s="16">
        <f>J502+J504</f>
        <v>0</v>
      </c>
    </row>
    <row r="502" spans="1:10" ht="28.5" customHeight="1" x14ac:dyDescent="0.2">
      <c r="A502" s="15" t="s">
        <v>123</v>
      </c>
      <c r="B502" s="15" t="s">
        <v>465</v>
      </c>
      <c r="C502" s="15"/>
      <c r="D502" s="15"/>
      <c r="E502" s="18">
        <f t="shared" ref="E502:E534" si="76">F502+G502</f>
        <v>275</v>
      </c>
      <c r="F502" s="19">
        <f>F503</f>
        <v>275</v>
      </c>
      <c r="G502" s="18">
        <f>G503</f>
        <v>0</v>
      </c>
      <c r="H502" s="18">
        <f t="shared" si="75"/>
        <v>275</v>
      </c>
      <c r="I502" s="19">
        <f>I503</f>
        <v>275</v>
      </c>
      <c r="J502" s="18">
        <f>J503</f>
        <v>0</v>
      </c>
    </row>
    <row r="503" spans="1:10" ht="101.25" customHeight="1" x14ac:dyDescent="0.2">
      <c r="A503" s="15" t="s">
        <v>21</v>
      </c>
      <c r="B503" s="15" t="s">
        <v>465</v>
      </c>
      <c r="C503" s="15" t="s">
        <v>17</v>
      </c>
      <c r="D503" s="15" t="s">
        <v>455</v>
      </c>
      <c r="E503" s="18">
        <f t="shared" si="76"/>
        <v>275</v>
      </c>
      <c r="F503" s="18">
        <v>275</v>
      </c>
      <c r="G503" s="18"/>
      <c r="H503" s="18">
        <f>I503+J503</f>
        <v>275</v>
      </c>
      <c r="I503" s="18">
        <v>275</v>
      </c>
      <c r="J503" s="18"/>
    </row>
    <row r="504" spans="1:10" ht="32.25" customHeight="1" x14ac:dyDescent="0.2">
      <c r="A504" s="15" t="s">
        <v>123</v>
      </c>
      <c r="B504" s="15" t="s">
        <v>465</v>
      </c>
      <c r="C504" s="15"/>
      <c r="D504" s="15"/>
      <c r="E504" s="18">
        <f t="shared" si="76"/>
        <v>316</v>
      </c>
      <c r="F504" s="19">
        <f>F505</f>
        <v>316</v>
      </c>
      <c r="G504" s="18">
        <f>G505</f>
        <v>0</v>
      </c>
      <c r="H504" s="18">
        <f t="shared" si="75"/>
        <v>316</v>
      </c>
      <c r="I504" s="19">
        <f>I505</f>
        <v>316</v>
      </c>
      <c r="J504" s="18">
        <f>J505</f>
        <v>0</v>
      </c>
    </row>
    <row r="505" spans="1:10" ht="70.5" customHeight="1" x14ac:dyDescent="0.2">
      <c r="A505" s="15" t="s">
        <v>23</v>
      </c>
      <c r="B505" s="15" t="s">
        <v>465</v>
      </c>
      <c r="C505" s="15" t="s">
        <v>16</v>
      </c>
      <c r="D505" s="15" t="s">
        <v>11</v>
      </c>
      <c r="E505" s="18">
        <f t="shared" si="76"/>
        <v>316</v>
      </c>
      <c r="F505" s="65">
        <v>316</v>
      </c>
      <c r="G505" s="65"/>
      <c r="H505" s="65">
        <f t="shared" si="75"/>
        <v>316</v>
      </c>
      <c r="I505" s="65">
        <v>316</v>
      </c>
      <c r="J505" s="65"/>
    </row>
    <row r="506" spans="1:10" ht="67.900000000000006" customHeight="1" x14ac:dyDescent="0.2">
      <c r="A506" s="38" t="s">
        <v>466</v>
      </c>
      <c r="B506" s="11" t="s">
        <v>467</v>
      </c>
      <c r="C506" s="15"/>
      <c r="D506" s="15"/>
      <c r="E506" s="16">
        <f t="shared" si="76"/>
        <v>185489.9</v>
      </c>
      <c r="F506" s="16">
        <f>F507+F512+F515+F520+F525+F529+F533+F536+F540+F546+F549+F552+F555+F543</f>
        <v>14646.9</v>
      </c>
      <c r="G506" s="16">
        <f>G507+G512+G515+G520+G525+G529+G533+G536+G540+G546+G549+G552+G555+G543</f>
        <v>170843</v>
      </c>
      <c r="H506" s="16">
        <f t="shared" si="75"/>
        <v>188668.5</v>
      </c>
      <c r="I506" s="16">
        <f>I507+I512+I515+I520+I525+I529+I533+I536+I540+I546+I549+I552+I555+I543</f>
        <v>1355.5</v>
      </c>
      <c r="J506" s="16">
        <f>J507+J512+J515+J520+J525+J529+J533+J536+J540+J546+J549+J552+J555+J543</f>
        <v>187313</v>
      </c>
    </row>
    <row r="507" spans="1:10" ht="147.75" customHeight="1" x14ac:dyDescent="0.2">
      <c r="A507" s="38" t="s">
        <v>846</v>
      </c>
      <c r="B507" s="11" t="s">
        <v>468</v>
      </c>
      <c r="C507" s="15"/>
      <c r="D507" s="15"/>
      <c r="E507" s="16">
        <f t="shared" si="76"/>
        <v>202</v>
      </c>
      <c r="F507" s="17">
        <f>F508+F510</f>
        <v>202</v>
      </c>
      <c r="G507" s="16">
        <f>G508+G510</f>
        <v>0</v>
      </c>
      <c r="H507" s="16">
        <f t="shared" si="75"/>
        <v>202</v>
      </c>
      <c r="I507" s="17">
        <f>I508+I510</f>
        <v>202</v>
      </c>
      <c r="J507" s="16">
        <f>J508+J510</f>
        <v>0</v>
      </c>
    </row>
    <row r="508" spans="1:10" ht="51.75" customHeight="1" x14ac:dyDescent="0.2">
      <c r="A508" s="36" t="s">
        <v>469</v>
      </c>
      <c r="B508" s="15" t="s">
        <v>470</v>
      </c>
      <c r="C508" s="15"/>
      <c r="D508" s="15"/>
      <c r="E508" s="18">
        <f t="shared" si="76"/>
        <v>200</v>
      </c>
      <c r="F508" s="19">
        <f>F509</f>
        <v>200</v>
      </c>
      <c r="G508" s="18">
        <f>G509</f>
        <v>0</v>
      </c>
      <c r="H508" s="18">
        <f t="shared" si="75"/>
        <v>200</v>
      </c>
      <c r="I508" s="19">
        <f>I509</f>
        <v>200</v>
      </c>
      <c r="J508" s="18">
        <f>J509</f>
        <v>0</v>
      </c>
    </row>
    <row r="509" spans="1:10" ht="58.5" customHeight="1" x14ac:dyDescent="0.2">
      <c r="A509" s="36" t="s">
        <v>30</v>
      </c>
      <c r="B509" s="15" t="s">
        <v>470</v>
      </c>
      <c r="C509" s="15" t="s">
        <v>19</v>
      </c>
      <c r="D509" s="15" t="s">
        <v>11</v>
      </c>
      <c r="E509" s="18">
        <f t="shared" si="76"/>
        <v>200</v>
      </c>
      <c r="F509" s="65">
        <v>200</v>
      </c>
      <c r="G509" s="65"/>
      <c r="H509" s="65">
        <f t="shared" si="75"/>
        <v>200</v>
      </c>
      <c r="I509" s="65">
        <v>200</v>
      </c>
      <c r="J509" s="65"/>
    </row>
    <row r="510" spans="1:10" ht="62.25" customHeight="1" x14ac:dyDescent="0.2">
      <c r="A510" s="36" t="s">
        <v>373</v>
      </c>
      <c r="B510" s="15" t="s">
        <v>471</v>
      </c>
      <c r="C510" s="15"/>
      <c r="D510" s="15"/>
      <c r="E510" s="18">
        <f t="shared" si="76"/>
        <v>2</v>
      </c>
      <c r="F510" s="19">
        <f>F511</f>
        <v>2</v>
      </c>
      <c r="G510" s="18">
        <f>G511</f>
        <v>0</v>
      </c>
      <c r="H510" s="18">
        <f t="shared" si="75"/>
        <v>2</v>
      </c>
      <c r="I510" s="19">
        <f>I511</f>
        <v>2</v>
      </c>
      <c r="J510" s="18">
        <f>J511</f>
        <v>0</v>
      </c>
    </row>
    <row r="511" spans="1:10" ht="69.75" customHeight="1" x14ac:dyDescent="0.2">
      <c r="A511" s="15" t="s">
        <v>23</v>
      </c>
      <c r="B511" s="15" t="s">
        <v>471</v>
      </c>
      <c r="C511" s="15" t="s">
        <v>16</v>
      </c>
      <c r="D511" s="15" t="s">
        <v>11</v>
      </c>
      <c r="E511" s="18">
        <f t="shared" si="76"/>
        <v>2</v>
      </c>
      <c r="F511" s="18">
        <v>2</v>
      </c>
      <c r="G511" s="18"/>
      <c r="H511" s="18">
        <f>I511+J511</f>
        <v>2</v>
      </c>
      <c r="I511" s="18">
        <v>2</v>
      </c>
      <c r="J511" s="18"/>
    </row>
    <row r="512" spans="1:10" ht="66.599999999999994" customHeight="1" x14ac:dyDescent="0.2">
      <c r="A512" s="38" t="s">
        <v>472</v>
      </c>
      <c r="B512" s="11" t="s">
        <v>473</v>
      </c>
      <c r="C512" s="15"/>
      <c r="D512" s="15"/>
      <c r="E512" s="16">
        <f t="shared" si="76"/>
        <v>12</v>
      </c>
      <c r="F512" s="17">
        <f>F513</f>
        <v>12</v>
      </c>
      <c r="G512" s="16">
        <f>G513</f>
        <v>0</v>
      </c>
      <c r="H512" s="16">
        <f t="shared" si="75"/>
        <v>12</v>
      </c>
      <c r="I512" s="17">
        <f>I513</f>
        <v>12</v>
      </c>
      <c r="J512" s="16">
        <f>J513</f>
        <v>0</v>
      </c>
    </row>
    <row r="513" spans="1:10" ht="86.25" customHeight="1" x14ac:dyDescent="0.2">
      <c r="A513" s="36" t="s">
        <v>388</v>
      </c>
      <c r="B513" s="15" t="s">
        <v>474</v>
      </c>
      <c r="C513" s="15"/>
      <c r="D513" s="15"/>
      <c r="E513" s="18">
        <f t="shared" si="76"/>
        <v>12</v>
      </c>
      <c r="F513" s="19">
        <f>F514</f>
        <v>12</v>
      </c>
      <c r="G513" s="18">
        <f>G514</f>
        <v>0</v>
      </c>
      <c r="H513" s="18">
        <f t="shared" si="75"/>
        <v>12</v>
      </c>
      <c r="I513" s="19">
        <f>I514</f>
        <v>12</v>
      </c>
      <c r="J513" s="18">
        <f>J514</f>
        <v>0</v>
      </c>
    </row>
    <row r="514" spans="1:10" ht="71.25" customHeight="1" x14ac:dyDescent="0.2">
      <c r="A514" s="15" t="s">
        <v>23</v>
      </c>
      <c r="B514" s="15" t="s">
        <v>474</v>
      </c>
      <c r="C514" s="15" t="s">
        <v>16</v>
      </c>
      <c r="D514" s="15" t="s">
        <v>11</v>
      </c>
      <c r="E514" s="18">
        <f t="shared" si="76"/>
        <v>12</v>
      </c>
      <c r="F514" s="65">
        <v>12</v>
      </c>
      <c r="G514" s="65"/>
      <c r="H514" s="65">
        <f t="shared" si="75"/>
        <v>12</v>
      </c>
      <c r="I514" s="65">
        <v>12</v>
      </c>
      <c r="J514" s="65"/>
    </row>
    <row r="515" spans="1:10" ht="240.6" customHeight="1" x14ac:dyDescent="0.2">
      <c r="A515" s="38" t="s">
        <v>667</v>
      </c>
      <c r="B515" s="11" t="s">
        <v>475</v>
      </c>
      <c r="C515" s="15"/>
      <c r="D515" s="15"/>
      <c r="E515" s="16">
        <f t="shared" si="76"/>
        <v>328</v>
      </c>
      <c r="F515" s="17">
        <f>F516+F518</f>
        <v>328</v>
      </c>
      <c r="G515" s="16">
        <f>G516+G518</f>
        <v>0</v>
      </c>
      <c r="H515" s="16">
        <f t="shared" si="75"/>
        <v>328</v>
      </c>
      <c r="I515" s="17">
        <f>I516+I518</f>
        <v>328</v>
      </c>
      <c r="J515" s="16">
        <f>J516+J518</f>
        <v>0</v>
      </c>
    </row>
    <row r="516" spans="1:10" ht="53.25" customHeight="1" x14ac:dyDescent="0.2">
      <c r="A516" s="36" t="s">
        <v>469</v>
      </c>
      <c r="B516" s="15" t="s">
        <v>476</v>
      </c>
      <c r="C516" s="15"/>
      <c r="D516" s="15"/>
      <c r="E516" s="18">
        <f t="shared" si="76"/>
        <v>325</v>
      </c>
      <c r="F516" s="19">
        <f>F517</f>
        <v>325</v>
      </c>
      <c r="G516" s="18">
        <f>G517</f>
        <v>0</v>
      </c>
      <c r="H516" s="18">
        <f t="shared" si="75"/>
        <v>325</v>
      </c>
      <c r="I516" s="19">
        <f>I517</f>
        <v>325</v>
      </c>
      <c r="J516" s="18">
        <f>J517</f>
        <v>0</v>
      </c>
    </row>
    <row r="517" spans="1:10" ht="55.5" customHeight="1" x14ac:dyDescent="0.2">
      <c r="A517" s="36" t="s">
        <v>30</v>
      </c>
      <c r="B517" s="15" t="s">
        <v>476</v>
      </c>
      <c r="C517" s="15" t="s">
        <v>19</v>
      </c>
      <c r="D517" s="15" t="s">
        <v>11</v>
      </c>
      <c r="E517" s="18">
        <f t="shared" si="76"/>
        <v>325</v>
      </c>
      <c r="F517" s="65">
        <v>325</v>
      </c>
      <c r="G517" s="65"/>
      <c r="H517" s="65">
        <f t="shared" si="75"/>
        <v>325</v>
      </c>
      <c r="I517" s="65">
        <v>325</v>
      </c>
      <c r="J517" s="65"/>
    </row>
    <row r="518" spans="1:10" ht="69.75" customHeight="1" x14ac:dyDescent="0.2">
      <c r="A518" s="36" t="s">
        <v>373</v>
      </c>
      <c r="B518" s="15" t="s">
        <v>477</v>
      </c>
      <c r="C518" s="15"/>
      <c r="D518" s="15"/>
      <c r="E518" s="18">
        <f t="shared" si="76"/>
        <v>3</v>
      </c>
      <c r="F518" s="19">
        <f>F519</f>
        <v>3</v>
      </c>
      <c r="G518" s="18">
        <f>G519</f>
        <v>0</v>
      </c>
      <c r="H518" s="18">
        <f t="shared" si="75"/>
        <v>3</v>
      </c>
      <c r="I518" s="19">
        <f>I519</f>
        <v>3</v>
      </c>
      <c r="J518" s="18">
        <f>J519</f>
        <v>0</v>
      </c>
    </row>
    <row r="519" spans="1:10" ht="70.5" customHeight="1" x14ac:dyDescent="0.2">
      <c r="A519" s="15" t="s">
        <v>23</v>
      </c>
      <c r="B519" s="15" t="s">
        <v>477</v>
      </c>
      <c r="C519" s="15" t="s">
        <v>16</v>
      </c>
      <c r="D519" s="15" t="s">
        <v>11</v>
      </c>
      <c r="E519" s="18">
        <f t="shared" si="76"/>
        <v>3</v>
      </c>
      <c r="F519" s="65">
        <v>3</v>
      </c>
      <c r="G519" s="65"/>
      <c r="H519" s="65">
        <f t="shared" si="75"/>
        <v>3</v>
      </c>
      <c r="I519" s="65">
        <v>3</v>
      </c>
      <c r="J519" s="65"/>
    </row>
    <row r="520" spans="1:10" ht="168" customHeight="1" x14ac:dyDescent="0.2">
      <c r="A520" s="38" t="s">
        <v>649</v>
      </c>
      <c r="B520" s="11" t="s">
        <v>478</v>
      </c>
      <c r="C520" s="15"/>
      <c r="D520" s="15"/>
      <c r="E520" s="16">
        <f t="shared" si="76"/>
        <v>252</v>
      </c>
      <c r="F520" s="17">
        <f>F521+F523</f>
        <v>252</v>
      </c>
      <c r="G520" s="16">
        <f>G521+G523</f>
        <v>0</v>
      </c>
      <c r="H520" s="16">
        <f t="shared" si="75"/>
        <v>252</v>
      </c>
      <c r="I520" s="17">
        <f>I521+I523</f>
        <v>252</v>
      </c>
      <c r="J520" s="16">
        <f>J521+J523</f>
        <v>0</v>
      </c>
    </row>
    <row r="521" spans="1:10" ht="42.75" customHeight="1" x14ac:dyDescent="0.2">
      <c r="A521" s="36" t="s">
        <v>469</v>
      </c>
      <c r="B521" s="15" t="s">
        <v>479</v>
      </c>
      <c r="C521" s="15"/>
      <c r="D521" s="15"/>
      <c r="E521" s="18">
        <f t="shared" si="76"/>
        <v>250</v>
      </c>
      <c r="F521" s="19">
        <f>F522</f>
        <v>250</v>
      </c>
      <c r="G521" s="18">
        <f>G522</f>
        <v>0</v>
      </c>
      <c r="H521" s="18">
        <f t="shared" si="75"/>
        <v>250</v>
      </c>
      <c r="I521" s="19">
        <f>I522</f>
        <v>250</v>
      </c>
      <c r="J521" s="18">
        <f>J522</f>
        <v>0</v>
      </c>
    </row>
    <row r="522" spans="1:10" ht="60.75" customHeight="1" x14ac:dyDescent="0.2">
      <c r="A522" s="36" t="s">
        <v>30</v>
      </c>
      <c r="B522" s="15" t="s">
        <v>479</v>
      </c>
      <c r="C522" s="15" t="s">
        <v>19</v>
      </c>
      <c r="D522" s="15" t="s">
        <v>11</v>
      </c>
      <c r="E522" s="18">
        <f t="shared" si="76"/>
        <v>250</v>
      </c>
      <c r="F522" s="65">
        <v>250</v>
      </c>
      <c r="G522" s="65"/>
      <c r="H522" s="65">
        <f t="shared" si="75"/>
        <v>250</v>
      </c>
      <c r="I522" s="65">
        <v>250</v>
      </c>
      <c r="J522" s="65"/>
    </row>
    <row r="523" spans="1:10" ht="69.75" customHeight="1" x14ac:dyDescent="0.2">
      <c r="A523" s="36" t="s">
        <v>373</v>
      </c>
      <c r="B523" s="15" t="s">
        <v>480</v>
      </c>
      <c r="C523" s="15"/>
      <c r="D523" s="15"/>
      <c r="E523" s="18">
        <f t="shared" si="76"/>
        <v>2</v>
      </c>
      <c r="F523" s="19">
        <f>F524</f>
        <v>2</v>
      </c>
      <c r="G523" s="18">
        <f>G524</f>
        <v>0</v>
      </c>
      <c r="H523" s="18">
        <f t="shared" si="75"/>
        <v>2</v>
      </c>
      <c r="I523" s="19">
        <f>I524</f>
        <v>2</v>
      </c>
      <c r="J523" s="18">
        <f>J524</f>
        <v>0</v>
      </c>
    </row>
    <row r="524" spans="1:10" ht="78.75" customHeight="1" x14ac:dyDescent="0.2">
      <c r="A524" s="15" t="s">
        <v>23</v>
      </c>
      <c r="B524" s="15" t="s">
        <v>480</v>
      </c>
      <c r="C524" s="15" t="s">
        <v>16</v>
      </c>
      <c r="D524" s="15" t="s">
        <v>11</v>
      </c>
      <c r="E524" s="18">
        <f t="shared" si="76"/>
        <v>2</v>
      </c>
      <c r="F524" s="65">
        <v>2</v>
      </c>
      <c r="G524" s="65"/>
      <c r="H524" s="65">
        <f t="shared" si="75"/>
        <v>2</v>
      </c>
      <c r="I524" s="65">
        <v>2</v>
      </c>
      <c r="J524" s="65"/>
    </row>
    <row r="525" spans="1:10" ht="159.75" customHeight="1" x14ac:dyDescent="0.2">
      <c r="A525" s="38" t="s">
        <v>668</v>
      </c>
      <c r="B525" s="11" t="s">
        <v>481</v>
      </c>
      <c r="C525" s="15"/>
      <c r="D525" s="15"/>
      <c r="E525" s="16">
        <f t="shared" si="76"/>
        <v>13443</v>
      </c>
      <c r="F525" s="17">
        <f>F526</f>
        <v>0</v>
      </c>
      <c r="G525" s="16">
        <f>G526</f>
        <v>13443</v>
      </c>
      <c r="H525" s="16">
        <f t="shared" si="75"/>
        <v>14429</v>
      </c>
      <c r="I525" s="17">
        <f>I526</f>
        <v>0</v>
      </c>
      <c r="J525" s="16">
        <f>J526</f>
        <v>14429</v>
      </c>
    </row>
    <row r="526" spans="1:10" ht="120.75" customHeight="1" x14ac:dyDescent="0.2">
      <c r="A526" s="36" t="s">
        <v>823</v>
      </c>
      <c r="B526" s="15" t="s">
        <v>482</v>
      </c>
      <c r="C526" s="15"/>
      <c r="D526" s="15"/>
      <c r="E526" s="18">
        <f t="shared" si="76"/>
        <v>13443</v>
      </c>
      <c r="F526" s="19">
        <f>F528+F527</f>
        <v>0</v>
      </c>
      <c r="G526" s="18">
        <f>G528+G527</f>
        <v>13443</v>
      </c>
      <c r="H526" s="18">
        <f t="shared" si="75"/>
        <v>14429</v>
      </c>
      <c r="I526" s="19">
        <f>I528+I527</f>
        <v>0</v>
      </c>
      <c r="J526" s="18">
        <f>J528+J527</f>
        <v>14429</v>
      </c>
    </row>
    <row r="527" spans="1:10" ht="90" customHeight="1" x14ac:dyDescent="0.2">
      <c r="A527" s="15" t="s">
        <v>23</v>
      </c>
      <c r="B527" s="15" t="s">
        <v>482</v>
      </c>
      <c r="C527" s="15" t="s">
        <v>16</v>
      </c>
      <c r="D527" s="15" t="s">
        <v>11</v>
      </c>
      <c r="E527" s="18">
        <f t="shared" si="76"/>
        <v>107</v>
      </c>
      <c r="F527" s="18"/>
      <c r="G527" s="65">
        <v>107</v>
      </c>
      <c r="H527" s="65">
        <f t="shared" si="75"/>
        <v>115</v>
      </c>
      <c r="I527" s="65"/>
      <c r="J527" s="65">
        <v>115</v>
      </c>
    </row>
    <row r="528" spans="1:10" ht="52.5" customHeight="1" x14ac:dyDescent="0.2">
      <c r="A528" s="36" t="s">
        <v>30</v>
      </c>
      <c r="B528" s="15" t="s">
        <v>482</v>
      </c>
      <c r="C528" s="15" t="s">
        <v>19</v>
      </c>
      <c r="D528" s="15" t="s">
        <v>11</v>
      </c>
      <c r="E528" s="18">
        <f t="shared" si="76"/>
        <v>13336</v>
      </c>
      <c r="F528" s="18"/>
      <c r="G528" s="65">
        <v>13336</v>
      </c>
      <c r="H528" s="65">
        <f t="shared" si="75"/>
        <v>14314</v>
      </c>
      <c r="I528" s="65"/>
      <c r="J528" s="65">
        <v>14314</v>
      </c>
    </row>
    <row r="529" spans="1:10" ht="157.15" customHeight="1" x14ac:dyDescent="0.2">
      <c r="A529" s="38" t="s">
        <v>669</v>
      </c>
      <c r="B529" s="11" t="s">
        <v>483</v>
      </c>
      <c r="C529" s="15"/>
      <c r="D529" s="15"/>
      <c r="E529" s="16">
        <f t="shared" si="76"/>
        <v>1518</v>
      </c>
      <c r="F529" s="17">
        <f>-F530</f>
        <v>0</v>
      </c>
      <c r="G529" s="16">
        <f>G530</f>
        <v>1518</v>
      </c>
      <c r="H529" s="16">
        <f t="shared" si="75"/>
        <v>1607</v>
      </c>
      <c r="I529" s="17">
        <f>-I530</f>
        <v>0</v>
      </c>
      <c r="J529" s="16">
        <f>J530</f>
        <v>1607</v>
      </c>
    </row>
    <row r="530" spans="1:10" ht="119.25" customHeight="1" x14ac:dyDescent="0.2">
      <c r="A530" s="36" t="s">
        <v>823</v>
      </c>
      <c r="B530" s="15" t="s">
        <v>484</v>
      </c>
      <c r="C530" s="15"/>
      <c r="D530" s="15"/>
      <c r="E530" s="18">
        <f t="shared" si="76"/>
        <v>1518</v>
      </c>
      <c r="F530" s="18">
        <f>F532+F531</f>
        <v>0</v>
      </c>
      <c r="G530" s="18">
        <f>G532+G531</f>
        <v>1518</v>
      </c>
      <c r="H530" s="18">
        <f t="shared" si="75"/>
        <v>1607</v>
      </c>
      <c r="I530" s="18">
        <f>I532+I531</f>
        <v>0</v>
      </c>
      <c r="J530" s="18">
        <f>J532+J531</f>
        <v>1607</v>
      </c>
    </row>
    <row r="531" spans="1:10" ht="85.5" customHeight="1" x14ac:dyDescent="0.2">
      <c r="A531" s="15" t="s">
        <v>23</v>
      </c>
      <c r="B531" s="15" t="s">
        <v>484</v>
      </c>
      <c r="C531" s="15" t="s">
        <v>16</v>
      </c>
      <c r="D531" s="15" t="s">
        <v>11</v>
      </c>
      <c r="E531" s="18">
        <f t="shared" si="76"/>
        <v>12</v>
      </c>
      <c r="F531" s="18"/>
      <c r="G531" s="65">
        <v>12</v>
      </c>
      <c r="H531" s="65">
        <f t="shared" si="75"/>
        <v>13</v>
      </c>
      <c r="I531" s="65"/>
      <c r="J531" s="65">
        <v>13</v>
      </c>
    </row>
    <row r="532" spans="1:10" ht="47.45" customHeight="1" x14ac:dyDescent="0.2">
      <c r="A532" s="36" t="s">
        <v>30</v>
      </c>
      <c r="B532" s="15" t="s">
        <v>484</v>
      </c>
      <c r="C532" s="15" t="s">
        <v>19</v>
      </c>
      <c r="D532" s="15" t="s">
        <v>11</v>
      </c>
      <c r="E532" s="18">
        <f t="shared" si="76"/>
        <v>1506</v>
      </c>
      <c r="F532" s="18"/>
      <c r="G532" s="65">
        <v>1506</v>
      </c>
      <c r="H532" s="65">
        <f t="shared" si="75"/>
        <v>1594</v>
      </c>
      <c r="I532" s="65"/>
      <c r="J532" s="65">
        <v>1594</v>
      </c>
    </row>
    <row r="533" spans="1:10" ht="142.5" customHeight="1" x14ac:dyDescent="0.2">
      <c r="A533" s="38" t="s">
        <v>670</v>
      </c>
      <c r="B533" s="11" t="s">
        <v>485</v>
      </c>
      <c r="C533" s="40"/>
      <c r="D533" s="11"/>
      <c r="E533" s="16">
        <f t="shared" si="76"/>
        <v>86688</v>
      </c>
      <c r="F533" s="17">
        <f>F534</f>
        <v>0</v>
      </c>
      <c r="G533" s="16">
        <f>G534</f>
        <v>86688</v>
      </c>
      <c r="H533" s="16">
        <f t="shared" si="75"/>
        <v>97765</v>
      </c>
      <c r="I533" s="17">
        <f>I534</f>
        <v>0</v>
      </c>
      <c r="J533" s="16">
        <f>J534</f>
        <v>97765</v>
      </c>
    </row>
    <row r="534" spans="1:10" ht="114" customHeight="1" x14ac:dyDescent="0.2">
      <c r="A534" s="36" t="s">
        <v>823</v>
      </c>
      <c r="B534" s="15" t="s">
        <v>486</v>
      </c>
      <c r="C534" s="15"/>
      <c r="D534" s="11"/>
      <c r="E534" s="18">
        <f t="shared" si="76"/>
        <v>86688</v>
      </c>
      <c r="F534" s="19">
        <f>F535</f>
        <v>0</v>
      </c>
      <c r="G534" s="18">
        <f>G535</f>
        <v>86688</v>
      </c>
      <c r="H534" s="18">
        <f t="shared" si="75"/>
        <v>97765</v>
      </c>
      <c r="I534" s="19">
        <f>I535</f>
        <v>0</v>
      </c>
      <c r="J534" s="18">
        <f>J535</f>
        <v>97765</v>
      </c>
    </row>
    <row r="535" spans="1:10" ht="99.75" customHeight="1" x14ac:dyDescent="0.2">
      <c r="A535" s="15" t="s">
        <v>21</v>
      </c>
      <c r="B535" s="15" t="s">
        <v>486</v>
      </c>
      <c r="C535" s="15" t="s">
        <v>17</v>
      </c>
      <c r="D535" s="15" t="s">
        <v>11</v>
      </c>
      <c r="E535" s="18">
        <f>F535+G535</f>
        <v>86688</v>
      </c>
      <c r="F535" s="19"/>
      <c r="G535" s="18">
        <v>86688</v>
      </c>
      <c r="H535" s="18">
        <f>I535+J535</f>
        <v>97765</v>
      </c>
      <c r="I535" s="19"/>
      <c r="J535" s="18">
        <v>97765</v>
      </c>
    </row>
    <row r="536" spans="1:10" ht="189" customHeight="1" x14ac:dyDescent="0.2">
      <c r="A536" s="38" t="s">
        <v>487</v>
      </c>
      <c r="B536" s="11" t="s">
        <v>488</v>
      </c>
      <c r="C536" s="15"/>
      <c r="D536" s="15"/>
      <c r="E536" s="16">
        <f t="shared" ref="E536:E600" si="77">F536+G536</f>
        <v>171</v>
      </c>
      <c r="F536" s="17">
        <f>F537</f>
        <v>0</v>
      </c>
      <c r="G536" s="16">
        <f>G537</f>
        <v>171</v>
      </c>
      <c r="H536" s="16">
        <f t="shared" ref="H536:H557" si="78">I536+J536</f>
        <v>178</v>
      </c>
      <c r="I536" s="17">
        <f>I537</f>
        <v>0</v>
      </c>
      <c r="J536" s="16">
        <f>J537</f>
        <v>178</v>
      </c>
    </row>
    <row r="537" spans="1:10" ht="113.25" customHeight="1" x14ac:dyDescent="0.2">
      <c r="A537" s="36" t="s">
        <v>823</v>
      </c>
      <c r="B537" s="15" t="s">
        <v>489</v>
      </c>
      <c r="C537" s="15"/>
      <c r="D537" s="15"/>
      <c r="E537" s="18">
        <f t="shared" si="77"/>
        <v>171</v>
      </c>
      <c r="F537" s="19">
        <f>F538+F539</f>
        <v>0</v>
      </c>
      <c r="G537" s="18">
        <f>G538+G539</f>
        <v>171</v>
      </c>
      <c r="H537" s="18">
        <f t="shared" si="78"/>
        <v>178</v>
      </c>
      <c r="I537" s="19">
        <f>I538+I539</f>
        <v>0</v>
      </c>
      <c r="J537" s="18">
        <f>J538+J539</f>
        <v>178</v>
      </c>
    </row>
    <row r="538" spans="1:10" ht="69" customHeight="1" x14ac:dyDescent="0.2">
      <c r="A538" s="15" t="s">
        <v>23</v>
      </c>
      <c r="B538" s="15" t="s">
        <v>489</v>
      </c>
      <c r="C538" s="15" t="s">
        <v>16</v>
      </c>
      <c r="D538" s="15" t="s">
        <v>11</v>
      </c>
      <c r="E538" s="18">
        <f t="shared" si="77"/>
        <v>2</v>
      </c>
      <c r="F538" s="18"/>
      <c r="G538" s="65">
        <v>2</v>
      </c>
      <c r="H538" s="65">
        <f t="shared" si="78"/>
        <v>2</v>
      </c>
      <c r="I538" s="65"/>
      <c r="J538" s="65">
        <v>2</v>
      </c>
    </row>
    <row r="539" spans="1:10" ht="49.5" customHeight="1" x14ac:dyDescent="0.2">
      <c r="A539" s="36" t="s">
        <v>30</v>
      </c>
      <c r="B539" s="15" t="s">
        <v>489</v>
      </c>
      <c r="C539" s="15" t="s">
        <v>19</v>
      </c>
      <c r="D539" s="15" t="s">
        <v>11</v>
      </c>
      <c r="E539" s="18">
        <f t="shared" si="77"/>
        <v>169</v>
      </c>
      <c r="F539" s="18"/>
      <c r="G539" s="65">
        <v>169</v>
      </c>
      <c r="H539" s="65">
        <f t="shared" si="78"/>
        <v>176</v>
      </c>
      <c r="I539" s="65"/>
      <c r="J539" s="65">
        <v>176</v>
      </c>
    </row>
    <row r="540" spans="1:10" ht="88.9" customHeight="1" x14ac:dyDescent="0.2">
      <c r="A540" s="38" t="s">
        <v>490</v>
      </c>
      <c r="B540" s="11" t="s">
        <v>491</v>
      </c>
      <c r="C540" s="15"/>
      <c r="D540" s="15"/>
      <c r="E540" s="16">
        <f t="shared" si="77"/>
        <v>13763</v>
      </c>
      <c r="F540" s="17">
        <f>F541</f>
        <v>13763</v>
      </c>
      <c r="G540" s="16">
        <f>G541</f>
        <v>0</v>
      </c>
      <c r="H540" s="16">
        <f t="shared" si="78"/>
        <v>469</v>
      </c>
      <c r="I540" s="17">
        <f>I541</f>
        <v>469</v>
      </c>
      <c r="J540" s="16">
        <f>J541</f>
        <v>0</v>
      </c>
    </row>
    <row r="541" spans="1:10" ht="30" customHeight="1" x14ac:dyDescent="0.2">
      <c r="A541" s="54" t="s">
        <v>123</v>
      </c>
      <c r="B541" s="15" t="s">
        <v>492</v>
      </c>
      <c r="C541" s="15"/>
      <c r="D541" s="15"/>
      <c r="E541" s="18">
        <f t="shared" si="77"/>
        <v>13763</v>
      </c>
      <c r="F541" s="19">
        <f>F542</f>
        <v>13763</v>
      </c>
      <c r="G541" s="18">
        <f>G542</f>
        <v>0</v>
      </c>
      <c r="H541" s="18">
        <f t="shared" si="78"/>
        <v>469</v>
      </c>
      <c r="I541" s="19">
        <f>I542</f>
        <v>469</v>
      </c>
      <c r="J541" s="18">
        <f>J542</f>
        <v>0</v>
      </c>
    </row>
    <row r="542" spans="1:10" ht="69.75" customHeight="1" x14ac:dyDescent="0.2">
      <c r="A542" s="15" t="s">
        <v>23</v>
      </c>
      <c r="B542" s="15" t="s">
        <v>492</v>
      </c>
      <c r="C542" s="15" t="s">
        <v>16</v>
      </c>
      <c r="D542" s="15" t="s">
        <v>11</v>
      </c>
      <c r="E542" s="18">
        <f t="shared" si="77"/>
        <v>13763</v>
      </c>
      <c r="F542" s="65">
        <v>13763</v>
      </c>
      <c r="G542" s="65"/>
      <c r="H542" s="65">
        <f t="shared" si="78"/>
        <v>469</v>
      </c>
      <c r="I542" s="65">
        <v>469</v>
      </c>
      <c r="J542" s="65"/>
    </row>
    <row r="543" spans="1:10" ht="174.75" customHeight="1" x14ac:dyDescent="0.2">
      <c r="A543" s="38" t="s">
        <v>493</v>
      </c>
      <c r="B543" s="11" t="s">
        <v>622</v>
      </c>
      <c r="C543" s="15"/>
      <c r="D543" s="15"/>
      <c r="E543" s="16">
        <f t="shared" si="77"/>
        <v>0</v>
      </c>
      <c r="F543" s="16">
        <f>F544</f>
        <v>0</v>
      </c>
      <c r="G543" s="16">
        <f>G544</f>
        <v>0</v>
      </c>
      <c r="H543" s="16">
        <f t="shared" si="78"/>
        <v>0</v>
      </c>
      <c r="I543" s="16">
        <f>I544</f>
        <v>0</v>
      </c>
      <c r="J543" s="16">
        <f>J544</f>
        <v>0</v>
      </c>
    </row>
    <row r="544" spans="1:10" ht="28.5" customHeight="1" x14ac:dyDescent="0.2">
      <c r="A544" s="36" t="s">
        <v>57</v>
      </c>
      <c r="B544" s="15" t="s">
        <v>623</v>
      </c>
      <c r="C544" s="15"/>
      <c r="D544" s="15"/>
      <c r="E544" s="18">
        <f t="shared" si="77"/>
        <v>0</v>
      </c>
      <c r="F544" s="18">
        <f>F545</f>
        <v>0</v>
      </c>
      <c r="G544" s="18">
        <f>G545</f>
        <v>0</v>
      </c>
      <c r="H544" s="18">
        <f t="shared" si="78"/>
        <v>0</v>
      </c>
      <c r="I544" s="18">
        <f>I545</f>
        <v>0</v>
      </c>
      <c r="J544" s="18">
        <f>J545</f>
        <v>0</v>
      </c>
    </row>
    <row r="545" spans="1:10" ht="71.25" customHeight="1" x14ac:dyDescent="0.2">
      <c r="A545" s="15" t="s">
        <v>23</v>
      </c>
      <c r="B545" s="15" t="s">
        <v>623</v>
      </c>
      <c r="C545" s="15" t="s">
        <v>16</v>
      </c>
      <c r="D545" s="15" t="s">
        <v>8</v>
      </c>
      <c r="E545" s="18">
        <f t="shared" si="77"/>
        <v>0</v>
      </c>
      <c r="F545" s="19"/>
      <c r="G545" s="18"/>
      <c r="H545" s="18">
        <f t="shared" si="78"/>
        <v>0</v>
      </c>
      <c r="I545" s="19"/>
      <c r="J545" s="18"/>
    </row>
    <row r="546" spans="1:10" ht="209.25" customHeight="1" x14ac:dyDescent="0.2">
      <c r="A546" s="38" t="s">
        <v>494</v>
      </c>
      <c r="B546" s="11" t="s">
        <v>495</v>
      </c>
      <c r="C546" s="15"/>
      <c r="D546" s="15"/>
      <c r="E546" s="16">
        <f t="shared" si="77"/>
        <v>37975</v>
      </c>
      <c r="F546" s="17">
        <f>F547</f>
        <v>0</v>
      </c>
      <c r="G546" s="16">
        <f>G547</f>
        <v>37975</v>
      </c>
      <c r="H546" s="16">
        <f t="shared" si="78"/>
        <v>40937</v>
      </c>
      <c r="I546" s="17">
        <f>I547</f>
        <v>0</v>
      </c>
      <c r="J546" s="16">
        <f>J547</f>
        <v>40937</v>
      </c>
    </row>
    <row r="547" spans="1:10" ht="84" customHeight="1" x14ac:dyDescent="0.2">
      <c r="A547" s="37" t="s">
        <v>766</v>
      </c>
      <c r="B547" s="15" t="s">
        <v>496</v>
      </c>
      <c r="C547" s="15"/>
      <c r="D547" s="15"/>
      <c r="E547" s="18">
        <f t="shared" si="77"/>
        <v>37975</v>
      </c>
      <c r="F547" s="19">
        <f>F548</f>
        <v>0</v>
      </c>
      <c r="G547" s="18">
        <f>G548</f>
        <v>37975</v>
      </c>
      <c r="H547" s="18">
        <f t="shared" si="78"/>
        <v>40937</v>
      </c>
      <c r="I547" s="19">
        <f>I548</f>
        <v>0</v>
      </c>
      <c r="J547" s="18">
        <f>J548</f>
        <v>40937</v>
      </c>
    </row>
    <row r="548" spans="1:10" ht="54" customHeight="1" x14ac:dyDescent="0.2">
      <c r="A548" s="36" t="s">
        <v>30</v>
      </c>
      <c r="B548" s="15" t="s">
        <v>496</v>
      </c>
      <c r="C548" s="15" t="s">
        <v>19</v>
      </c>
      <c r="D548" s="15" t="s">
        <v>8</v>
      </c>
      <c r="E548" s="18">
        <f t="shared" si="77"/>
        <v>37975</v>
      </c>
      <c r="F548" s="18"/>
      <c r="G548" s="65">
        <v>37975</v>
      </c>
      <c r="H548" s="65">
        <f t="shared" si="78"/>
        <v>40937</v>
      </c>
      <c r="I548" s="65"/>
      <c r="J548" s="65">
        <v>40937</v>
      </c>
    </row>
    <row r="549" spans="1:10" ht="137.25" customHeight="1" x14ac:dyDescent="0.2">
      <c r="A549" s="38" t="s">
        <v>497</v>
      </c>
      <c r="B549" s="11" t="s">
        <v>498</v>
      </c>
      <c r="C549" s="15"/>
      <c r="D549" s="15"/>
      <c r="E549" s="16">
        <f t="shared" si="77"/>
        <v>9091</v>
      </c>
      <c r="F549" s="17">
        <f>F550</f>
        <v>0</v>
      </c>
      <c r="G549" s="16">
        <f>G550</f>
        <v>9091</v>
      </c>
      <c r="H549" s="16">
        <f t="shared" si="78"/>
        <v>9592</v>
      </c>
      <c r="I549" s="17">
        <f>I550</f>
        <v>0</v>
      </c>
      <c r="J549" s="16">
        <f>J550</f>
        <v>9592</v>
      </c>
    </row>
    <row r="550" spans="1:10" ht="67.5" customHeight="1" x14ac:dyDescent="0.2">
      <c r="A550" s="37" t="s">
        <v>767</v>
      </c>
      <c r="B550" s="15" t="s">
        <v>642</v>
      </c>
      <c r="C550" s="15"/>
      <c r="D550" s="15"/>
      <c r="E550" s="18">
        <f t="shared" si="77"/>
        <v>9091</v>
      </c>
      <c r="F550" s="19">
        <f>F551</f>
        <v>0</v>
      </c>
      <c r="G550" s="18">
        <f>G551</f>
        <v>9091</v>
      </c>
      <c r="H550" s="18">
        <f t="shared" si="78"/>
        <v>9592</v>
      </c>
      <c r="I550" s="19">
        <f>I551</f>
        <v>0</v>
      </c>
      <c r="J550" s="18">
        <f>J551</f>
        <v>9592</v>
      </c>
    </row>
    <row r="551" spans="1:10" ht="48.75" customHeight="1" x14ac:dyDescent="0.2">
      <c r="A551" s="36" t="s">
        <v>30</v>
      </c>
      <c r="B551" s="15" t="s">
        <v>642</v>
      </c>
      <c r="C551" s="15" t="s">
        <v>19</v>
      </c>
      <c r="D551" s="15" t="s">
        <v>8</v>
      </c>
      <c r="E551" s="18">
        <f t="shared" si="77"/>
        <v>9091</v>
      </c>
      <c r="F551" s="18"/>
      <c r="G551" s="65">
        <v>9091</v>
      </c>
      <c r="H551" s="65">
        <f t="shared" si="78"/>
        <v>9592</v>
      </c>
      <c r="I551" s="65"/>
      <c r="J551" s="65">
        <v>9592</v>
      </c>
    </row>
    <row r="552" spans="1:10" ht="120" customHeight="1" x14ac:dyDescent="0.2">
      <c r="A552" s="38" t="s">
        <v>499</v>
      </c>
      <c r="B552" s="11" t="s">
        <v>500</v>
      </c>
      <c r="C552" s="15"/>
      <c r="D552" s="15"/>
      <c r="E552" s="16">
        <f t="shared" si="77"/>
        <v>20590</v>
      </c>
      <c r="F552" s="17">
        <f>F553</f>
        <v>0</v>
      </c>
      <c r="G552" s="16">
        <f>G553</f>
        <v>20590</v>
      </c>
      <c r="H552" s="16">
        <f t="shared" si="78"/>
        <v>21414</v>
      </c>
      <c r="I552" s="17">
        <f>I553</f>
        <v>0</v>
      </c>
      <c r="J552" s="16">
        <f>J553</f>
        <v>21414</v>
      </c>
    </row>
    <row r="553" spans="1:10" ht="127.5" customHeight="1" x14ac:dyDescent="0.2">
      <c r="A553" s="36" t="s">
        <v>869</v>
      </c>
      <c r="B553" s="15" t="s">
        <v>501</v>
      </c>
      <c r="C553" s="15"/>
      <c r="D553" s="15"/>
      <c r="E553" s="18">
        <f t="shared" si="77"/>
        <v>20590</v>
      </c>
      <c r="F553" s="19">
        <f>F554</f>
        <v>0</v>
      </c>
      <c r="G553" s="18">
        <f>G554</f>
        <v>20590</v>
      </c>
      <c r="H553" s="18">
        <f t="shared" si="78"/>
        <v>21414</v>
      </c>
      <c r="I553" s="19">
        <f>I554</f>
        <v>0</v>
      </c>
      <c r="J553" s="18">
        <f>J554</f>
        <v>21414</v>
      </c>
    </row>
    <row r="554" spans="1:10" ht="54.75" customHeight="1" x14ac:dyDescent="0.2">
      <c r="A554" s="36" t="s">
        <v>30</v>
      </c>
      <c r="B554" s="15" t="s">
        <v>501</v>
      </c>
      <c r="C554" s="15" t="s">
        <v>19</v>
      </c>
      <c r="D554" s="15" t="s">
        <v>8</v>
      </c>
      <c r="E554" s="18">
        <f t="shared" si="77"/>
        <v>20590</v>
      </c>
      <c r="F554" s="18"/>
      <c r="G554" s="65">
        <v>20590</v>
      </c>
      <c r="H554" s="65">
        <f t="shared" si="78"/>
        <v>21414</v>
      </c>
      <c r="I554" s="65"/>
      <c r="J554" s="65">
        <v>21414</v>
      </c>
    </row>
    <row r="555" spans="1:10" ht="173.25" customHeight="1" x14ac:dyDescent="0.2">
      <c r="A555" s="11" t="s">
        <v>493</v>
      </c>
      <c r="B555" s="11" t="s">
        <v>502</v>
      </c>
      <c r="C555" s="15"/>
      <c r="D555" s="15"/>
      <c r="E555" s="16">
        <f t="shared" si="77"/>
        <v>1456.9</v>
      </c>
      <c r="F555" s="17">
        <f t="shared" ref="F555:G555" si="79">F556+F558+F560</f>
        <v>89.9</v>
      </c>
      <c r="G555" s="17">
        <f t="shared" si="79"/>
        <v>1367</v>
      </c>
      <c r="H555" s="16">
        <f t="shared" si="78"/>
        <v>1483.5</v>
      </c>
      <c r="I555" s="17">
        <f>I556+I558+I560</f>
        <v>92.5</v>
      </c>
      <c r="J555" s="17">
        <f>J556+J558+J560</f>
        <v>1391</v>
      </c>
    </row>
    <row r="556" spans="1:10" ht="252.75" customHeight="1" x14ac:dyDescent="0.2">
      <c r="A556" s="36" t="s">
        <v>870</v>
      </c>
      <c r="B556" s="15" t="s">
        <v>837</v>
      </c>
      <c r="C556" s="15"/>
      <c r="D556" s="15"/>
      <c r="E556" s="18">
        <f t="shared" si="77"/>
        <v>558</v>
      </c>
      <c r="F556" s="19">
        <f>F557</f>
        <v>0</v>
      </c>
      <c r="G556" s="19">
        <f>G557</f>
        <v>558</v>
      </c>
      <c r="H556" s="18">
        <f t="shared" si="78"/>
        <v>558</v>
      </c>
      <c r="I556" s="19">
        <f>I557</f>
        <v>0</v>
      </c>
      <c r="J556" s="19">
        <f>J557</f>
        <v>558</v>
      </c>
    </row>
    <row r="557" spans="1:10" ht="56.25" customHeight="1" x14ac:dyDescent="0.2">
      <c r="A557" s="36" t="s">
        <v>30</v>
      </c>
      <c r="B557" s="15" t="s">
        <v>837</v>
      </c>
      <c r="C557" s="15" t="s">
        <v>19</v>
      </c>
      <c r="D557" s="15" t="s">
        <v>8</v>
      </c>
      <c r="E557" s="18">
        <f t="shared" si="77"/>
        <v>558</v>
      </c>
      <c r="F557" s="18"/>
      <c r="G557" s="65">
        <v>558</v>
      </c>
      <c r="H557" s="65">
        <f t="shared" si="78"/>
        <v>558</v>
      </c>
      <c r="I557" s="65"/>
      <c r="J557" s="65">
        <v>558</v>
      </c>
    </row>
    <row r="558" spans="1:10" ht="276" customHeight="1" x14ac:dyDescent="0.2">
      <c r="A558" s="36" t="s">
        <v>830</v>
      </c>
      <c r="B558" s="15" t="s">
        <v>831</v>
      </c>
      <c r="C558" s="15"/>
      <c r="D558" s="15"/>
      <c r="E558" s="18">
        <f>F558+G558</f>
        <v>809</v>
      </c>
      <c r="F558" s="18">
        <f>F559</f>
        <v>0</v>
      </c>
      <c r="G558" s="18">
        <f>G559</f>
        <v>809</v>
      </c>
      <c r="H558" s="18">
        <f>I558+J558</f>
        <v>833</v>
      </c>
      <c r="I558" s="18">
        <f>I559</f>
        <v>0</v>
      </c>
      <c r="J558" s="18">
        <f>J559</f>
        <v>833</v>
      </c>
    </row>
    <row r="559" spans="1:10" ht="61.5" customHeight="1" x14ac:dyDescent="0.2">
      <c r="A559" s="15" t="s">
        <v>23</v>
      </c>
      <c r="B559" s="15" t="s">
        <v>831</v>
      </c>
      <c r="C559" s="15" t="s">
        <v>16</v>
      </c>
      <c r="D559" s="15" t="s">
        <v>8</v>
      </c>
      <c r="E559" s="18">
        <f>F559+G559</f>
        <v>809</v>
      </c>
      <c r="F559" s="18"/>
      <c r="G559" s="18">
        <v>809</v>
      </c>
      <c r="H559" s="18">
        <f>I559+J559</f>
        <v>833</v>
      </c>
      <c r="I559" s="18"/>
      <c r="J559" s="18">
        <v>833</v>
      </c>
    </row>
    <row r="560" spans="1:10" ht="279" customHeight="1" x14ac:dyDescent="0.2">
      <c r="A560" s="36" t="s">
        <v>830</v>
      </c>
      <c r="B560" s="15" t="s">
        <v>988</v>
      </c>
      <c r="C560" s="15"/>
      <c r="D560" s="15"/>
      <c r="E560" s="18">
        <f>F560+G560</f>
        <v>89.9</v>
      </c>
      <c r="F560" s="18">
        <f>F561</f>
        <v>89.9</v>
      </c>
      <c r="G560" s="18">
        <f>G561</f>
        <v>0</v>
      </c>
      <c r="H560" s="18">
        <f>I560+J560</f>
        <v>92.5</v>
      </c>
      <c r="I560" s="18">
        <f>I561</f>
        <v>92.5</v>
      </c>
      <c r="J560" s="18">
        <f>J561</f>
        <v>0</v>
      </c>
    </row>
    <row r="561" spans="1:10" ht="61.5" customHeight="1" x14ac:dyDescent="0.2">
      <c r="A561" s="15" t="s">
        <v>23</v>
      </c>
      <c r="B561" s="15" t="s">
        <v>988</v>
      </c>
      <c r="C561" s="15" t="s">
        <v>16</v>
      </c>
      <c r="D561" s="15" t="s">
        <v>8</v>
      </c>
      <c r="E561" s="18">
        <f>F561+G561</f>
        <v>89.9</v>
      </c>
      <c r="F561" s="18">
        <v>89.9</v>
      </c>
      <c r="G561" s="18"/>
      <c r="H561" s="18">
        <f>I561+J561</f>
        <v>92.5</v>
      </c>
      <c r="I561" s="18">
        <v>92.5</v>
      </c>
      <c r="J561" s="18"/>
    </row>
    <row r="562" spans="1:10" ht="84.75" customHeight="1" x14ac:dyDescent="0.2">
      <c r="A562" s="35" t="s">
        <v>503</v>
      </c>
      <c r="B562" s="11" t="s">
        <v>504</v>
      </c>
      <c r="C562" s="15"/>
      <c r="D562" s="15"/>
      <c r="E562" s="16">
        <f t="shared" si="77"/>
        <v>5382</v>
      </c>
      <c r="F562" s="16">
        <f>F563+F566+F571+F574</f>
        <v>5382</v>
      </c>
      <c r="G562" s="16">
        <f>G563+G566+G571+G574</f>
        <v>0</v>
      </c>
      <c r="H562" s="16">
        <f t="shared" ref="H562:H575" si="80">I562+J562</f>
        <v>5667</v>
      </c>
      <c r="I562" s="16">
        <f>I563+I566+I571+I574</f>
        <v>5667</v>
      </c>
      <c r="J562" s="16">
        <f>J563+J566+J571+J574</f>
        <v>0</v>
      </c>
    </row>
    <row r="563" spans="1:10" ht="137.25" customHeight="1" x14ac:dyDescent="0.2">
      <c r="A563" s="35" t="s">
        <v>959</v>
      </c>
      <c r="B563" s="11" t="s">
        <v>505</v>
      </c>
      <c r="C563" s="15"/>
      <c r="D563" s="15"/>
      <c r="E563" s="16">
        <f t="shared" si="77"/>
        <v>4908</v>
      </c>
      <c r="F563" s="17">
        <f>F564</f>
        <v>4908</v>
      </c>
      <c r="G563" s="16">
        <f>G564</f>
        <v>0</v>
      </c>
      <c r="H563" s="16">
        <f t="shared" si="80"/>
        <v>5191</v>
      </c>
      <c r="I563" s="17">
        <f>I564</f>
        <v>5191</v>
      </c>
      <c r="J563" s="16">
        <f>J564</f>
        <v>0</v>
      </c>
    </row>
    <row r="564" spans="1:10" ht="93" customHeight="1" x14ac:dyDescent="0.2">
      <c r="A564" s="36" t="s">
        <v>55</v>
      </c>
      <c r="B564" s="15" t="s">
        <v>506</v>
      </c>
      <c r="C564" s="15"/>
      <c r="D564" s="15"/>
      <c r="E564" s="18">
        <f t="shared" si="77"/>
        <v>4908</v>
      </c>
      <c r="F564" s="19">
        <f>F565</f>
        <v>4908</v>
      </c>
      <c r="G564" s="18">
        <f>G565</f>
        <v>0</v>
      </c>
      <c r="H564" s="18">
        <f t="shared" si="80"/>
        <v>5191</v>
      </c>
      <c r="I564" s="19">
        <f>I565</f>
        <v>5191</v>
      </c>
      <c r="J564" s="18">
        <f>J565</f>
        <v>0</v>
      </c>
    </row>
    <row r="565" spans="1:10" ht="101.25" customHeight="1" x14ac:dyDescent="0.2">
      <c r="A565" s="15" t="s">
        <v>21</v>
      </c>
      <c r="B565" s="15" t="s">
        <v>506</v>
      </c>
      <c r="C565" s="15" t="s">
        <v>17</v>
      </c>
      <c r="D565" s="15" t="s">
        <v>455</v>
      </c>
      <c r="E565" s="18">
        <f t="shared" si="77"/>
        <v>4908</v>
      </c>
      <c r="F565" s="18">
        <v>4908</v>
      </c>
      <c r="G565" s="18"/>
      <c r="H565" s="18">
        <f>I565+J565</f>
        <v>5191</v>
      </c>
      <c r="I565" s="18">
        <v>5191</v>
      </c>
      <c r="J565" s="18"/>
    </row>
    <row r="566" spans="1:10" ht="191.25" customHeight="1" x14ac:dyDescent="0.2">
      <c r="A566" s="38" t="s">
        <v>507</v>
      </c>
      <c r="B566" s="11" t="s">
        <v>508</v>
      </c>
      <c r="C566" s="15"/>
      <c r="D566" s="15"/>
      <c r="E566" s="16">
        <f t="shared" si="77"/>
        <v>59</v>
      </c>
      <c r="F566" s="16">
        <f>F569+F567</f>
        <v>59</v>
      </c>
      <c r="G566" s="16">
        <f>G569+G567</f>
        <v>0</v>
      </c>
      <c r="H566" s="16">
        <f t="shared" si="80"/>
        <v>59</v>
      </c>
      <c r="I566" s="16">
        <f>I569+I567</f>
        <v>59</v>
      </c>
      <c r="J566" s="16">
        <f>J569+J567</f>
        <v>0</v>
      </c>
    </row>
    <row r="567" spans="1:10" ht="72.75" customHeight="1" x14ac:dyDescent="0.2">
      <c r="A567" s="36" t="s">
        <v>373</v>
      </c>
      <c r="B567" s="15" t="s">
        <v>676</v>
      </c>
      <c r="C567" s="15"/>
      <c r="D567" s="15"/>
      <c r="E567" s="18">
        <f t="shared" si="77"/>
        <v>1</v>
      </c>
      <c r="F567" s="18">
        <f>F568</f>
        <v>1</v>
      </c>
      <c r="G567" s="18">
        <f>G568</f>
        <v>0</v>
      </c>
      <c r="H567" s="18">
        <f t="shared" si="80"/>
        <v>1</v>
      </c>
      <c r="I567" s="18">
        <f>I568</f>
        <v>1</v>
      </c>
      <c r="J567" s="18">
        <f>J568</f>
        <v>0</v>
      </c>
    </row>
    <row r="568" spans="1:10" ht="74.25" customHeight="1" x14ac:dyDescent="0.2">
      <c r="A568" s="15" t="s">
        <v>23</v>
      </c>
      <c r="B568" s="15" t="s">
        <v>676</v>
      </c>
      <c r="C568" s="15" t="s">
        <v>16</v>
      </c>
      <c r="D568" s="15" t="s">
        <v>11</v>
      </c>
      <c r="E568" s="18">
        <f t="shared" si="77"/>
        <v>1</v>
      </c>
      <c r="F568" s="65">
        <v>1</v>
      </c>
      <c r="G568" s="65"/>
      <c r="H568" s="65">
        <f t="shared" si="80"/>
        <v>1</v>
      </c>
      <c r="I568" s="65">
        <v>1</v>
      </c>
      <c r="J568" s="65"/>
    </row>
    <row r="569" spans="1:10" ht="112.5" customHeight="1" x14ac:dyDescent="0.2">
      <c r="A569" s="36" t="s">
        <v>640</v>
      </c>
      <c r="B569" s="15" t="s">
        <v>641</v>
      </c>
      <c r="C569" s="15"/>
      <c r="D569" s="15"/>
      <c r="E569" s="18">
        <f t="shared" si="77"/>
        <v>58</v>
      </c>
      <c r="F569" s="19">
        <f>F570</f>
        <v>58</v>
      </c>
      <c r="G569" s="18">
        <f>G570</f>
        <v>0</v>
      </c>
      <c r="H569" s="18">
        <f t="shared" si="80"/>
        <v>58</v>
      </c>
      <c r="I569" s="19">
        <f>I570</f>
        <v>58</v>
      </c>
      <c r="J569" s="18">
        <f>J570</f>
        <v>0</v>
      </c>
    </row>
    <row r="570" spans="1:10" ht="59.25" customHeight="1" x14ac:dyDescent="0.2">
      <c r="A570" s="36" t="s">
        <v>30</v>
      </c>
      <c r="B570" s="15" t="s">
        <v>641</v>
      </c>
      <c r="C570" s="15" t="s">
        <v>19</v>
      </c>
      <c r="D570" s="15" t="s">
        <v>11</v>
      </c>
      <c r="E570" s="18">
        <f t="shared" si="77"/>
        <v>58</v>
      </c>
      <c r="F570" s="65">
        <v>58</v>
      </c>
      <c r="G570" s="65"/>
      <c r="H570" s="65">
        <f t="shared" si="80"/>
        <v>58</v>
      </c>
      <c r="I570" s="65">
        <v>58</v>
      </c>
      <c r="J570" s="65"/>
    </row>
    <row r="571" spans="1:10" ht="103.5" customHeight="1" x14ac:dyDescent="0.2">
      <c r="A571" s="38" t="s">
        <v>509</v>
      </c>
      <c r="B571" s="11" t="s">
        <v>510</v>
      </c>
      <c r="C571" s="15"/>
      <c r="D571" s="15"/>
      <c r="E571" s="16">
        <f t="shared" si="77"/>
        <v>415</v>
      </c>
      <c r="F571" s="17">
        <f>F572</f>
        <v>415</v>
      </c>
      <c r="G571" s="16">
        <f>G572</f>
        <v>0</v>
      </c>
      <c r="H571" s="16">
        <f t="shared" si="80"/>
        <v>417</v>
      </c>
      <c r="I571" s="17">
        <f>I572</f>
        <v>417</v>
      </c>
      <c r="J571" s="16">
        <f>J572</f>
        <v>0</v>
      </c>
    </row>
    <row r="572" spans="1:10" ht="32.25" customHeight="1" x14ac:dyDescent="0.2">
      <c r="A572" s="54" t="s">
        <v>69</v>
      </c>
      <c r="B572" s="15" t="s">
        <v>511</v>
      </c>
      <c r="C572" s="15"/>
      <c r="D572" s="15"/>
      <c r="E572" s="18">
        <f t="shared" si="77"/>
        <v>415</v>
      </c>
      <c r="F572" s="19">
        <f>F573</f>
        <v>415</v>
      </c>
      <c r="G572" s="18">
        <f>G573</f>
        <v>0</v>
      </c>
      <c r="H572" s="18">
        <f t="shared" si="80"/>
        <v>417</v>
      </c>
      <c r="I572" s="19">
        <f>I573</f>
        <v>417</v>
      </c>
      <c r="J572" s="18">
        <f>J573</f>
        <v>0</v>
      </c>
    </row>
    <row r="573" spans="1:10" ht="71.25" customHeight="1" x14ac:dyDescent="0.2">
      <c r="A573" s="15" t="s">
        <v>23</v>
      </c>
      <c r="B573" s="15" t="s">
        <v>511</v>
      </c>
      <c r="C573" s="15" t="s">
        <v>16</v>
      </c>
      <c r="D573" s="15" t="s">
        <v>11</v>
      </c>
      <c r="E573" s="18">
        <f t="shared" si="77"/>
        <v>415</v>
      </c>
      <c r="F573" s="65">
        <v>415</v>
      </c>
      <c r="G573" s="65"/>
      <c r="H573" s="65">
        <f t="shared" si="80"/>
        <v>417</v>
      </c>
      <c r="I573" s="65">
        <v>417</v>
      </c>
      <c r="J573" s="65"/>
    </row>
    <row r="574" spans="1:10" ht="98.25" customHeight="1" x14ac:dyDescent="0.2">
      <c r="A574" s="38" t="s">
        <v>671</v>
      </c>
      <c r="B574" s="11" t="s">
        <v>624</v>
      </c>
      <c r="C574" s="15"/>
      <c r="D574" s="15"/>
      <c r="E574" s="16">
        <f t="shared" si="77"/>
        <v>0</v>
      </c>
      <c r="F574" s="16">
        <f>F575</f>
        <v>0</v>
      </c>
      <c r="G574" s="16">
        <f>G575</f>
        <v>0</v>
      </c>
      <c r="H574" s="16">
        <f t="shared" si="80"/>
        <v>0</v>
      </c>
      <c r="I574" s="16">
        <f>I575</f>
        <v>0</v>
      </c>
      <c r="J574" s="16">
        <f>J575</f>
        <v>0</v>
      </c>
    </row>
    <row r="575" spans="1:10" ht="171" customHeight="1" x14ac:dyDescent="0.2">
      <c r="A575" s="15" t="s">
        <v>871</v>
      </c>
      <c r="B575" s="15" t="s">
        <v>945</v>
      </c>
      <c r="C575" s="15"/>
      <c r="D575" s="15"/>
      <c r="E575" s="18">
        <f t="shared" si="77"/>
        <v>0</v>
      </c>
      <c r="F575" s="18">
        <f>F576</f>
        <v>0</v>
      </c>
      <c r="G575" s="18">
        <f>G576</f>
        <v>0</v>
      </c>
      <c r="H575" s="18">
        <f t="shared" si="80"/>
        <v>0</v>
      </c>
      <c r="I575" s="18">
        <f>I576</f>
        <v>0</v>
      </c>
      <c r="J575" s="18">
        <f>J576</f>
        <v>0</v>
      </c>
    </row>
    <row r="576" spans="1:10" ht="104.25" customHeight="1" x14ac:dyDescent="0.2">
      <c r="A576" s="15" t="s">
        <v>21</v>
      </c>
      <c r="B576" s="15" t="s">
        <v>945</v>
      </c>
      <c r="C576" s="15" t="s">
        <v>17</v>
      </c>
      <c r="D576" s="15" t="s">
        <v>38</v>
      </c>
      <c r="E576" s="18">
        <f>F576+G576</f>
        <v>0</v>
      </c>
      <c r="F576" s="18"/>
      <c r="G576" s="18"/>
      <c r="H576" s="18">
        <f>I576+J576</f>
        <v>0</v>
      </c>
      <c r="I576" s="18"/>
      <c r="J576" s="18"/>
    </row>
    <row r="577" spans="1:10" ht="104.25" customHeight="1" x14ac:dyDescent="0.2">
      <c r="A577" s="35" t="s">
        <v>512</v>
      </c>
      <c r="B577" s="11" t="s">
        <v>513</v>
      </c>
      <c r="C577" s="15"/>
      <c r="D577" s="15"/>
      <c r="E577" s="16">
        <f t="shared" si="77"/>
        <v>5000</v>
      </c>
      <c r="F577" s="17">
        <f t="shared" ref="F577:J579" si="81">F578</f>
        <v>5000</v>
      </c>
      <c r="G577" s="16">
        <f t="shared" si="81"/>
        <v>0</v>
      </c>
      <c r="H577" s="16">
        <f t="shared" ref="H577:H596" si="82">I577+J577</f>
        <v>5000</v>
      </c>
      <c r="I577" s="17">
        <f t="shared" si="81"/>
        <v>5000</v>
      </c>
      <c r="J577" s="16">
        <f t="shared" si="81"/>
        <v>0</v>
      </c>
    </row>
    <row r="578" spans="1:10" ht="154.5" customHeight="1" x14ac:dyDescent="0.2">
      <c r="A578" s="38" t="s">
        <v>514</v>
      </c>
      <c r="B578" s="11" t="s">
        <v>515</v>
      </c>
      <c r="C578" s="15"/>
      <c r="D578" s="15"/>
      <c r="E578" s="16">
        <f t="shared" si="77"/>
        <v>5000</v>
      </c>
      <c r="F578" s="17">
        <f t="shared" si="81"/>
        <v>5000</v>
      </c>
      <c r="G578" s="16">
        <f t="shared" si="81"/>
        <v>0</v>
      </c>
      <c r="H578" s="16">
        <f t="shared" si="82"/>
        <v>5000</v>
      </c>
      <c r="I578" s="17">
        <f t="shared" si="81"/>
        <v>5000</v>
      </c>
      <c r="J578" s="16">
        <f t="shared" si="81"/>
        <v>0</v>
      </c>
    </row>
    <row r="579" spans="1:10" ht="139.5" customHeight="1" x14ac:dyDescent="0.2">
      <c r="A579" s="37" t="s">
        <v>794</v>
      </c>
      <c r="B579" s="15" t="s">
        <v>516</v>
      </c>
      <c r="C579" s="15"/>
      <c r="D579" s="15"/>
      <c r="E579" s="18">
        <f t="shared" si="77"/>
        <v>5000</v>
      </c>
      <c r="F579" s="19">
        <f t="shared" si="81"/>
        <v>5000</v>
      </c>
      <c r="G579" s="18">
        <f t="shared" si="81"/>
        <v>0</v>
      </c>
      <c r="H579" s="18">
        <f t="shared" si="82"/>
        <v>5000</v>
      </c>
      <c r="I579" s="19">
        <f t="shared" si="81"/>
        <v>5000</v>
      </c>
      <c r="J579" s="18">
        <f t="shared" si="81"/>
        <v>0</v>
      </c>
    </row>
    <row r="580" spans="1:10" ht="103.5" customHeight="1" x14ac:dyDescent="0.2">
      <c r="A580" s="15" t="s">
        <v>21</v>
      </c>
      <c r="B580" s="15" t="s">
        <v>516</v>
      </c>
      <c r="C580" s="15" t="s">
        <v>17</v>
      </c>
      <c r="D580" s="15" t="s">
        <v>38</v>
      </c>
      <c r="E580" s="18">
        <f t="shared" si="77"/>
        <v>5000</v>
      </c>
      <c r="F580" s="18">
        <v>5000</v>
      </c>
      <c r="G580" s="18"/>
      <c r="H580" s="18">
        <f>I580+J580</f>
        <v>5000</v>
      </c>
      <c r="I580" s="18">
        <v>5000</v>
      </c>
      <c r="J580" s="18"/>
    </row>
    <row r="581" spans="1:10" ht="138.6" customHeight="1" x14ac:dyDescent="0.2">
      <c r="A581" s="35" t="s">
        <v>700</v>
      </c>
      <c r="B581" s="11" t="s">
        <v>517</v>
      </c>
      <c r="C581" s="15"/>
      <c r="D581" s="15"/>
      <c r="E581" s="16">
        <f t="shared" si="77"/>
        <v>57984</v>
      </c>
      <c r="F581" s="17">
        <f>F582+F585+F589+F594+F597+F601+F605</f>
        <v>4525</v>
      </c>
      <c r="G581" s="16">
        <f>G582+G585+G589+G594+G597+G601+G605</f>
        <v>53459</v>
      </c>
      <c r="H581" s="16">
        <f t="shared" si="82"/>
        <v>60187</v>
      </c>
      <c r="I581" s="17">
        <f>I582+I585+I589+I594+I597+I601+I605</f>
        <v>4706</v>
      </c>
      <c r="J581" s="16">
        <f>J582+J585+J589+J594+J597+J601+J605</f>
        <v>55481</v>
      </c>
    </row>
    <row r="582" spans="1:10" ht="240" customHeight="1" x14ac:dyDescent="0.2">
      <c r="A582" s="38" t="s">
        <v>518</v>
      </c>
      <c r="B582" s="11" t="s">
        <v>519</v>
      </c>
      <c r="C582" s="15"/>
      <c r="D582" s="15"/>
      <c r="E582" s="16">
        <f t="shared" si="77"/>
        <v>3007</v>
      </c>
      <c r="F582" s="17">
        <f>F583</f>
        <v>3007</v>
      </c>
      <c r="G582" s="16">
        <f>G583</f>
        <v>0</v>
      </c>
      <c r="H582" s="16">
        <f t="shared" si="82"/>
        <v>3128</v>
      </c>
      <c r="I582" s="17">
        <f>I583</f>
        <v>3128</v>
      </c>
      <c r="J582" s="16">
        <f>J583</f>
        <v>0</v>
      </c>
    </row>
    <row r="583" spans="1:10" ht="66.75" customHeight="1" x14ac:dyDescent="0.2">
      <c r="A583" s="36" t="s">
        <v>77</v>
      </c>
      <c r="B583" s="15" t="s">
        <v>520</v>
      </c>
      <c r="C583" s="15"/>
      <c r="D583" s="15"/>
      <c r="E583" s="18">
        <f t="shared" si="77"/>
        <v>3007</v>
      </c>
      <c r="F583" s="19">
        <f>F584</f>
        <v>3007</v>
      </c>
      <c r="G583" s="18">
        <f>G584</f>
        <v>0</v>
      </c>
      <c r="H583" s="18">
        <f t="shared" si="82"/>
        <v>3128</v>
      </c>
      <c r="I583" s="19">
        <f>I584</f>
        <v>3128</v>
      </c>
      <c r="J583" s="18">
        <f>J584</f>
        <v>0</v>
      </c>
    </row>
    <row r="584" spans="1:10" ht="234" customHeight="1" x14ac:dyDescent="0.2">
      <c r="A584" s="37" t="s">
        <v>25</v>
      </c>
      <c r="B584" s="15" t="s">
        <v>520</v>
      </c>
      <c r="C584" s="15" t="s">
        <v>15</v>
      </c>
      <c r="D584" s="15" t="s">
        <v>38</v>
      </c>
      <c r="E584" s="18">
        <f t="shared" si="77"/>
        <v>3007</v>
      </c>
      <c r="F584" s="65">
        <v>3007</v>
      </c>
      <c r="G584" s="65"/>
      <c r="H584" s="65">
        <f t="shared" si="82"/>
        <v>3128</v>
      </c>
      <c r="I584" s="65">
        <v>3128</v>
      </c>
      <c r="J584" s="65"/>
    </row>
    <row r="585" spans="1:10" ht="220.15" customHeight="1" x14ac:dyDescent="0.2">
      <c r="A585" s="38" t="s">
        <v>521</v>
      </c>
      <c r="B585" s="11" t="s">
        <v>522</v>
      </c>
      <c r="C585" s="15"/>
      <c r="D585" s="15"/>
      <c r="E585" s="16">
        <f t="shared" si="77"/>
        <v>1518</v>
      </c>
      <c r="F585" s="17">
        <f>F586</f>
        <v>1518</v>
      </c>
      <c r="G585" s="16">
        <f>G586</f>
        <v>0</v>
      </c>
      <c r="H585" s="16">
        <f t="shared" si="82"/>
        <v>1578</v>
      </c>
      <c r="I585" s="17">
        <f>I586</f>
        <v>1578</v>
      </c>
      <c r="J585" s="16">
        <f>J586</f>
        <v>0</v>
      </c>
    </row>
    <row r="586" spans="1:10" ht="90.75" customHeight="1" x14ac:dyDescent="0.2">
      <c r="A586" s="36" t="s">
        <v>55</v>
      </c>
      <c r="B586" s="15" t="s">
        <v>523</v>
      </c>
      <c r="C586" s="15"/>
      <c r="D586" s="15"/>
      <c r="E586" s="18">
        <f t="shared" si="77"/>
        <v>1518</v>
      </c>
      <c r="F586" s="19">
        <f>F587+F588</f>
        <v>1518</v>
      </c>
      <c r="G586" s="18">
        <f>G587+G588</f>
        <v>0</v>
      </c>
      <c r="H586" s="18">
        <f t="shared" si="82"/>
        <v>1578</v>
      </c>
      <c r="I586" s="19">
        <f>I587+I588</f>
        <v>1578</v>
      </c>
      <c r="J586" s="18">
        <f>J587+J588</f>
        <v>0</v>
      </c>
    </row>
    <row r="587" spans="1:10" ht="194.25" customHeight="1" x14ac:dyDescent="0.2">
      <c r="A587" s="37" t="s">
        <v>25</v>
      </c>
      <c r="B587" s="15" t="s">
        <v>523</v>
      </c>
      <c r="C587" s="15" t="s">
        <v>15</v>
      </c>
      <c r="D587" s="15" t="s">
        <v>38</v>
      </c>
      <c r="E587" s="18">
        <f t="shared" si="77"/>
        <v>1502</v>
      </c>
      <c r="F587" s="65">
        <v>1502</v>
      </c>
      <c r="G587" s="65"/>
      <c r="H587" s="65">
        <f t="shared" si="82"/>
        <v>1562</v>
      </c>
      <c r="I587" s="65">
        <v>1562</v>
      </c>
      <c r="J587" s="65"/>
    </row>
    <row r="588" spans="1:10" ht="68.25" customHeight="1" x14ac:dyDescent="0.2">
      <c r="A588" s="15" t="s">
        <v>23</v>
      </c>
      <c r="B588" s="15" t="s">
        <v>523</v>
      </c>
      <c r="C588" s="15" t="s">
        <v>16</v>
      </c>
      <c r="D588" s="15" t="s">
        <v>38</v>
      </c>
      <c r="E588" s="18">
        <f t="shared" si="77"/>
        <v>16</v>
      </c>
      <c r="F588" s="65">
        <v>16</v>
      </c>
      <c r="G588" s="65"/>
      <c r="H588" s="65">
        <f t="shared" si="82"/>
        <v>16</v>
      </c>
      <c r="I588" s="65">
        <v>16</v>
      </c>
      <c r="J588" s="65"/>
    </row>
    <row r="589" spans="1:10" ht="119.25" customHeight="1" x14ac:dyDescent="0.2">
      <c r="A589" s="38" t="s">
        <v>524</v>
      </c>
      <c r="B589" s="11" t="s">
        <v>525</v>
      </c>
      <c r="C589" s="15"/>
      <c r="D589" s="15"/>
      <c r="E589" s="16">
        <f t="shared" si="77"/>
        <v>30225</v>
      </c>
      <c r="F589" s="17">
        <f>F590</f>
        <v>0</v>
      </c>
      <c r="G589" s="16">
        <f>G590</f>
        <v>30225</v>
      </c>
      <c r="H589" s="16">
        <f t="shared" si="82"/>
        <v>31419</v>
      </c>
      <c r="I589" s="17">
        <f>I590</f>
        <v>0</v>
      </c>
      <c r="J589" s="16">
        <f>J590</f>
        <v>31419</v>
      </c>
    </row>
    <row r="590" spans="1:10" ht="83.25" customHeight="1" x14ac:dyDescent="0.2">
      <c r="A590" s="36" t="s">
        <v>872</v>
      </c>
      <c r="B590" s="15" t="s">
        <v>526</v>
      </c>
      <c r="C590" s="15"/>
      <c r="D590" s="15"/>
      <c r="E590" s="18">
        <f t="shared" si="77"/>
        <v>30225</v>
      </c>
      <c r="F590" s="18">
        <f>F591+F593+F592</f>
        <v>0</v>
      </c>
      <c r="G590" s="18">
        <f>G591+G593+G592</f>
        <v>30225</v>
      </c>
      <c r="H590" s="18">
        <f t="shared" si="82"/>
        <v>31419</v>
      </c>
      <c r="I590" s="18">
        <f>I591+I593+I592</f>
        <v>0</v>
      </c>
      <c r="J590" s="18">
        <f>J591+J593+J592</f>
        <v>31419</v>
      </c>
    </row>
    <row r="591" spans="1:10" ht="216" customHeight="1" x14ac:dyDescent="0.2">
      <c r="A591" s="37" t="s">
        <v>25</v>
      </c>
      <c r="B591" s="15" t="s">
        <v>526</v>
      </c>
      <c r="C591" s="15" t="s">
        <v>15</v>
      </c>
      <c r="D591" s="15" t="s">
        <v>38</v>
      </c>
      <c r="E591" s="18">
        <f t="shared" si="77"/>
        <v>29438</v>
      </c>
      <c r="F591" s="18"/>
      <c r="G591" s="65">
        <v>29438</v>
      </c>
      <c r="H591" s="65">
        <f t="shared" si="82"/>
        <v>30616</v>
      </c>
      <c r="I591" s="65"/>
      <c r="J591" s="65">
        <v>30616</v>
      </c>
    </row>
    <row r="592" spans="1:10" ht="67.5" customHeight="1" x14ac:dyDescent="0.2">
      <c r="A592" s="15" t="s">
        <v>23</v>
      </c>
      <c r="B592" s="15" t="s">
        <v>526</v>
      </c>
      <c r="C592" s="15" t="s">
        <v>16</v>
      </c>
      <c r="D592" s="15" t="s">
        <v>38</v>
      </c>
      <c r="E592" s="18">
        <f t="shared" si="77"/>
        <v>726</v>
      </c>
      <c r="F592" s="18"/>
      <c r="G592" s="65">
        <v>726</v>
      </c>
      <c r="H592" s="65">
        <f t="shared" si="82"/>
        <v>742</v>
      </c>
      <c r="I592" s="65"/>
      <c r="J592" s="65">
        <v>742</v>
      </c>
    </row>
    <row r="593" spans="1:10" ht="45" customHeight="1" x14ac:dyDescent="0.2">
      <c r="A593" s="15" t="s">
        <v>22</v>
      </c>
      <c r="B593" s="15" t="s">
        <v>526</v>
      </c>
      <c r="C593" s="15" t="s">
        <v>18</v>
      </c>
      <c r="D593" s="15" t="s">
        <v>38</v>
      </c>
      <c r="E593" s="18">
        <f t="shared" si="77"/>
        <v>61</v>
      </c>
      <c r="F593" s="18"/>
      <c r="G593" s="65">
        <v>61</v>
      </c>
      <c r="H593" s="65">
        <f t="shared" si="82"/>
        <v>61</v>
      </c>
      <c r="I593" s="65"/>
      <c r="J593" s="65">
        <v>61</v>
      </c>
    </row>
    <row r="594" spans="1:10" ht="172.15" customHeight="1" x14ac:dyDescent="0.2">
      <c r="A594" s="38" t="s">
        <v>527</v>
      </c>
      <c r="B594" s="11" t="s">
        <v>528</v>
      </c>
      <c r="C594" s="15"/>
      <c r="D594" s="15"/>
      <c r="E594" s="16">
        <f t="shared" si="77"/>
        <v>6266</v>
      </c>
      <c r="F594" s="16">
        <f>F595</f>
        <v>0</v>
      </c>
      <c r="G594" s="16">
        <f>G595</f>
        <v>6266</v>
      </c>
      <c r="H594" s="16">
        <f t="shared" si="82"/>
        <v>6516</v>
      </c>
      <c r="I594" s="16">
        <f>I595</f>
        <v>0</v>
      </c>
      <c r="J594" s="16">
        <f>J595</f>
        <v>6516</v>
      </c>
    </row>
    <row r="595" spans="1:10" ht="175.5" customHeight="1" x14ac:dyDescent="0.2">
      <c r="A595" s="36" t="s">
        <v>873</v>
      </c>
      <c r="B595" s="15" t="s">
        <v>529</v>
      </c>
      <c r="C595" s="15"/>
      <c r="D595" s="15"/>
      <c r="E595" s="18">
        <f t="shared" si="77"/>
        <v>6266</v>
      </c>
      <c r="F595" s="18">
        <f>F596</f>
        <v>0</v>
      </c>
      <c r="G595" s="18">
        <f>G596</f>
        <v>6266</v>
      </c>
      <c r="H595" s="18">
        <f t="shared" si="82"/>
        <v>6516</v>
      </c>
      <c r="I595" s="18">
        <f>I596</f>
        <v>0</v>
      </c>
      <c r="J595" s="18">
        <f>J596</f>
        <v>6516</v>
      </c>
    </row>
    <row r="596" spans="1:10" ht="213" customHeight="1" x14ac:dyDescent="0.2">
      <c r="A596" s="37" t="s">
        <v>25</v>
      </c>
      <c r="B596" s="15" t="s">
        <v>529</v>
      </c>
      <c r="C596" s="15" t="s">
        <v>15</v>
      </c>
      <c r="D596" s="15" t="s">
        <v>38</v>
      </c>
      <c r="E596" s="18">
        <f t="shared" si="77"/>
        <v>6266</v>
      </c>
      <c r="F596" s="18"/>
      <c r="G596" s="65">
        <v>6266</v>
      </c>
      <c r="H596" s="65">
        <f t="shared" si="82"/>
        <v>6516</v>
      </c>
      <c r="I596" s="65"/>
      <c r="J596" s="65">
        <v>6516</v>
      </c>
    </row>
    <row r="597" spans="1:10" s="20" customFormat="1" ht="119.45" customHeight="1" x14ac:dyDescent="0.2">
      <c r="A597" s="38" t="s">
        <v>744</v>
      </c>
      <c r="B597" s="11" t="s">
        <v>530</v>
      </c>
      <c r="C597" s="11"/>
      <c r="D597" s="11"/>
      <c r="E597" s="16">
        <f t="shared" si="77"/>
        <v>1583</v>
      </c>
      <c r="F597" s="16">
        <f>F598</f>
        <v>0</v>
      </c>
      <c r="G597" s="16">
        <f>G598</f>
        <v>1583</v>
      </c>
      <c r="H597" s="16">
        <f t="shared" ref="H597:H670" si="83">I597+J597</f>
        <v>1639</v>
      </c>
      <c r="I597" s="16">
        <f>I598</f>
        <v>0</v>
      </c>
      <c r="J597" s="16">
        <f>J598</f>
        <v>1639</v>
      </c>
    </row>
    <row r="598" spans="1:10" ht="117" customHeight="1" x14ac:dyDescent="0.2">
      <c r="A598" s="36" t="s">
        <v>531</v>
      </c>
      <c r="B598" s="15" t="s">
        <v>532</v>
      </c>
      <c r="C598" s="15"/>
      <c r="D598" s="15"/>
      <c r="E598" s="18">
        <f t="shared" si="77"/>
        <v>1583</v>
      </c>
      <c r="F598" s="19">
        <f>F599+F600</f>
        <v>0</v>
      </c>
      <c r="G598" s="18">
        <f>G599+G600</f>
        <v>1583</v>
      </c>
      <c r="H598" s="18">
        <f t="shared" si="83"/>
        <v>1639</v>
      </c>
      <c r="I598" s="19">
        <f>I599+I600</f>
        <v>0</v>
      </c>
      <c r="J598" s="18">
        <f>J599+J600</f>
        <v>1639</v>
      </c>
    </row>
    <row r="599" spans="1:10" ht="210" customHeight="1" x14ac:dyDescent="0.2">
      <c r="A599" s="37" t="s">
        <v>25</v>
      </c>
      <c r="B599" s="15" t="s">
        <v>532</v>
      </c>
      <c r="C599" s="15" t="s">
        <v>15</v>
      </c>
      <c r="D599" s="15" t="s">
        <v>38</v>
      </c>
      <c r="E599" s="18">
        <f t="shared" si="77"/>
        <v>1407</v>
      </c>
      <c r="F599" s="18"/>
      <c r="G599" s="65">
        <v>1407</v>
      </c>
      <c r="H599" s="65">
        <f t="shared" si="83"/>
        <v>1463</v>
      </c>
      <c r="I599" s="65"/>
      <c r="J599" s="65">
        <v>1463</v>
      </c>
    </row>
    <row r="600" spans="1:10" ht="64.150000000000006" customHeight="1" x14ac:dyDescent="0.2">
      <c r="A600" s="15" t="s">
        <v>23</v>
      </c>
      <c r="B600" s="15" t="s">
        <v>532</v>
      </c>
      <c r="C600" s="15" t="s">
        <v>16</v>
      </c>
      <c r="D600" s="15" t="s">
        <v>38</v>
      </c>
      <c r="E600" s="18">
        <f t="shared" si="77"/>
        <v>176</v>
      </c>
      <c r="F600" s="18"/>
      <c r="G600" s="65">
        <v>176</v>
      </c>
      <c r="H600" s="65">
        <f t="shared" si="83"/>
        <v>176</v>
      </c>
      <c r="I600" s="65"/>
      <c r="J600" s="65">
        <v>176</v>
      </c>
    </row>
    <row r="601" spans="1:10" ht="135.6" customHeight="1" x14ac:dyDescent="0.2">
      <c r="A601" s="38" t="s">
        <v>533</v>
      </c>
      <c r="B601" s="11" t="s">
        <v>534</v>
      </c>
      <c r="C601" s="15"/>
      <c r="D601" s="15"/>
      <c r="E601" s="16">
        <f t="shared" ref="E601:E616" si="84">F601+G601</f>
        <v>5663</v>
      </c>
      <c r="F601" s="17">
        <f>F602</f>
        <v>0</v>
      </c>
      <c r="G601" s="16">
        <f>G602</f>
        <v>5663</v>
      </c>
      <c r="H601" s="16">
        <f t="shared" si="83"/>
        <v>5870</v>
      </c>
      <c r="I601" s="17">
        <f>I602</f>
        <v>0</v>
      </c>
      <c r="J601" s="16">
        <f>J602</f>
        <v>5870</v>
      </c>
    </row>
    <row r="602" spans="1:10" ht="117" customHeight="1" x14ac:dyDescent="0.2">
      <c r="A602" s="37" t="s">
        <v>874</v>
      </c>
      <c r="B602" s="15" t="s">
        <v>535</v>
      </c>
      <c r="C602" s="15"/>
      <c r="D602" s="15"/>
      <c r="E602" s="18">
        <f t="shared" si="84"/>
        <v>5663</v>
      </c>
      <c r="F602" s="18">
        <f>F603+F604</f>
        <v>0</v>
      </c>
      <c r="G602" s="18">
        <f>G603+G604</f>
        <v>5663</v>
      </c>
      <c r="H602" s="18">
        <f t="shared" si="83"/>
        <v>5870</v>
      </c>
      <c r="I602" s="18">
        <f>I603+I604</f>
        <v>0</v>
      </c>
      <c r="J602" s="18">
        <f>J603+J604</f>
        <v>5870</v>
      </c>
    </row>
    <row r="603" spans="1:10" ht="208.5" customHeight="1" x14ac:dyDescent="0.2">
      <c r="A603" s="37" t="s">
        <v>25</v>
      </c>
      <c r="B603" s="15" t="s">
        <v>535</v>
      </c>
      <c r="C603" s="15" t="s">
        <v>15</v>
      </c>
      <c r="D603" s="15" t="s">
        <v>38</v>
      </c>
      <c r="E603" s="18">
        <f t="shared" si="84"/>
        <v>5165</v>
      </c>
      <c r="F603" s="18"/>
      <c r="G603" s="65">
        <v>5165</v>
      </c>
      <c r="H603" s="65">
        <f t="shared" si="83"/>
        <v>5372</v>
      </c>
      <c r="I603" s="65"/>
      <c r="J603" s="65">
        <v>5372</v>
      </c>
    </row>
    <row r="604" spans="1:10" ht="74.25" customHeight="1" x14ac:dyDescent="0.2">
      <c r="A604" s="15" t="s">
        <v>23</v>
      </c>
      <c r="B604" s="15" t="s">
        <v>535</v>
      </c>
      <c r="C604" s="15" t="s">
        <v>16</v>
      </c>
      <c r="D604" s="15" t="s">
        <v>38</v>
      </c>
      <c r="E604" s="18">
        <f t="shared" si="84"/>
        <v>498</v>
      </c>
      <c r="F604" s="18"/>
      <c r="G604" s="65">
        <v>498</v>
      </c>
      <c r="H604" s="65">
        <f t="shared" si="83"/>
        <v>498</v>
      </c>
      <c r="I604" s="65"/>
      <c r="J604" s="65">
        <v>498</v>
      </c>
    </row>
    <row r="605" spans="1:10" ht="102" customHeight="1" x14ac:dyDescent="0.2">
      <c r="A605" s="38" t="s">
        <v>536</v>
      </c>
      <c r="B605" s="11" t="s">
        <v>537</v>
      </c>
      <c r="C605" s="15"/>
      <c r="D605" s="15"/>
      <c r="E605" s="16">
        <f t="shared" si="84"/>
        <v>9722</v>
      </c>
      <c r="F605" s="17">
        <f>F606</f>
        <v>0</v>
      </c>
      <c r="G605" s="16">
        <f>G606</f>
        <v>9722</v>
      </c>
      <c r="H605" s="16">
        <f t="shared" si="83"/>
        <v>10037</v>
      </c>
      <c r="I605" s="17">
        <f>I606</f>
        <v>0</v>
      </c>
      <c r="J605" s="16">
        <f>J606</f>
        <v>10037</v>
      </c>
    </row>
    <row r="606" spans="1:10" ht="93.75" customHeight="1" x14ac:dyDescent="0.2">
      <c r="A606" s="36" t="s">
        <v>462</v>
      </c>
      <c r="B606" s="15" t="s">
        <v>538</v>
      </c>
      <c r="C606" s="15"/>
      <c r="D606" s="15"/>
      <c r="E606" s="18">
        <f t="shared" si="84"/>
        <v>9722</v>
      </c>
      <c r="F606" s="19">
        <f>F607+F608</f>
        <v>0</v>
      </c>
      <c r="G606" s="18">
        <f>G607+G608</f>
        <v>9722</v>
      </c>
      <c r="H606" s="18">
        <f t="shared" si="83"/>
        <v>10037</v>
      </c>
      <c r="I606" s="19">
        <f>I607+I608</f>
        <v>0</v>
      </c>
      <c r="J606" s="18">
        <f>J607+J608</f>
        <v>10037</v>
      </c>
    </row>
    <row r="607" spans="1:10" ht="204" customHeight="1" x14ac:dyDescent="0.2">
      <c r="A607" s="37" t="s">
        <v>25</v>
      </c>
      <c r="B607" s="15" t="s">
        <v>538</v>
      </c>
      <c r="C607" s="15" t="s">
        <v>15</v>
      </c>
      <c r="D607" s="15" t="s">
        <v>455</v>
      </c>
      <c r="E607" s="18">
        <f t="shared" si="84"/>
        <v>7514</v>
      </c>
      <c r="F607" s="18"/>
      <c r="G607" s="65">
        <v>7514</v>
      </c>
      <c r="H607" s="65">
        <f t="shared" si="83"/>
        <v>7815</v>
      </c>
      <c r="I607" s="65"/>
      <c r="J607" s="65">
        <v>7815</v>
      </c>
    </row>
    <row r="608" spans="1:10" ht="69" customHeight="1" x14ac:dyDescent="0.2">
      <c r="A608" s="15" t="s">
        <v>23</v>
      </c>
      <c r="B608" s="15" t="s">
        <v>538</v>
      </c>
      <c r="C608" s="15" t="s">
        <v>16</v>
      </c>
      <c r="D608" s="15" t="s">
        <v>455</v>
      </c>
      <c r="E608" s="18">
        <f t="shared" si="84"/>
        <v>2208</v>
      </c>
      <c r="F608" s="18"/>
      <c r="G608" s="65">
        <v>2208</v>
      </c>
      <c r="H608" s="65">
        <f t="shared" si="83"/>
        <v>2222</v>
      </c>
      <c r="I608" s="65"/>
      <c r="J608" s="65">
        <v>2222</v>
      </c>
    </row>
    <row r="609" spans="1:10" ht="118.15" customHeight="1" x14ac:dyDescent="0.2">
      <c r="A609" s="35" t="s">
        <v>683</v>
      </c>
      <c r="B609" s="11" t="s">
        <v>215</v>
      </c>
      <c r="C609" s="11"/>
      <c r="D609" s="11"/>
      <c r="E609" s="16">
        <f t="shared" si="84"/>
        <v>303402.7</v>
      </c>
      <c r="F609" s="16">
        <f>F610+F641+F625</f>
        <v>257196.6</v>
      </c>
      <c r="G609" s="16">
        <f>G610+G641+G625</f>
        <v>46206.1</v>
      </c>
      <c r="H609" s="16">
        <f t="shared" si="83"/>
        <v>251505</v>
      </c>
      <c r="I609" s="16">
        <f>I610+I641+I625</f>
        <v>251505</v>
      </c>
      <c r="J609" s="16">
        <f>J610+J641+J625</f>
        <v>0</v>
      </c>
    </row>
    <row r="610" spans="1:10" ht="70.150000000000006" customHeight="1" x14ac:dyDescent="0.2">
      <c r="A610" s="35" t="s">
        <v>216</v>
      </c>
      <c r="B610" s="11" t="s">
        <v>217</v>
      </c>
      <c r="C610" s="11"/>
      <c r="D610" s="11"/>
      <c r="E610" s="16">
        <f t="shared" si="84"/>
        <v>234404.9</v>
      </c>
      <c r="F610" s="17">
        <f>F611+F617+F622</f>
        <v>234404.9</v>
      </c>
      <c r="G610" s="16">
        <f>G611+G617+G622</f>
        <v>0</v>
      </c>
      <c r="H610" s="16">
        <f t="shared" si="83"/>
        <v>233269.8</v>
      </c>
      <c r="I610" s="17">
        <f>I611+I617+I622</f>
        <v>233269.8</v>
      </c>
      <c r="J610" s="16">
        <f>J611+J617+J622</f>
        <v>0</v>
      </c>
    </row>
    <row r="611" spans="1:10" ht="186.6" customHeight="1" x14ac:dyDescent="0.2">
      <c r="A611" s="41" t="s">
        <v>218</v>
      </c>
      <c r="B611" s="11" t="s">
        <v>219</v>
      </c>
      <c r="C611" s="11"/>
      <c r="D611" s="11"/>
      <c r="E611" s="16">
        <f t="shared" si="84"/>
        <v>16709</v>
      </c>
      <c r="F611" s="17">
        <f>F612</f>
        <v>16709</v>
      </c>
      <c r="G611" s="16">
        <f>G612</f>
        <v>0</v>
      </c>
      <c r="H611" s="16">
        <f t="shared" si="83"/>
        <v>16709</v>
      </c>
      <c r="I611" s="17">
        <f>I612</f>
        <v>16709</v>
      </c>
      <c r="J611" s="16">
        <f>J612</f>
        <v>0</v>
      </c>
    </row>
    <row r="612" spans="1:10" ht="29.25" customHeight="1" x14ac:dyDescent="0.2">
      <c r="A612" s="42" t="s">
        <v>69</v>
      </c>
      <c r="B612" s="15" t="s">
        <v>220</v>
      </c>
      <c r="C612" s="15"/>
      <c r="D612" s="15"/>
      <c r="E612" s="18">
        <f t="shared" si="84"/>
        <v>16709</v>
      </c>
      <c r="F612" s="19">
        <f>F614+F616+F613+F615</f>
        <v>16709</v>
      </c>
      <c r="G612" s="18">
        <f>G614+G616</f>
        <v>0</v>
      </c>
      <c r="H612" s="18">
        <f t="shared" si="83"/>
        <v>16709</v>
      </c>
      <c r="I612" s="19">
        <f>I614+I616+I613+I615</f>
        <v>16709</v>
      </c>
      <c r="J612" s="18">
        <f>J614+J616</f>
        <v>0</v>
      </c>
    </row>
    <row r="613" spans="1:10" ht="207" customHeight="1" x14ac:dyDescent="0.2">
      <c r="A613" s="37" t="s">
        <v>25</v>
      </c>
      <c r="B613" s="15" t="s">
        <v>220</v>
      </c>
      <c r="C613" s="15" t="s">
        <v>15</v>
      </c>
      <c r="D613" s="15" t="s">
        <v>572</v>
      </c>
      <c r="E613" s="18">
        <f t="shared" si="84"/>
        <v>1227</v>
      </c>
      <c r="F613" s="65">
        <v>1227</v>
      </c>
      <c r="G613" s="65"/>
      <c r="H613" s="65">
        <f t="shared" si="83"/>
        <v>1227</v>
      </c>
      <c r="I613" s="65">
        <v>1227</v>
      </c>
      <c r="J613" s="65"/>
    </row>
    <row r="614" spans="1:10" ht="72.75" customHeight="1" x14ac:dyDescent="0.2">
      <c r="A614" s="15" t="s">
        <v>23</v>
      </c>
      <c r="B614" s="15" t="s">
        <v>220</v>
      </c>
      <c r="C614" s="15" t="s">
        <v>16</v>
      </c>
      <c r="D614" s="15" t="s">
        <v>572</v>
      </c>
      <c r="E614" s="18">
        <f t="shared" si="84"/>
        <v>501</v>
      </c>
      <c r="F614" s="65">
        <v>501</v>
      </c>
      <c r="G614" s="65"/>
      <c r="H614" s="65">
        <f t="shared" si="83"/>
        <v>501</v>
      </c>
      <c r="I614" s="65">
        <v>501</v>
      </c>
      <c r="J614" s="65"/>
    </row>
    <row r="615" spans="1:10" ht="56.25" customHeight="1" x14ac:dyDescent="0.2">
      <c r="A615" s="36" t="s">
        <v>30</v>
      </c>
      <c r="B615" s="15" t="s">
        <v>220</v>
      </c>
      <c r="C615" s="15" t="s">
        <v>19</v>
      </c>
      <c r="D615" s="15" t="s">
        <v>572</v>
      </c>
      <c r="E615" s="18">
        <f t="shared" si="84"/>
        <v>900</v>
      </c>
      <c r="F615" s="65">
        <v>900</v>
      </c>
      <c r="G615" s="65"/>
      <c r="H615" s="65">
        <f t="shared" si="83"/>
        <v>900</v>
      </c>
      <c r="I615" s="65">
        <v>900</v>
      </c>
      <c r="J615" s="65"/>
    </row>
    <row r="616" spans="1:10" ht="103.15" customHeight="1" x14ac:dyDescent="0.2">
      <c r="A616" s="15" t="s">
        <v>21</v>
      </c>
      <c r="B616" s="15" t="s">
        <v>220</v>
      </c>
      <c r="C616" s="15" t="s">
        <v>17</v>
      </c>
      <c r="D616" s="15" t="s">
        <v>572</v>
      </c>
      <c r="E616" s="18">
        <f t="shared" si="84"/>
        <v>14081</v>
      </c>
      <c r="F616" s="65">
        <v>14081</v>
      </c>
      <c r="G616" s="65"/>
      <c r="H616" s="65">
        <f t="shared" si="83"/>
        <v>14081</v>
      </c>
      <c r="I616" s="65">
        <v>14081</v>
      </c>
      <c r="J616" s="65"/>
    </row>
    <row r="617" spans="1:10" ht="105.75" customHeight="1" x14ac:dyDescent="0.2">
      <c r="A617" s="41" t="s">
        <v>221</v>
      </c>
      <c r="B617" s="11" t="s">
        <v>222</v>
      </c>
      <c r="C617" s="11"/>
      <c r="D617" s="11"/>
      <c r="E617" s="16">
        <f t="shared" ref="E617:E654" si="85">F617+G617</f>
        <v>766</v>
      </c>
      <c r="F617" s="17">
        <f>F618+F620</f>
        <v>766</v>
      </c>
      <c r="G617" s="16">
        <f>G618+G620</f>
        <v>0</v>
      </c>
      <c r="H617" s="16">
        <f t="shared" si="83"/>
        <v>766</v>
      </c>
      <c r="I617" s="17">
        <f>I618+I620</f>
        <v>766</v>
      </c>
      <c r="J617" s="16">
        <f>J618+J620</f>
        <v>0</v>
      </c>
    </row>
    <row r="618" spans="1:10" ht="81" customHeight="1" x14ac:dyDescent="0.2">
      <c r="A618" s="42" t="s">
        <v>553</v>
      </c>
      <c r="B618" s="15" t="s">
        <v>223</v>
      </c>
      <c r="C618" s="15"/>
      <c r="D618" s="15"/>
      <c r="E618" s="18">
        <f t="shared" si="85"/>
        <v>286</v>
      </c>
      <c r="F618" s="19">
        <f>F619</f>
        <v>286</v>
      </c>
      <c r="G618" s="18">
        <f>G619</f>
        <v>0</v>
      </c>
      <c r="H618" s="18">
        <f t="shared" si="83"/>
        <v>286</v>
      </c>
      <c r="I618" s="19">
        <f>I619</f>
        <v>286</v>
      </c>
      <c r="J618" s="18">
        <f>J619</f>
        <v>0</v>
      </c>
    </row>
    <row r="619" spans="1:10" ht="48.75" customHeight="1" x14ac:dyDescent="0.2">
      <c r="A619" s="36" t="s">
        <v>30</v>
      </c>
      <c r="B619" s="15" t="s">
        <v>223</v>
      </c>
      <c r="C619" s="15" t="s">
        <v>19</v>
      </c>
      <c r="D619" s="15" t="s">
        <v>11</v>
      </c>
      <c r="E619" s="18">
        <f t="shared" si="85"/>
        <v>286</v>
      </c>
      <c r="F619" s="18">
        <v>286</v>
      </c>
      <c r="G619" s="16"/>
      <c r="H619" s="18">
        <f>I619+J619</f>
        <v>286</v>
      </c>
      <c r="I619" s="18">
        <v>286</v>
      </c>
      <c r="J619" s="16"/>
    </row>
    <row r="620" spans="1:10" ht="114.75" customHeight="1" x14ac:dyDescent="0.2">
      <c r="A620" s="42" t="s">
        <v>224</v>
      </c>
      <c r="B620" s="15" t="s">
        <v>225</v>
      </c>
      <c r="C620" s="15"/>
      <c r="D620" s="15"/>
      <c r="E620" s="18">
        <f t="shared" si="85"/>
        <v>480</v>
      </c>
      <c r="F620" s="19">
        <f>F621</f>
        <v>480</v>
      </c>
      <c r="G620" s="18">
        <f>G621</f>
        <v>0</v>
      </c>
      <c r="H620" s="18">
        <f t="shared" si="83"/>
        <v>480</v>
      </c>
      <c r="I620" s="19">
        <f>I621</f>
        <v>480</v>
      </c>
      <c r="J620" s="18">
        <f>J621</f>
        <v>0</v>
      </c>
    </row>
    <row r="621" spans="1:10" ht="48" customHeight="1" x14ac:dyDescent="0.2">
      <c r="A621" s="36" t="s">
        <v>30</v>
      </c>
      <c r="B621" s="15" t="s">
        <v>225</v>
      </c>
      <c r="C621" s="15" t="s">
        <v>19</v>
      </c>
      <c r="D621" s="15" t="s">
        <v>572</v>
      </c>
      <c r="E621" s="18">
        <f t="shared" si="85"/>
        <v>480</v>
      </c>
      <c r="F621" s="18">
        <v>480</v>
      </c>
      <c r="G621" s="18"/>
      <c r="H621" s="18">
        <f>I621+J621</f>
        <v>480</v>
      </c>
      <c r="I621" s="18">
        <v>480</v>
      </c>
      <c r="J621" s="18"/>
    </row>
    <row r="622" spans="1:10" ht="120" customHeight="1" x14ac:dyDescent="0.2">
      <c r="A622" s="41" t="s">
        <v>563</v>
      </c>
      <c r="B622" s="11" t="s">
        <v>226</v>
      </c>
      <c r="C622" s="11"/>
      <c r="D622" s="11"/>
      <c r="E622" s="16">
        <f t="shared" si="85"/>
        <v>216929.9</v>
      </c>
      <c r="F622" s="17">
        <f>F623</f>
        <v>216929.9</v>
      </c>
      <c r="G622" s="16">
        <f>G623</f>
        <v>0</v>
      </c>
      <c r="H622" s="16">
        <f t="shared" si="83"/>
        <v>215794.8</v>
      </c>
      <c r="I622" s="17">
        <f>I623</f>
        <v>215794.8</v>
      </c>
      <c r="J622" s="16">
        <f>J623</f>
        <v>0</v>
      </c>
    </row>
    <row r="623" spans="1:10" ht="90" customHeight="1" x14ac:dyDescent="0.2">
      <c r="A623" s="42" t="s">
        <v>61</v>
      </c>
      <c r="B623" s="15" t="s">
        <v>227</v>
      </c>
      <c r="C623" s="15"/>
      <c r="D623" s="15"/>
      <c r="E623" s="18">
        <f t="shared" si="85"/>
        <v>216929.9</v>
      </c>
      <c r="F623" s="19">
        <f>F624</f>
        <v>216929.9</v>
      </c>
      <c r="G623" s="18">
        <f>G624</f>
        <v>0</v>
      </c>
      <c r="H623" s="18">
        <f t="shared" si="83"/>
        <v>215794.8</v>
      </c>
      <c r="I623" s="19">
        <f>I624</f>
        <v>215794.8</v>
      </c>
      <c r="J623" s="18">
        <f>J624</f>
        <v>0</v>
      </c>
    </row>
    <row r="624" spans="1:10" ht="102" customHeight="1" x14ac:dyDescent="0.2">
      <c r="A624" s="15" t="s">
        <v>21</v>
      </c>
      <c r="B624" s="15" t="s">
        <v>227</v>
      </c>
      <c r="C624" s="15" t="s">
        <v>17</v>
      </c>
      <c r="D624" s="15" t="s">
        <v>572</v>
      </c>
      <c r="E624" s="18">
        <f t="shared" si="85"/>
        <v>216929.9</v>
      </c>
      <c r="F624" s="65">
        <v>216929.9</v>
      </c>
      <c r="G624" s="65"/>
      <c r="H624" s="65">
        <f t="shared" si="83"/>
        <v>215794.8</v>
      </c>
      <c r="I624" s="65">
        <v>215794.8</v>
      </c>
      <c r="J624" s="65"/>
    </row>
    <row r="625" spans="1:10" ht="68.25" customHeight="1" x14ac:dyDescent="0.2">
      <c r="A625" s="11" t="s">
        <v>625</v>
      </c>
      <c r="B625" s="11" t="s">
        <v>627</v>
      </c>
      <c r="C625" s="11"/>
      <c r="D625" s="15"/>
      <c r="E625" s="16">
        <f t="shared" si="85"/>
        <v>51440.7</v>
      </c>
      <c r="F625" s="16">
        <f>F626+F638+F635</f>
        <v>5234.6000000000004</v>
      </c>
      <c r="G625" s="16">
        <f>G626+G638+G635</f>
        <v>46206.1</v>
      </c>
      <c r="H625" s="16">
        <f t="shared" si="83"/>
        <v>0</v>
      </c>
      <c r="I625" s="16">
        <f>I626+I638+I635</f>
        <v>0</v>
      </c>
      <c r="J625" s="16">
        <f>J626+J638+J635</f>
        <v>0</v>
      </c>
    </row>
    <row r="626" spans="1:10" ht="111.75" customHeight="1" x14ac:dyDescent="0.2">
      <c r="A626" s="11" t="s">
        <v>626</v>
      </c>
      <c r="B626" s="11" t="s">
        <v>628</v>
      </c>
      <c r="C626" s="11"/>
      <c r="D626" s="15"/>
      <c r="E626" s="16">
        <f t="shared" si="85"/>
        <v>47255</v>
      </c>
      <c r="F626" s="16">
        <f>F627+F631+F633+F629</f>
        <v>4726</v>
      </c>
      <c r="G626" s="16">
        <f>G627+G631+G633+G629</f>
        <v>42529</v>
      </c>
      <c r="H626" s="16">
        <f t="shared" si="83"/>
        <v>0</v>
      </c>
      <c r="I626" s="16">
        <f>I631+I633+I629</f>
        <v>0</v>
      </c>
      <c r="J626" s="16">
        <f>J631+J633+J629</f>
        <v>0</v>
      </c>
    </row>
    <row r="627" spans="1:10" ht="48.75" customHeight="1" x14ac:dyDescent="0.2">
      <c r="A627" s="15" t="s">
        <v>922</v>
      </c>
      <c r="B627" s="15" t="s">
        <v>966</v>
      </c>
      <c r="C627" s="15"/>
      <c r="D627" s="15"/>
      <c r="E627" s="18">
        <f t="shared" si="85"/>
        <v>0</v>
      </c>
      <c r="F627" s="65">
        <f>F628</f>
        <v>0</v>
      </c>
      <c r="G627" s="65">
        <f>G628</f>
        <v>0</v>
      </c>
      <c r="H627" s="18">
        <v>0</v>
      </c>
      <c r="I627" s="16"/>
      <c r="J627" s="16"/>
    </row>
    <row r="628" spans="1:10" ht="86.25" customHeight="1" x14ac:dyDescent="0.2">
      <c r="A628" s="15" t="s">
        <v>24</v>
      </c>
      <c r="B628" s="15" t="s">
        <v>966</v>
      </c>
      <c r="C628" s="15" t="s">
        <v>20</v>
      </c>
      <c r="D628" s="15" t="s">
        <v>572</v>
      </c>
      <c r="E628" s="18">
        <f t="shared" si="85"/>
        <v>0</v>
      </c>
      <c r="F628" s="65"/>
      <c r="G628" s="65"/>
      <c r="H628" s="18">
        <v>0</v>
      </c>
      <c r="I628" s="16"/>
      <c r="J628" s="16"/>
    </row>
    <row r="629" spans="1:10" ht="156.75" customHeight="1" x14ac:dyDescent="0.2">
      <c r="A629" s="15" t="s">
        <v>635</v>
      </c>
      <c r="B629" s="15" t="s">
        <v>827</v>
      </c>
      <c r="C629" s="15"/>
      <c r="D629" s="15"/>
      <c r="E629" s="18">
        <f t="shared" si="85"/>
        <v>0</v>
      </c>
      <c r="F629" s="18">
        <f>F630</f>
        <v>0</v>
      </c>
      <c r="G629" s="18">
        <f>G630</f>
        <v>0</v>
      </c>
      <c r="H629" s="18">
        <f t="shared" si="83"/>
        <v>0</v>
      </c>
      <c r="I629" s="18">
        <f>I630</f>
        <v>0</v>
      </c>
      <c r="J629" s="18">
        <f>J630</f>
        <v>0</v>
      </c>
    </row>
    <row r="630" spans="1:10" ht="82.5" customHeight="1" x14ac:dyDescent="0.2">
      <c r="A630" s="15" t="s">
        <v>24</v>
      </c>
      <c r="B630" s="15" t="s">
        <v>827</v>
      </c>
      <c r="C630" s="15" t="s">
        <v>20</v>
      </c>
      <c r="D630" s="15" t="s">
        <v>572</v>
      </c>
      <c r="E630" s="18">
        <f t="shared" si="85"/>
        <v>0</v>
      </c>
      <c r="F630" s="18"/>
      <c r="G630" s="18"/>
      <c r="H630" s="18">
        <f t="shared" si="83"/>
        <v>0</v>
      </c>
      <c r="I630" s="18"/>
      <c r="J630" s="23"/>
    </row>
    <row r="631" spans="1:10" ht="151.5" customHeight="1" x14ac:dyDescent="0.2">
      <c r="A631" s="15" t="s">
        <v>635</v>
      </c>
      <c r="B631" s="15" t="s">
        <v>792</v>
      </c>
      <c r="C631" s="15"/>
      <c r="D631" s="15"/>
      <c r="E631" s="18">
        <f t="shared" si="85"/>
        <v>42529</v>
      </c>
      <c r="F631" s="18">
        <f>F632</f>
        <v>0</v>
      </c>
      <c r="G631" s="18">
        <f>G632</f>
        <v>42529</v>
      </c>
      <c r="H631" s="18">
        <f t="shared" si="83"/>
        <v>0</v>
      </c>
      <c r="I631" s="18">
        <f>I632</f>
        <v>0</v>
      </c>
      <c r="J631" s="18">
        <f>J632</f>
        <v>0</v>
      </c>
    </row>
    <row r="632" spans="1:10" ht="69.75" customHeight="1" x14ac:dyDescent="0.2">
      <c r="A632" s="15" t="s">
        <v>23</v>
      </c>
      <c r="B632" s="15" t="s">
        <v>792</v>
      </c>
      <c r="C632" s="15" t="s">
        <v>16</v>
      </c>
      <c r="D632" s="15" t="s">
        <v>572</v>
      </c>
      <c r="E632" s="18">
        <f>F632+G632</f>
        <v>42529</v>
      </c>
      <c r="F632" s="18"/>
      <c r="G632" s="18">
        <v>42529</v>
      </c>
      <c r="H632" s="18">
        <f>I632+J632</f>
        <v>0</v>
      </c>
      <c r="I632" s="18"/>
      <c r="J632" s="18"/>
    </row>
    <row r="633" spans="1:10" ht="168" customHeight="1" x14ac:dyDescent="0.2">
      <c r="A633" s="15" t="s">
        <v>635</v>
      </c>
      <c r="B633" s="15" t="s">
        <v>793</v>
      </c>
      <c r="C633" s="15"/>
      <c r="D633" s="15"/>
      <c r="E633" s="18">
        <f t="shared" ref="E633" si="86">F633+G633</f>
        <v>4726</v>
      </c>
      <c r="F633" s="18">
        <f>F634</f>
        <v>4726</v>
      </c>
      <c r="G633" s="18">
        <f>G634</f>
        <v>0</v>
      </c>
      <c r="H633" s="18">
        <f t="shared" ref="H633" si="87">I633+J633</f>
        <v>0</v>
      </c>
      <c r="I633" s="18">
        <f>I634</f>
        <v>0</v>
      </c>
      <c r="J633" s="18">
        <f>J634</f>
        <v>0</v>
      </c>
    </row>
    <row r="634" spans="1:10" ht="75" customHeight="1" x14ac:dyDescent="0.2">
      <c r="A634" s="15" t="s">
        <v>23</v>
      </c>
      <c r="B634" s="15" t="s">
        <v>793</v>
      </c>
      <c r="C634" s="15" t="s">
        <v>16</v>
      </c>
      <c r="D634" s="15" t="s">
        <v>572</v>
      </c>
      <c r="E634" s="18">
        <f>F634+G634</f>
        <v>4726</v>
      </c>
      <c r="F634" s="18">
        <v>4726</v>
      </c>
      <c r="G634" s="18"/>
      <c r="H634" s="18">
        <f>I634+J634</f>
        <v>0</v>
      </c>
      <c r="I634" s="18"/>
      <c r="J634" s="18"/>
    </row>
    <row r="635" spans="1:10" ht="136.5" customHeight="1" x14ac:dyDescent="0.2">
      <c r="A635" s="41" t="s">
        <v>999</v>
      </c>
      <c r="B635" s="11" t="s">
        <v>1001</v>
      </c>
      <c r="C635" s="15"/>
      <c r="D635" s="15"/>
      <c r="E635" s="16">
        <f t="shared" ref="E635:E637" si="88">F635+G635</f>
        <v>100</v>
      </c>
      <c r="F635" s="16">
        <f>F636</f>
        <v>100</v>
      </c>
      <c r="G635" s="16">
        <f>G636</f>
        <v>0</v>
      </c>
      <c r="H635" s="16">
        <f t="shared" ref="H635:H637" si="89">I635+J635</f>
        <v>0</v>
      </c>
      <c r="I635" s="16">
        <f>I636</f>
        <v>0</v>
      </c>
      <c r="J635" s="16">
        <f>J636</f>
        <v>0</v>
      </c>
    </row>
    <row r="636" spans="1:10" ht="91.5" customHeight="1" x14ac:dyDescent="0.2">
      <c r="A636" s="15" t="s">
        <v>1000</v>
      </c>
      <c r="B636" s="15" t="s">
        <v>1002</v>
      </c>
      <c r="C636" s="15"/>
      <c r="D636" s="15"/>
      <c r="E636" s="18">
        <f t="shared" si="88"/>
        <v>100</v>
      </c>
      <c r="F636" s="18">
        <f>F637</f>
        <v>100</v>
      </c>
      <c r="G636" s="18">
        <f>G637</f>
        <v>0</v>
      </c>
      <c r="H636" s="18">
        <f t="shared" si="89"/>
        <v>0</v>
      </c>
      <c r="I636" s="18">
        <f>I637</f>
        <v>0</v>
      </c>
      <c r="J636" s="18">
        <f>J637</f>
        <v>0</v>
      </c>
    </row>
    <row r="637" spans="1:10" ht="109.5" customHeight="1" x14ac:dyDescent="0.2">
      <c r="A637" s="15" t="s">
        <v>21</v>
      </c>
      <c r="B637" s="15" t="s">
        <v>1002</v>
      </c>
      <c r="C637" s="15" t="s">
        <v>17</v>
      </c>
      <c r="D637" s="15" t="s">
        <v>572</v>
      </c>
      <c r="E637" s="18">
        <f t="shared" si="88"/>
        <v>100</v>
      </c>
      <c r="F637" s="18">
        <v>100</v>
      </c>
      <c r="G637" s="18"/>
      <c r="H637" s="18">
        <f t="shared" si="89"/>
        <v>0</v>
      </c>
      <c r="I637" s="18"/>
      <c r="J637" s="18"/>
    </row>
    <row r="638" spans="1:10" ht="65.25" customHeight="1" x14ac:dyDescent="0.2">
      <c r="A638" s="79" t="s">
        <v>952</v>
      </c>
      <c r="B638" s="64" t="s">
        <v>955</v>
      </c>
      <c r="C638" s="74"/>
      <c r="D638" s="75"/>
      <c r="E638" s="76">
        <f t="shared" ref="E638:E640" si="90">F638+G638</f>
        <v>4085.7</v>
      </c>
      <c r="F638" s="76">
        <f>F639</f>
        <v>408.6</v>
      </c>
      <c r="G638" s="76">
        <f>G639</f>
        <v>3677.1</v>
      </c>
      <c r="H638" s="76">
        <f t="shared" ref="H638:H640" si="91">I638+J638</f>
        <v>0</v>
      </c>
      <c r="I638" s="76">
        <f t="shared" ref="I638:J638" si="92">I639</f>
        <v>0</v>
      </c>
      <c r="J638" s="76">
        <f t="shared" si="92"/>
        <v>0</v>
      </c>
    </row>
    <row r="639" spans="1:10" ht="123" customHeight="1" x14ac:dyDescent="0.2">
      <c r="A639" s="66" t="s">
        <v>1015</v>
      </c>
      <c r="B639" s="66" t="s">
        <v>1016</v>
      </c>
      <c r="C639" s="66"/>
      <c r="D639" s="15"/>
      <c r="E639" s="65">
        <f t="shared" si="90"/>
        <v>4085.7</v>
      </c>
      <c r="F639" s="65">
        <f>F640</f>
        <v>408.6</v>
      </c>
      <c r="G639" s="65">
        <f>G640</f>
        <v>3677.1</v>
      </c>
      <c r="H639" s="65">
        <f t="shared" si="91"/>
        <v>0</v>
      </c>
      <c r="I639" s="65">
        <f>I640</f>
        <v>0</v>
      </c>
      <c r="J639" s="65">
        <f>J640</f>
        <v>0</v>
      </c>
    </row>
    <row r="640" spans="1:10" ht="84.75" customHeight="1" x14ac:dyDescent="0.2">
      <c r="A640" s="66" t="s">
        <v>24</v>
      </c>
      <c r="B640" s="66" t="s">
        <v>1016</v>
      </c>
      <c r="C640" s="66" t="s">
        <v>20</v>
      </c>
      <c r="D640" s="66" t="s">
        <v>572</v>
      </c>
      <c r="E640" s="65">
        <f t="shared" si="90"/>
        <v>4085.7</v>
      </c>
      <c r="F640" s="65">
        <v>408.6</v>
      </c>
      <c r="G640" s="65">
        <v>3677.1</v>
      </c>
      <c r="H640" s="65">
        <f t="shared" si="91"/>
        <v>0</v>
      </c>
      <c r="I640" s="65"/>
      <c r="J640" s="65"/>
    </row>
    <row r="641" spans="1:10" ht="156.75" customHeight="1" x14ac:dyDescent="0.2">
      <c r="A641" s="35" t="s">
        <v>701</v>
      </c>
      <c r="B641" s="11" t="s">
        <v>228</v>
      </c>
      <c r="C641" s="11"/>
      <c r="D641" s="11"/>
      <c r="E641" s="16">
        <f t="shared" si="85"/>
        <v>17557.099999999999</v>
      </c>
      <c r="F641" s="17">
        <f>F642+F646</f>
        <v>17557.099999999999</v>
      </c>
      <c r="G641" s="16">
        <f>G642+G646</f>
        <v>0</v>
      </c>
      <c r="H641" s="16">
        <f t="shared" si="83"/>
        <v>18235.2</v>
      </c>
      <c r="I641" s="17">
        <f>I642+I646</f>
        <v>18235.2</v>
      </c>
      <c r="J641" s="16">
        <f>J642+J646</f>
        <v>0</v>
      </c>
    </row>
    <row r="642" spans="1:10" ht="103.15" customHeight="1" x14ac:dyDescent="0.2">
      <c r="A642" s="41" t="s">
        <v>234</v>
      </c>
      <c r="B642" s="11" t="s">
        <v>229</v>
      </c>
      <c r="C642" s="11"/>
      <c r="D642" s="11"/>
      <c r="E642" s="16">
        <f t="shared" si="85"/>
        <v>5371.9</v>
      </c>
      <c r="F642" s="17">
        <f>F643</f>
        <v>5371.9</v>
      </c>
      <c r="G642" s="16">
        <f>G643</f>
        <v>0</v>
      </c>
      <c r="H642" s="16">
        <f t="shared" si="83"/>
        <v>5588.7</v>
      </c>
      <c r="I642" s="17">
        <f>I643</f>
        <v>5588.7</v>
      </c>
      <c r="J642" s="16">
        <f>J643</f>
        <v>0</v>
      </c>
    </row>
    <row r="643" spans="1:10" ht="65.45" customHeight="1" x14ac:dyDescent="0.2">
      <c r="A643" s="42" t="s">
        <v>77</v>
      </c>
      <c r="B643" s="15" t="s">
        <v>230</v>
      </c>
      <c r="C643" s="15"/>
      <c r="D643" s="15"/>
      <c r="E643" s="18">
        <f t="shared" si="85"/>
        <v>5371.9</v>
      </c>
      <c r="F643" s="19">
        <f>F644+F645</f>
        <v>5371.9</v>
      </c>
      <c r="G643" s="19">
        <f>G644+G645</f>
        <v>0</v>
      </c>
      <c r="H643" s="18">
        <f t="shared" si="83"/>
        <v>5588.7</v>
      </c>
      <c r="I643" s="19">
        <f>I644+I645</f>
        <v>5588.7</v>
      </c>
      <c r="J643" s="19">
        <f>J644+J645</f>
        <v>0</v>
      </c>
    </row>
    <row r="644" spans="1:10" ht="193.5" customHeight="1" x14ac:dyDescent="0.2">
      <c r="A644" s="37" t="s">
        <v>25</v>
      </c>
      <c r="B644" s="15" t="s">
        <v>230</v>
      </c>
      <c r="C644" s="15" t="s">
        <v>15</v>
      </c>
      <c r="D644" s="15" t="s">
        <v>34</v>
      </c>
      <c r="E644" s="18">
        <f t="shared" si="85"/>
        <v>5158</v>
      </c>
      <c r="F644" s="65">
        <v>5158</v>
      </c>
      <c r="G644" s="65"/>
      <c r="H644" s="65">
        <f t="shared" si="83"/>
        <v>5362</v>
      </c>
      <c r="I644" s="65">
        <v>5362</v>
      </c>
      <c r="J644" s="65"/>
    </row>
    <row r="645" spans="1:10" ht="63.75" customHeight="1" x14ac:dyDescent="0.2">
      <c r="A645" s="15" t="s">
        <v>23</v>
      </c>
      <c r="B645" s="15" t="s">
        <v>230</v>
      </c>
      <c r="C645" s="15" t="s">
        <v>16</v>
      </c>
      <c r="D645" s="15" t="s">
        <v>34</v>
      </c>
      <c r="E645" s="18">
        <f t="shared" si="85"/>
        <v>213.9</v>
      </c>
      <c r="F645" s="65">
        <v>213.9</v>
      </c>
      <c r="G645" s="65"/>
      <c r="H645" s="65">
        <f t="shared" si="83"/>
        <v>226.7</v>
      </c>
      <c r="I645" s="65">
        <v>226.7</v>
      </c>
      <c r="J645" s="65"/>
    </row>
    <row r="646" spans="1:10" ht="99.6" customHeight="1" x14ac:dyDescent="0.2">
      <c r="A646" s="41" t="s">
        <v>235</v>
      </c>
      <c r="B646" s="11" t="s">
        <v>231</v>
      </c>
      <c r="C646" s="11"/>
      <c r="D646" s="11"/>
      <c r="E646" s="16">
        <f t="shared" si="85"/>
        <v>12185.2</v>
      </c>
      <c r="F646" s="17">
        <f>F647</f>
        <v>12185.2</v>
      </c>
      <c r="G646" s="16">
        <f>G647</f>
        <v>0</v>
      </c>
      <c r="H646" s="16">
        <f t="shared" si="83"/>
        <v>12646.5</v>
      </c>
      <c r="I646" s="17">
        <f>I647</f>
        <v>12646.5</v>
      </c>
      <c r="J646" s="16">
        <f>J647</f>
        <v>0</v>
      </c>
    </row>
    <row r="647" spans="1:10" ht="85.5" customHeight="1" x14ac:dyDescent="0.2">
      <c r="A647" s="42" t="s">
        <v>61</v>
      </c>
      <c r="B647" s="15" t="s">
        <v>232</v>
      </c>
      <c r="C647" s="15"/>
      <c r="D647" s="15"/>
      <c r="E647" s="18">
        <f t="shared" si="85"/>
        <v>12185.2</v>
      </c>
      <c r="F647" s="19">
        <f>F648+F649</f>
        <v>12185.2</v>
      </c>
      <c r="G647" s="19">
        <f>G648+G649</f>
        <v>0</v>
      </c>
      <c r="H647" s="18">
        <f t="shared" si="83"/>
        <v>12646.5</v>
      </c>
      <c r="I647" s="19">
        <f>I648+I649</f>
        <v>12646.5</v>
      </c>
      <c r="J647" s="19">
        <f>J648+J649</f>
        <v>0</v>
      </c>
    </row>
    <row r="648" spans="1:10" ht="193.5" customHeight="1" x14ac:dyDescent="0.2">
      <c r="A648" s="37" t="s">
        <v>25</v>
      </c>
      <c r="B648" s="15" t="s">
        <v>232</v>
      </c>
      <c r="C648" s="15" t="s">
        <v>15</v>
      </c>
      <c r="D648" s="15" t="s">
        <v>34</v>
      </c>
      <c r="E648" s="18">
        <f t="shared" si="85"/>
        <v>11634.7</v>
      </c>
      <c r="F648" s="65">
        <v>11634.7</v>
      </c>
      <c r="G648" s="65"/>
      <c r="H648" s="65">
        <f t="shared" si="83"/>
        <v>12100.1</v>
      </c>
      <c r="I648" s="65">
        <v>12100.1</v>
      </c>
      <c r="J648" s="65"/>
    </row>
    <row r="649" spans="1:10" ht="66.75" customHeight="1" x14ac:dyDescent="0.2">
      <c r="A649" s="15" t="s">
        <v>23</v>
      </c>
      <c r="B649" s="15" t="s">
        <v>232</v>
      </c>
      <c r="C649" s="15" t="s">
        <v>16</v>
      </c>
      <c r="D649" s="15" t="s">
        <v>34</v>
      </c>
      <c r="E649" s="18">
        <f t="shared" si="85"/>
        <v>550.5</v>
      </c>
      <c r="F649" s="65">
        <v>550.5</v>
      </c>
      <c r="G649" s="65"/>
      <c r="H649" s="65">
        <f t="shared" si="83"/>
        <v>546.4</v>
      </c>
      <c r="I649" s="65">
        <v>546.4</v>
      </c>
      <c r="J649" s="65"/>
    </row>
    <row r="650" spans="1:10" ht="180" customHeight="1" x14ac:dyDescent="0.2">
      <c r="A650" s="35" t="s">
        <v>684</v>
      </c>
      <c r="B650" s="11" t="s">
        <v>338</v>
      </c>
      <c r="C650" s="15"/>
      <c r="D650" s="15"/>
      <c r="E650" s="16">
        <f t="shared" si="85"/>
        <v>17763</v>
      </c>
      <c r="F650" s="17">
        <f>F651+F655</f>
        <v>17763</v>
      </c>
      <c r="G650" s="16">
        <f>G651+G655</f>
        <v>0</v>
      </c>
      <c r="H650" s="16">
        <f t="shared" si="83"/>
        <v>18288</v>
      </c>
      <c r="I650" s="17">
        <f>I651+I655</f>
        <v>18288</v>
      </c>
      <c r="J650" s="16">
        <f>J651+J655</f>
        <v>0</v>
      </c>
    </row>
    <row r="651" spans="1:10" ht="157.9" customHeight="1" x14ac:dyDescent="0.2">
      <c r="A651" s="35" t="s">
        <v>339</v>
      </c>
      <c r="B651" s="11" t="s">
        <v>340</v>
      </c>
      <c r="C651" s="15"/>
      <c r="D651" s="15"/>
      <c r="E651" s="16">
        <f t="shared" si="85"/>
        <v>16563</v>
      </c>
      <c r="F651" s="17">
        <f t="shared" ref="F651:J653" si="93">F652</f>
        <v>16563</v>
      </c>
      <c r="G651" s="16">
        <f t="shared" si="93"/>
        <v>0</v>
      </c>
      <c r="H651" s="16">
        <f t="shared" si="83"/>
        <v>16688</v>
      </c>
      <c r="I651" s="17">
        <f t="shared" si="93"/>
        <v>16688</v>
      </c>
      <c r="J651" s="16">
        <f t="shared" si="93"/>
        <v>0</v>
      </c>
    </row>
    <row r="652" spans="1:10" ht="106.5" customHeight="1" x14ac:dyDescent="0.2">
      <c r="A652" s="11" t="s">
        <v>594</v>
      </c>
      <c r="B652" s="11" t="s">
        <v>592</v>
      </c>
      <c r="C652" s="15"/>
      <c r="D652" s="15"/>
      <c r="E652" s="16">
        <f t="shared" si="85"/>
        <v>16563</v>
      </c>
      <c r="F652" s="17">
        <f t="shared" si="93"/>
        <v>16563</v>
      </c>
      <c r="G652" s="16">
        <f t="shared" si="93"/>
        <v>0</v>
      </c>
      <c r="H652" s="16">
        <f t="shared" si="83"/>
        <v>16688</v>
      </c>
      <c r="I652" s="17">
        <f t="shared" si="93"/>
        <v>16688</v>
      </c>
      <c r="J652" s="16">
        <f t="shared" si="93"/>
        <v>0</v>
      </c>
    </row>
    <row r="653" spans="1:10" ht="82.5" customHeight="1" x14ac:dyDescent="0.2">
      <c r="A653" s="37" t="s">
        <v>55</v>
      </c>
      <c r="B653" s="15" t="s">
        <v>593</v>
      </c>
      <c r="C653" s="15"/>
      <c r="D653" s="15"/>
      <c r="E653" s="18">
        <f t="shared" si="85"/>
        <v>16563</v>
      </c>
      <c r="F653" s="19">
        <f t="shared" si="93"/>
        <v>16563</v>
      </c>
      <c r="G653" s="18">
        <f t="shared" si="93"/>
        <v>0</v>
      </c>
      <c r="H653" s="18">
        <f t="shared" si="83"/>
        <v>16688</v>
      </c>
      <c r="I653" s="19">
        <f t="shared" si="93"/>
        <v>16688</v>
      </c>
      <c r="J653" s="18">
        <f t="shared" si="93"/>
        <v>0</v>
      </c>
    </row>
    <row r="654" spans="1:10" ht="100.5" customHeight="1" x14ac:dyDescent="0.2">
      <c r="A654" s="15" t="s">
        <v>21</v>
      </c>
      <c r="B654" s="15" t="s">
        <v>593</v>
      </c>
      <c r="C654" s="15" t="s">
        <v>17</v>
      </c>
      <c r="D654" s="15" t="s">
        <v>35</v>
      </c>
      <c r="E654" s="18">
        <f t="shared" si="85"/>
        <v>16563</v>
      </c>
      <c r="F654" s="19">
        <v>16563</v>
      </c>
      <c r="G654" s="18"/>
      <c r="H654" s="18">
        <f t="shared" si="83"/>
        <v>16688</v>
      </c>
      <c r="I654" s="19">
        <v>16688</v>
      </c>
      <c r="J654" s="18"/>
    </row>
    <row r="655" spans="1:10" ht="112.5" customHeight="1" x14ac:dyDescent="0.2">
      <c r="A655" s="35" t="s">
        <v>341</v>
      </c>
      <c r="B655" s="11" t="s">
        <v>342</v>
      </c>
      <c r="C655" s="15"/>
      <c r="D655" s="15"/>
      <c r="E655" s="16">
        <f t="shared" ref="E655:E681" si="94">F655+G655</f>
        <v>1200</v>
      </c>
      <c r="F655" s="17">
        <f t="shared" ref="F655:J657" si="95">F656</f>
        <v>1200</v>
      </c>
      <c r="G655" s="16">
        <f t="shared" si="95"/>
        <v>0</v>
      </c>
      <c r="H655" s="16">
        <f t="shared" si="83"/>
        <v>1600</v>
      </c>
      <c r="I655" s="17">
        <f t="shared" si="95"/>
        <v>1600</v>
      </c>
      <c r="J655" s="16">
        <f t="shared" si="95"/>
        <v>0</v>
      </c>
    </row>
    <row r="656" spans="1:10" ht="166.5" customHeight="1" x14ac:dyDescent="0.2">
      <c r="A656" s="35" t="s">
        <v>960</v>
      </c>
      <c r="B656" s="11" t="s">
        <v>343</v>
      </c>
      <c r="C656" s="15"/>
      <c r="D656" s="15"/>
      <c r="E656" s="16">
        <f t="shared" si="94"/>
        <v>1200</v>
      </c>
      <c r="F656" s="17">
        <f t="shared" si="95"/>
        <v>1200</v>
      </c>
      <c r="G656" s="16">
        <f t="shared" si="95"/>
        <v>0</v>
      </c>
      <c r="H656" s="16">
        <f t="shared" si="83"/>
        <v>1600</v>
      </c>
      <c r="I656" s="17">
        <f t="shared" si="95"/>
        <v>1600</v>
      </c>
      <c r="J656" s="16">
        <f t="shared" si="95"/>
        <v>0</v>
      </c>
    </row>
    <row r="657" spans="1:10" ht="135.75" customHeight="1" x14ac:dyDescent="0.2">
      <c r="A657" s="37" t="s">
        <v>794</v>
      </c>
      <c r="B657" s="15" t="s">
        <v>344</v>
      </c>
      <c r="C657" s="15"/>
      <c r="D657" s="15"/>
      <c r="E657" s="18">
        <f t="shared" si="94"/>
        <v>1200</v>
      </c>
      <c r="F657" s="19">
        <f t="shared" si="95"/>
        <v>1200</v>
      </c>
      <c r="G657" s="18">
        <f t="shared" si="95"/>
        <v>0</v>
      </c>
      <c r="H657" s="18">
        <f t="shared" si="83"/>
        <v>1600</v>
      </c>
      <c r="I657" s="19">
        <f t="shared" si="95"/>
        <v>1600</v>
      </c>
      <c r="J657" s="18">
        <f t="shared" si="95"/>
        <v>0</v>
      </c>
    </row>
    <row r="658" spans="1:10" ht="45.75" customHeight="1" x14ac:dyDescent="0.2">
      <c r="A658" s="15" t="s">
        <v>22</v>
      </c>
      <c r="B658" s="15" t="s">
        <v>344</v>
      </c>
      <c r="C658" s="15" t="s">
        <v>18</v>
      </c>
      <c r="D658" s="15" t="s">
        <v>36</v>
      </c>
      <c r="E658" s="18">
        <f t="shared" si="94"/>
        <v>1200</v>
      </c>
      <c r="F658" s="19">
        <v>1200</v>
      </c>
      <c r="G658" s="18"/>
      <c r="H658" s="18">
        <f t="shared" si="83"/>
        <v>1600</v>
      </c>
      <c r="I658" s="19">
        <v>1600</v>
      </c>
      <c r="J658" s="18"/>
    </row>
    <row r="659" spans="1:10" ht="208.9" customHeight="1" x14ac:dyDescent="0.2">
      <c r="A659" s="35" t="s">
        <v>685</v>
      </c>
      <c r="B659" s="11" t="s">
        <v>145</v>
      </c>
      <c r="C659" s="11"/>
      <c r="D659" s="11"/>
      <c r="E659" s="16">
        <f t="shared" si="94"/>
        <v>3094</v>
      </c>
      <c r="F659" s="16">
        <f>F660+F667+F671+F675</f>
        <v>2489</v>
      </c>
      <c r="G659" s="16">
        <f>G660+G667+G671+G675</f>
        <v>605</v>
      </c>
      <c r="H659" s="16">
        <f t="shared" si="83"/>
        <v>3194</v>
      </c>
      <c r="I659" s="16">
        <f>I660+I667+I671+I675</f>
        <v>2565</v>
      </c>
      <c r="J659" s="16">
        <f>J660+J667+J671+J675</f>
        <v>629</v>
      </c>
    </row>
    <row r="660" spans="1:10" ht="125.25" customHeight="1" x14ac:dyDescent="0.2">
      <c r="A660" s="11" t="s">
        <v>702</v>
      </c>
      <c r="B660" s="11" t="s">
        <v>605</v>
      </c>
      <c r="C660" s="11"/>
      <c r="D660" s="11"/>
      <c r="E660" s="16">
        <f t="shared" si="94"/>
        <v>500</v>
      </c>
      <c r="F660" s="17">
        <f>F661+F664</f>
        <v>500</v>
      </c>
      <c r="G660" s="17">
        <f>G661+G664</f>
        <v>0</v>
      </c>
      <c r="H660" s="16">
        <f t="shared" si="83"/>
        <v>500</v>
      </c>
      <c r="I660" s="17">
        <f>I661+I664</f>
        <v>500</v>
      </c>
      <c r="J660" s="17">
        <f>J661+J664</f>
        <v>0</v>
      </c>
    </row>
    <row r="661" spans="1:10" ht="73.5" customHeight="1" x14ac:dyDescent="0.2">
      <c r="A661" s="11" t="s">
        <v>606</v>
      </c>
      <c r="B661" s="11" t="s">
        <v>607</v>
      </c>
      <c r="C661" s="11"/>
      <c r="D661" s="11"/>
      <c r="E661" s="16">
        <f t="shared" si="94"/>
        <v>150</v>
      </c>
      <c r="F661" s="17">
        <f>F662</f>
        <v>150</v>
      </c>
      <c r="G661" s="17">
        <f>G662</f>
        <v>0</v>
      </c>
      <c r="H661" s="16">
        <f t="shared" si="83"/>
        <v>150</v>
      </c>
      <c r="I661" s="17">
        <f>I662</f>
        <v>150</v>
      </c>
      <c r="J661" s="17">
        <f>J662</f>
        <v>0</v>
      </c>
    </row>
    <row r="662" spans="1:10" ht="135" customHeight="1" x14ac:dyDescent="0.2">
      <c r="A662" s="37" t="s">
        <v>794</v>
      </c>
      <c r="B662" s="15" t="s">
        <v>608</v>
      </c>
      <c r="C662" s="15"/>
      <c r="D662" s="15"/>
      <c r="E662" s="18">
        <f t="shared" si="94"/>
        <v>150</v>
      </c>
      <c r="F662" s="19">
        <f>F663</f>
        <v>150</v>
      </c>
      <c r="G662" s="19">
        <f>G663</f>
        <v>0</v>
      </c>
      <c r="H662" s="18">
        <f t="shared" si="83"/>
        <v>150</v>
      </c>
      <c r="I662" s="19">
        <f>I663</f>
        <v>150</v>
      </c>
      <c r="J662" s="19">
        <f>J663</f>
        <v>0</v>
      </c>
    </row>
    <row r="663" spans="1:10" ht="51" customHeight="1" x14ac:dyDescent="0.2">
      <c r="A663" s="15" t="s">
        <v>22</v>
      </c>
      <c r="B663" s="15" t="s">
        <v>608</v>
      </c>
      <c r="C663" s="15" t="s">
        <v>18</v>
      </c>
      <c r="D663" s="15" t="s">
        <v>3</v>
      </c>
      <c r="E663" s="18">
        <f t="shared" si="94"/>
        <v>150</v>
      </c>
      <c r="F663" s="18">
        <v>150</v>
      </c>
      <c r="G663" s="18"/>
      <c r="H663" s="18">
        <f t="shared" si="83"/>
        <v>150</v>
      </c>
      <c r="I663" s="18">
        <v>150</v>
      </c>
      <c r="J663" s="18"/>
    </row>
    <row r="664" spans="1:10" ht="89.25" customHeight="1" x14ac:dyDescent="0.2">
      <c r="A664" s="11" t="s">
        <v>609</v>
      </c>
      <c r="B664" s="11" t="s">
        <v>610</v>
      </c>
      <c r="C664" s="11"/>
      <c r="D664" s="11"/>
      <c r="E664" s="16">
        <f t="shared" si="94"/>
        <v>350</v>
      </c>
      <c r="F664" s="17">
        <f>F665</f>
        <v>350</v>
      </c>
      <c r="G664" s="17">
        <f>G665</f>
        <v>0</v>
      </c>
      <c r="H664" s="16">
        <f t="shared" si="83"/>
        <v>350</v>
      </c>
      <c r="I664" s="17">
        <f>I665</f>
        <v>350</v>
      </c>
      <c r="J664" s="17">
        <f>J665</f>
        <v>0</v>
      </c>
    </row>
    <row r="665" spans="1:10" ht="133.5" customHeight="1" x14ac:dyDescent="0.2">
      <c r="A665" s="37" t="s">
        <v>794</v>
      </c>
      <c r="B665" s="15" t="s">
        <v>611</v>
      </c>
      <c r="C665" s="15"/>
      <c r="D665" s="15"/>
      <c r="E665" s="18">
        <f t="shared" si="94"/>
        <v>350</v>
      </c>
      <c r="F665" s="19">
        <f>F666</f>
        <v>350</v>
      </c>
      <c r="G665" s="19">
        <f>G666</f>
        <v>0</v>
      </c>
      <c r="H665" s="18">
        <f t="shared" si="83"/>
        <v>350</v>
      </c>
      <c r="I665" s="19">
        <f>I666</f>
        <v>350</v>
      </c>
      <c r="J665" s="19">
        <f>J666</f>
        <v>0</v>
      </c>
    </row>
    <row r="666" spans="1:10" ht="47.25" customHeight="1" x14ac:dyDescent="0.2">
      <c r="A666" s="15" t="s">
        <v>22</v>
      </c>
      <c r="B666" s="15" t="s">
        <v>611</v>
      </c>
      <c r="C666" s="15" t="s">
        <v>18</v>
      </c>
      <c r="D666" s="15" t="s">
        <v>3</v>
      </c>
      <c r="E666" s="18">
        <f t="shared" si="94"/>
        <v>350</v>
      </c>
      <c r="F666" s="18">
        <v>350</v>
      </c>
      <c r="G666" s="18"/>
      <c r="H666" s="18">
        <f t="shared" si="83"/>
        <v>350</v>
      </c>
      <c r="I666" s="18">
        <v>350</v>
      </c>
      <c r="J666" s="18"/>
    </row>
    <row r="667" spans="1:10" ht="104.45" customHeight="1" x14ac:dyDescent="0.2">
      <c r="A667" s="11" t="s">
        <v>875</v>
      </c>
      <c r="B667" s="11" t="s">
        <v>723</v>
      </c>
      <c r="C667" s="15"/>
      <c r="D667" s="11"/>
      <c r="E667" s="16">
        <f t="shared" si="94"/>
        <v>40</v>
      </c>
      <c r="F667" s="17">
        <f t="shared" ref="F667:J669" si="96">F668</f>
        <v>40</v>
      </c>
      <c r="G667" s="16">
        <f t="shared" si="96"/>
        <v>0</v>
      </c>
      <c r="H667" s="16">
        <f t="shared" si="83"/>
        <v>40</v>
      </c>
      <c r="I667" s="17">
        <f t="shared" si="96"/>
        <v>40</v>
      </c>
      <c r="J667" s="16">
        <f t="shared" si="96"/>
        <v>0</v>
      </c>
    </row>
    <row r="668" spans="1:10" ht="182.45" customHeight="1" x14ac:dyDescent="0.2">
      <c r="A668" s="11" t="s">
        <v>724</v>
      </c>
      <c r="B668" s="11" t="s">
        <v>725</v>
      </c>
      <c r="C668" s="15"/>
      <c r="D668" s="11"/>
      <c r="E668" s="16">
        <f t="shared" si="94"/>
        <v>40</v>
      </c>
      <c r="F668" s="17">
        <f t="shared" si="96"/>
        <v>40</v>
      </c>
      <c r="G668" s="17">
        <f t="shared" si="96"/>
        <v>0</v>
      </c>
      <c r="H668" s="16">
        <f t="shared" si="83"/>
        <v>40</v>
      </c>
      <c r="I668" s="17">
        <f t="shared" si="96"/>
        <v>40</v>
      </c>
      <c r="J668" s="17">
        <f t="shared" si="96"/>
        <v>0</v>
      </c>
    </row>
    <row r="669" spans="1:10" ht="35.25" customHeight="1" x14ac:dyDescent="0.2">
      <c r="A669" s="36" t="s">
        <v>69</v>
      </c>
      <c r="B669" s="15" t="s">
        <v>726</v>
      </c>
      <c r="C669" s="15"/>
      <c r="D669" s="15"/>
      <c r="E669" s="18">
        <f t="shared" si="94"/>
        <v>40</v>
      </c>
      <c r="F669" s="19">
        <f t="shared" si="96"/>
        <v>40</v>
      </c>
      <c r="G669" s="19">
        <f t="shared" si="96"/>
        <v>0</v>
      </c>
      <c r="H669" s="18">
        <f t="shared" si="83"/>
        <v>40</v>
      </c>
      <c r="I669" s="19">
        <f t="shared" si="96"/>
        <v>40</v>
      </c>
      <c r="J669" s="19">
        <f t="shared" si="96"/>
        <v>0</v>
      </c>
    </row>
    <row r="670" spans="1:10" ht="69.75" customHeight="1" x14ac:dyDescent="0.2">
      <c r="A670" s="15" t="s">
        <v>23</v>
      </c>
      <c r="B670" s="15" t="s">
        <v>726</v>
      </c>
      <c r="C670" s="15" t="s">
        <v>16</v>
      </c>
      <c r="D670" s="15" t="s">
        <v>1</v>
      </c>
      <c r="E670" s="18">
        <f t="shared" si="94"/>
        <v>40</v>
      </c>
      <c r="F670" s="18">
        <v>40</v>
      </c>
      <c r="G670" s="18"/>
      <c r="H670" s="18">
        <f t="shared" si="83"/>
        <v>40</v>
      </c>
      <c r="I670" s="18">
        <v>40</v>
      </c>
      <c r="J670" s="18"/>
    </row>
    <row r="671" spans="1:10" ht="99.6" customHeight="1" x14ac:dyDescent="0.2">
      <c r="A671" s="35" t="s">
        <v>703</v>
      </c>
      <c r="B671" s="11" t="s">
        <v>146</v>
      </c>
      <c r="C671" s="11"/>
      <c r="D671" s="11"/>
      <c r="E671" s="16">
        <f t="shared" si="94"/>
        <v>1919</v>
      </c>
      <c r="F671" s="17">
        <f t="shared" ref="F671:J671" si="97">F672</f>
        <v>1919</v>
      </c>
      <c r="G671" s="16">
        <f t="shared" si="97"/>
        <v>0</v>
      </c>
      <c r="H671" s="16">
        <f t="shared" ref="H671:H711" si="98">I671+J671</f>
        <v>1995</v>
      </c>
      <c r="I671" s="17">
        <f t="shared" si="97"/>
        <v>1995</v>
      </c>
      <c r="J671" s="16">
        <f t="shared" si="97"/>
        <v>0</v>
      </c>
    </row>
    <row r="672" spans="1:10" ht="93.75" customHeight="1" x14ac:dyDescent="0.2">
      <c r="A672" s="35" t="s">
        <v>813</v>
      </c>
      <c r="B672" s="11" t="s">
        <v>147</v>
      </c>
      <c r="C672" s="11"/>
      <c r="D672" s="11"/>
      <c r="E672" s="16">
        <f t="shared" si="94"/>
        <v>1919</v>
      </c>
      <c r="F672" s="16">
        <f>F673</f>
        <v>1919</v>
      </c>
      <c r="G672" s="16">
        <f>G673</f>
        <v>0</v>
      </c>
      <c r="H672" s="16">
        <f t="shared" si="98"/>
        <v>1995</v>
      </c>
      <c r="I672" s="16">
        <f>I673</f>
        <v>1995</v>
      </c>
      <c r="J672" s="16">
        <f>J673</f>
        <v>0</v>
      </c>
    </row>
    <row r="673" spans="1:10" ht="45" customHeight="1" x14ac:dyDescent="0.2">
      <c r="A673" s="42" t="s">
        <v>168</v>
      </c>
      <c r="B673" s="15" t="s">
        <v>840</v>
      </c>
      <c r="C673" s="11"/>
      <c r="D673" s="11"/>
      <c r="E673" s="18">
        <f>F673+G673</f>
        <v>1919</v>
      </c>
      <c r="F673" s="19">
        <f>F674</f>
        <v>1919</v>
      </c>
      <c r="G673" s="19">
        <f>G674</f>
        <v>0</v>
      </c>
      <c r="H673" s="18">
        <f t="shared" si="98"/>
        <v>1995</v>
      </c>
      <c r="I673" s="19">
        <f>I674</f>
        <v>1995</v>
      </c>
      <c r="J673" s="19">
        <f>J674</f>
        <v>0</v>
      </c>
    </row>
    <row r="674" spans="1:10" ht="207.75" customHeight="1" x14ac:dyDescent="0.2">
      <c r="A674" s="37" t="s">
        <v>25</v>
      </c>
      <c r="B674" s="15" t="s">
        <v>840</v>
      </c>
      <c r="C674" s="15" t="s">
        <v>15</v>
      </c>
      <c r="D674" s="15" t="s">
        <v>5</v>
      </c>
      <c r="E674" s="18">
        <f>F674+G674</f>
        <v>1919</v>
      </c>
      <c r="F674" s="19">
        <v>1919</v>
      </c>
      <c r="G674" s="19"/>
      <c r="H674" s="18">
        <f t="shared" si="98"/>
        <v>1995</v>
      </c>
      <c r="I674" s="19">
        <v>1995</v>
      </c>
      <c r="J674" s="19"/>
    </row>
    <row r="675" spans="1:10" ht="106.9" customHeight="1" x14ac:dyDescent="0.2">
      <c r="A675" s="35" t="s">
        <v>704</v>
      </c>
      <c r="B675" s="11" t="s">
        <v>148</v>
      </c>
      <c r="C675" s="11"/>
      <c r="D675" s="11"/>
      <c r="E675" s="16">
        <f t="shared" si="94"/>
        <v>635</v>
      </c>
      <c r="F675" s="16">
        <f>F676+F679</f>
        <v>30</v>
      </c>
      <c r="G675" s="16">
        <f>G676+G679</f>
        <v>605</v>
      </c>
      <c r="H675" s="16">
        <f t="shared" si="98"/>
        <v>659</v>
      </c>
      <c r="I675" s="16">
        <f>I676+I679</f>
        <v>30</v>
      </c>
      <c r="J675" s="16">
        <f>J676+J679</f>
        <v>629</v>
      </c>
    </row>
    <row r="676" spans="1:10" ht="176.45" customHeight="1" x14ac:dyDescent="0.2">
      <c r="A676" s="35" t="s">
        <v>876</v>
      </c>
      <c r="B676" s="11" t="s">
        <v>149</v>
      </c>
      <c r="C676" s="11"/>
      <c r="D676" s="11"/>
      <c r="E676" s="16">
        <f t="shared" si="94"/>
        <v>605</v>
      </c>
      <c r="F676" s="17">
        <f t="shared" ref="F676:J677" si="99">F677</f>
        <v>0</v>
      </c>
      <c r="G676" s="16">
        <f t="shared" si="99"/>
        <v>605</v>
      </c>
      <c r="H676" s="16">
        <f t="shared" si="98"/>
        <v>629</v>
      </c>
      <c r="I676" s="17">
        <f t="shared" si="99"/>
        <v>0</v>
      </c>
      <c r="J676" s="16">
        <f t="shared" si="99"/>
        <v>629</v>
      </c>
    </row>
    <row r="677" spans="1:10" ht="59.25" customHeight="1" x14ac:dyDescent="0.2">
      <c r="A677" s="37" t="s">
        <v>150</v>
      </c>
      <c r="B677" s="15" t="s">
        <v>151</v>
      </c>
      <c r="C677" s="15"/>
      <c r="D677" s="15"/>
      <c r="E677" s="18">
        <f t="shared" si="94"/>
        <v>605</v>
      </c>
      <c r="F677" s="19">
        <f t="shared" si="99"/>
        <v>0</v>
      </c>
      <c r="G677" s="18">
        <f t="shared" si="99"/>
        <v>605</v>
      </c>
      <c r="H677" s="18">
        <f t="shared" si="98"/>
        <v>629</v>
      </c>
      <c r="I677" s="19">
        <f t="shared" si="99"/>
        <v>0</v>
      </c>
      <c r="J677" s="18">
        <f t="shared" si="99"/>
        <v>629</v>
      </c>
    </row>
    <row r="678" spans="1:10" ht="206.25" customHeight="1" x14ac:dyDescent="0.2">
      <c r="A678" s="37" t="s">
        <v>25</v>
      </c>
      <c r="B678" s="15" t="s">
        <v>151</v>
      </c>
      <c r="C678" s="15" t="s">
        <v>15</v>
      </c>
      <c r="D678" s="15" t="s">
        <v>37</v>
      </c>
      <c r="E678" s="18">
        <f t="shared" si="94"/>
        <v>605</v>
      </c>
      <c r="F678" s="19">
        <v>0</v>
      </c>
      <c r="G678" s="18">
        <v>605</v>
      </c>
      <c r="H678" s="18">
        <f t="shared" si="98"/>
        <v>629</v>
      </c>
      <c r="I678" s="19">
        <v>0</v>
      </c>
      <c r="J678" s="18">
        <v>629</v>
      </c>
    </row>
    <row r="679" spans="1:10" ht="171.6" customHeight="1" x14ac:dyDescent="0.2">
      <c r="A679" s="11" t="s">
        <v>727</v>
      </c>
      <c r="B679" s="11" t="s">
        <v>728</v>
      </c>
      <c r="C679" s="11"/>
      <c r="D679" s="11"/>
      <c r="E679" s="16">
        <f t="shared" si="94"/>
        <v>30</v>
      </c>
      <c r="F679" s="17">
        <f>F680</f>
        <v>30</v>
      </c>
      <c r="G679" s="17">
        <f>G680</f>
        <v>0</v>
      </c>
      <c r="H679" s="16">
        <f t="shared" si="98"/>
        <v>30</v>
      </c>
      <c r="I679" s="17">
        <f>I680</f>
        <v>30</v>
      </c>
      <c r="J679" s="17">
        <f>J680</f>
        <v>0</v>
      </c>
    </row>
    <row r="680" spans="1:10" ht="30" customHeight="1" x14ac:dyDescent="0.2">
      <c r="A680" s="36" t="s">
        <v>69</v>
      </c>
      <c r="B680" s="15" t="s">
        <v>729</v>
      </c>
      <c r="C680" s="15"/>
      <c r="D680" s="15"/>
      <c r="E680" s="18">
        <f t="shared" si="94"/>
        <v>30</v>
      </c>
      <c r="F680" s="19">
        <f>F681</f>
        <v>30</v>
      </c>
      <c r="G680" s="19">
        <f>G681</f>
        <v>0</v>
      </c>
      <c r="H680" s="18">
        <f t="shared" si="98"/>
        <v>30</v>
      </c>
      <c r="I680" s="19">
        <f>I681</f>
        <v>30</v>
      </c>
      <c r="J680" s="19">
        <f>J681</f>
        <v>0</v>
      </c>
    </row>
    <row r="681" spans="1:10" ht="67.5" customHeight="1" x14ac:dyDescent="0.2">
      <c r="A681" s="15" t="s">
        <v>23</v>
      </c>
      <c r="B681" s="15" t="s">
        <v>729</v>
      </c>
      <c r="C681" s="15" t="s">
        <v>16</v>
      </c>
      <c r="D681" s="15" t="s">
        <v>1</v>
      </c>
      <c r="E681" s="18">
        <f t="shared" si="94"/>
        <v>30</v>
      </c>
      <c r="F681" s="18">
        <v>30</v>
      </c>
      <c r="G681" s="18"/>
      <c r="H681" s="18">
        <f t="shared" si="98"/>
        <v>30</v>
      </c>
      <c r="I681" s="18">
        <v>30</v>
      </c>
      <c r="J681" s="18"/>
    </row>
    <row r="682" spans="1:10" ht="123.6" customHeight="1" x14ac:dyDescent="0.2">
      <c r="A682" s="35" t="s">
        <v>914</v>
      </c>
      <c r="B682" s="11" t="s">
        <v>106</v>
      </c>
      <c r="C682" s="11"/>
      <c r="D682" s="11"/>
      <c r="E682" s="16">
        <f>F682+G682</f>
        <v>47890</v>
      </c>
      <c r="F682" s="16">
        <f>F683+F687</f>
        <v>47890</v>
      </c>
      <c r="G682" s="16">
        <f>G683+G687</f>
        <v>0</v>
      </c>
      <c r="H682" s="16">
        <f t="shared" si="98"/>
        <v>48300</v>
      </c>
      <c r="I682" s="16">
        <f>I683+I687</f>
        <v>48300</v>
      </c>
      <c r="J682" s="16">
        <f>J683+J687</f>
        <v>0</v>
      </c>
    </row>
    <row r="683" spans="1:10" ht="73.900000000000006" customHeight="1" x14ac:dyDescent="0.2">
      <c r="A683" s="11" t="s">
        <v>730</v>
      </c>
      <c r="B683" s="11" t="s">
        <v>731</v>
      </c>
      <c r="C683" s="11"/>
      <c r="D683" s="11"/>
      <c r="E683" s="16">
        <f t="shared" ref="E683:E686" si="100">F683+G683</f>
        <v>23</v>
      </c>
      <c r="F683" s="17">
        <f t="shared" ref="F683:J685" si="101">F684</f>
        <v>23</v>
      </c>
      <c r="G683" s="17">
        <f t="shared" si="101"/>
        <v>0</v>
      </c>
      <c r="H683" s="16">
        <f t="shared" si="98"/>
        <v>23</v>
      </c>
      <c r="I683" s="17">
        <f t="shared" si="101"/>
        <v>23</v>
      </c>
      <c r="J683" s="17">
        <f t="shared" si="101"/>
        <v>0</v>
      </c>
    </row>
    <row r="684" spans="1:10" ht="203.45" customHeight="1" x14ac:dyDescent="0.2">
      <c r="A684" s="11" t="s">
        <v>732</v>
      </c>
      <c r="B684" s="11" t="s">
        <v>733</v>
      </c>
      <c r="C684" s="11"/>
      <c r="D684" s="11"/>
      <c r="E684" s="16">
        <f t="shared" si="100"/>
        <v>23</v>
      </c>
      <c r="F684" s="17">
        <f t="shared" si="101"/>
        <v>23</v>
      </c>
      <c r="G684" s="17">
        <f t="shared" si="101"/>
        <v>0</v>
      </c>
      <c r="H684" s="16">
        <f t="shared" si="98"/>
        <v>23</v>
      </c>
      <c r="I684" s="17">
        <f t="shared" si="101"/>
        <v>23</v>
      </c>
      <c r="J684" s="17">
        <f t="shared" si="101"/>
        <v>0</v>
      </c>
    </row>
    <row r="685" spans="1:10" ht="30.75" customHeight="1" x14ac:dyDescent="0.2">
      <c r="A685" s="36" t="s">
        <v>69</v>
      </c>
      <c r="B685" s="15" t="s">
        <v>734</v>
      </c>
      <c r="C685" s="15"/>
      <c r="D685" s="15"/>
      <c r="E685" s="18">
        <f t="shared" si="100"/>
        <v>23</v>
      </c>
      <c r="F685" s="19">
        <f t="shared" si="101"/>
        <v>23</v>
      </c>
      <c r="G685" s="19">
        <f t="shared" si="101"/>
        <v>0</v>
      </c>
      <c r="H685" s="18">
        <f t="shared" si="98"/>
        <v>23</v>
      </c>
      <c r="I685" s="19">
        <f t="shared" si="101"/>
        <v>23</v>
      </c>
      <c r="J685" s="19">
        <f t="shared" si="101"/>
        <v>0</v>
      </c>
    </row>
    <row r="686" spans="1:10" ht="68.25" customHeight="1" x14ac:dyDescent="0.2">
      <c r="A686" s="15" t="s">
        <v>30</v>
      </c>
      <c r="B686" s="15" t="s">
        <v>734</v>
      </c>
      <c r="C686" s="15" t="s">
        <v>19</v>
      </c>
      <c r="D686" s="15" t="s">
        <v>1</v>
      </c>
      <c r="E686" s="18">
        <f t="shared" si="100"/>
        <v>23</v>
      </c>
      <c r="F686" s="18">
        <v>23</v>
      </c>
      <c r="G686" s="18"/>
      <c r="H686" s="18">
        <f t="shared" si="98"/>
        <v>23</v>
      </c>
      <c r="I686" s="18">
        <v>23</v>
      </c>
      <c r="J686" s="18"/>
    </row>
    <row r="687" spans="1:10" ht="68.25" customHeight="1" x14ac:dyDescent="0.2">
      <c r="A687" s="35" t="s">
        <v>364</v>
      </c>
      <c r="B687" s="11" t="s">
        <v>893</v>
      </c>
      <c r="C687" s="11"/>
      <c r="D687" s="15"/>
      <c r="E687" s="16">
        <f>F687+G687</f>
        <v>47867</v>
      </c>
      <c r="F687" s="17">
        <f>F688+F691</f>
        <v>47867</v>
      </c>
      <c r="G687" s="17">
        <f>G688+G691</f>
        <v>0</v>
      </c>
      <c r="H687" s="16">
        <f>I687+J687</f>
        <v>48277</v>
      </c>
      <c r="I687" s="17">
        <f>I688+I691</f>
        <v>48277</v>
      </c>
      <c r="J687" s="17">
        <f>J688+J691</f>
        <v>0</v>
      </c>
    </row>
    <row r="688" spans="1:10" ht="68.25" customHeight="1" x14ac:dyDescent="0.2">
      <c r="A688" s="35" t="s">
        <v>897</v>
      </c>
      <c r="B688" s="11" t="s">
        <v>894</v>
      </c>
      <c r="C688" s="11"/>
      <c r="D688" s="15"/>
      <c r="E688" s="16">
        <f t="shared" ref="E688:E693" si="102">F688+G688</f>
        <v>23357</v>
      </c>
      <c r="F688" s="17">
        <f>F689</f>
        <v>23357</v>
      </c>
      <c r="G688" s="17">
        <f>G689</f>
        <v>0</v>
      </c>
      <c r="H688" s="16">
        <f t="shared" ref="H688:H693" si="103">I688+J688</f>
        <v>24428</v>
      </c>
      <c r="I688" s="17">
        <f>I689</f>
        <v>24428</v>
      </c>
      <c r="J688" s="17">
        <f>J689</f>
        <v>0</v>
      </c>
    </row>
    <row r="689" spans="1:10" ht="96" customHeight="1" x14ac:dyDescent="0.2">
      <c r="A689" s="37" t="s">
        <v>61</v>
      </c>
      <c r="B689" s="15" t="s">
        <v>895</v>
      </c>
      <c r="C689" s="11"/>
      <c r="D689" s="15"/>
      <c r="E689" s="18">
        <f t="shared" si="102"/>
        <v>23357</v>
      </c>
      <c r="F689" s="19">
        <f>F690</f>
        <v>23357</v>
      </c>
      <c r="G689" s="19">
        <f>G690</f>
        <v>0</v>
      </c>
      <c r="H689" s="18">
        <f t="shared" si="103"/>
        <v>24428</v>
      </c>
      <c r="I689" s="19">
        <f>I690</f>
        <v>24428</v>
      </c>
      <c r="J689" s="19">
        <f>J690</f>
        <v>0</v>
      </c>
    </row>
    <row r="690" spans="1:10" ht="111" customHeight="1" x14ac:dyDescent="0.2">
      <c r="A690" s="15" t="s">
        <v>21</v>
      </c>
      <c r="B690" s="15" t="s">
        <v>895</v>
      </c>
      <c r="C690" s="15" t="s">
        <v>17</v>
      </c>
      <c r="D690" s="15" t="s">
        <v>9</v>
      </c>
      <c r="E690" s="18">
        <f t="shared" si="102"/>
        <v>23357</v>
      </c>
      <c r="F690" s="19">
        <v>23357</v>
      </c>
      <c r="G690" s="19"/>
      <c r="H690" s="18">
        <f t="shared" si="103"/>
        <v>24428</v>
      </c>
      <c r="I690" s="19">
        <v>24428</v>
      </c>
      <c r="J690" s="19"/>
    </row>
    <row r="691" spans="1:10" ht="68.25" customHeight="1" x14ac:dyDescent="0.2">
      <c r="A691" s="35" t="s">
        <v>365</v>
      </c>
      <c r="B691" s="11" t="s">
        <v>896</v>
      </c>
      <c r="C691" s="11"/>
      <c r="D691" s="15"/>
      <c r="E691" s="16">
        <f t="shared" si="102"/>
        <v>24510</v>
      </c>
      <c r="F691" s="17">
        <f>F692</f>
        <v>24510</v>
      </c>
      <c r="G691" s="17">
        <f>G692</f>
        <v>0</v>
      </c>
      <c r="H691" s="16">
        <f t="shared" si="103"/>
        <v>23849</v>
      </c>
      <c r="I691" s="17">
        <f>I692</f>
        <v>23849</v>
      </c>
      <c r="J691" s="17">
        <f>J692</f>
        <v>0</v>
      </c>
    </row>
    <row r="692" spans="1:10" ht="89.25" customHeight="1" x14ac:dyDescent="0.2">
      <c r="A692" s="37" t="s">
        <v>55</v>
      </c>
      <c r="B692" s="15" t="s">
        <v>898</v>
      </c>
      <c r="C692" s="11"/>
      <c r="D692" s="15"/>
      <c r="E692" s="18">
        <f t="shared" si="102"/>
        <v>24510</v>
      </c>
      <c r="F692" s="19">
        <f>F693</f>
        <v>24510</v>
      </c>
      <c r="G692" s="19">
        <f>G693</f>
        <v>0</v>
      </c>
      <c r="H692" s="18">
        <f t="shared" si="103"/>
        <v>23849</v>
      </c>
      <c r="I692" s="19">
        <f>I693</f>
        <v>23849</v>
      </c>
      <c r="J692" s="19">
        <f>J693</f>
        <v>0</v>
      </c>
    </row>
    <row r="693" spans="1:10" ht="103.5" customHeight="1" x14ac:dyDescent="0.2">
      <c r="A693" s="15" t="s">
        <v>21</v>
      </c>
      <c r="B693" s="15" t="s">
        <v>898</v>
      </c>
      <c r="C693" s="15" t="s">
        <v>17</v>
      </c>
      <c r="D693" s="15" t="s">
        <v>9</v>
      </c>
      <c r="E693" s="18">
        <f t="shared" si="102"/>
        <v>24510</v>
      </c>
      <c r="F693" s="19">
        <v>24510</v>
      </c>
      <c r="G693" s="19"/>
      <c r="H693" s="18">
        <f t="shared" si="103"/>
        <v>23849</v>
      </c>
      <c r="I693" s="19">
        <v>23849</v>
      </c>
      <c r="J693" s="19"/>
    </row>
    <row r="694" spans="1:10" ht="136.9" customHeight="1" x14ac:dyDescent="0.2">
      <c r="A694" s="11" t="s">
        <v>745</v>
      </c>
      <c r="B694" s="11" t="s">
        <v>746</v>
      </c>
      <c r="C694" s="11"/>
      <c r="D694" s="11"/>
      <c r="E694" s="16">
        <f t="shared" ref="E694:E711" si="104">F694+G694</f>
        <v>3644</v>
      </c>
      <c r="F694" s="16">
        <f>F701+F695</f>
        <v>3644</v>
      </c>
      <c r="G694" s="16">
        <f>G701+G695</f>
        <v>0</v>
      </c>
      <c r="H694" s="16">
        <f t="shared" si="98"/>
        <v>3644</v>
      </c>
      <c r="I694" s="16">
        <f>I701+I695</f>
        <v>3644</v>
      </c>
      <c r="J694" s="16">
        <f>J701+J695</f>
        <v>0</v>
      </c>
    </row>
    <row r="695" spans="1:10" ht="104.45" customHeight="1" x14ac:dyDescent="0.2">
      <c r="A695" s="11" t="s">
        <v>760</v>
      </c>
      <c r="B695" s="11" t="s">
        <v>762</v>
      </c>
      <c r="C695" s="11"/>
      <c r="D695" s="11"/>
      <c r="E695" s="16">
        <f t="shared" si="104"/>
        <v>3186</v>
      </c>
      <c r="F695" s="16">
        <f>F696</f>
        <v>3186</v>
      </c>
      <c r="G695" s="16">
        <f>G696</f>
        <v>0</v>
      </c>
      <c r="H695" s="16">
        <f t="shared" si="98"/>
        <v>3186</v>
      </c>
      <c r="I695" s="16">
        <f>I696</f>
        <v>3186</v>
      </c>
      <c r="J695" s="16">
        <f>J696</f>
        <v>0</v>
      </c>
    </row>
    <row r="696" spans="1:10" ht="216.6" customHeight="1" x14ac:dyDescent="0.2">
      <c r="A696" s="11" t="s">
        <v>761</v>
      </c>
      <c r="B696" s="11" t="s">
        <v>763</v>
      </c>
      <c r="C696" s="11"/>
      <c r="D696" s="11"/>
      <c r="E696" s="16">
        <f t="shared" si="104"/>
        <v>3186</v>
      </c>
      <c r="F696" s="16">
        <f>F697+F699</f>
        <v>3186</v>
      </c>
      <c r="G696" s="16">
        <f>G697+G699</f>
        <v>0</v>
      </c>
      <c r="H696" s="16">
        <f t="shared" si="98"/>
        <v>3186</v>
      </c>
      <c r="I696" s="16">
        <f>I697+I699</f>
        <v>3186</v>
      </c>
      <c r="J696" s="16">
        <f>J697+J699</f>
        <v>0</v>
      </c>
    </row>
    <row r="697" spans="1:10" ht="65.25" customHeight="1" x14ac:dyDescent="0.2">
      <c r="A697" s="36" t="s">
        <v>373</v>
      </c>
      <c r="B697" s="15" t="s">
        <v>764</v>
      </c>
      <c r="C697" s="15"/>
      <c r="D697" s="11"/>
      <c r="E697" s="18">
        <f t="shared" si="104"/>
        <v>26</v>
      </c>
      <c r="F697" s="18">
        <f>F698</f>
        <v>26</v>
      </c>
      <c r="G697" s="18">
        <f>G698</f>
        <v>0</v>
      </c>
      <c r="H697" s="18">
        <f t="shared" si="98"/>
        <v>26</v>
      </c>
      <c r="I697" s="18">
        <f>I698</f>
        <v>26</v>
      </c>
      <c r="J697" s="18">
        <f>J698</f>
        <v>0</v>
      </c>
    </row>
    <row r="698" spans="1:10" ht="63.75" customHeight="1" x14ac:dyDescent="0.2">
      <c r="A698" s="15" t="s">
        <v>23</v>
      </c>
      <c r="B698" s="15" t="s">
        <v>764</v>
      </c>
      <c r="C698" s="15" t="s">
        <v>16</v>
      </c>
      <c r="D698" s="15" t="s">
        <v>11</v>
      </c>
      <c r="E698" s="18">
        <f t="shared" si="104"/>
        <v>26</v>
      </c>
      <c r="F698" s="65">
        <v>26</v>
      </c>
      <c r="G698" s="65"/>
      <c r="H698" s="65">
        <f t="shared" si="98"/>
        <v>26</v>
      </c>
      <c r="I698" s="65">
        <v>26</v>
      </c>
      <c r="J698" s="65"/>
    </row>
    <row r="699" spans="1:10" ht="201" customHeight="1" x14ac:dyDescent="0.2">
      <c r="A699" s="36" t="s">
        <v>383</v>
      </c>
      <c r="B699" s="15" t="s">
        <v>765</v>
      </c>
      <c r="C699" s="15"/>
      <c r="D699" s="15"/>
      <c r="E699" s="18">
        <f t="shared" si="104"/>
        <v>3160</v>
      </c>
      <c r="F699" s="18">
        <f>F700</f>
        <v>3160</v>
      </c>
      <c r="G699" s="18">
        <f>G700</f>
        <v>0</v>
      </c>
      <c r="H699" s="18">
        <f t="shared" si="98"/>
        <v>3160</v>
      </c>
      <c r="I699" s="18">
        <f>I700</f>
        <v>3160</v>
      </c>
      <c r="J699" s="18">
        <f>J700</f>
        <v>0</v>
      </c>
    </row>
    <row r="700" spans="1:10" ht="53.25" customHeight="1" x14ac:dyDescent="0.2">
      <c r="A700" s="36" t="s">
        <v>30</v>
      </c>
      <c r="B700" s="15" t="s">
        <v>765</v>
      </c>
      <c r="C700" s="15" t="s">
        <v>19</v>
      </c>
      <c r="D700" s="15" t="s">
        <v>11</v>
      </c>
      <c r="E700" s="18">
        <f t="shared" si="104"/>
        <v>3160</v>
      </c>
      <c r="F700" s="65">
        <v>3160</v>
      </c>
      <c r="G700" s="65"/>
      <c r="H700" s="65">
        <f t="shared" si="98"/>
        <v>3160</v>
      </c>
      <c r="I700" s="65">
        <v>3160</v>
      </c>
      <c r="J700" s="65"/>
    </row>
    <row r="701" spans="1:10" ht="124.15" customHeight="1" x14ac:dyDescent="0.2">
      <c r="A701" s="11" t="s">
        <v>747</v>
      </c>
      <c r="B701" s="11" t="s">
        <v>748</v>
      </c>
      <c r="C701" s="11"/>
      <c r="D701" s="11"/>
      <c r="E701" s="16">
        <f t="shared" si="104"/>
        <v>458</v>
      </c>
      <c r="F701" s="16">
        <f>F702+F706+F709</f>
        <v>458</v>
      </c>
      <c r="G701" s="16">
        <f>G702+G706+G709</f>
        <v>0</v>
      </c>
      <c r="H701" s="16">
        <f t="shared" si="98"/>
        <v>458</v>
      </c>
      <c r="I701" s="16">
        <f>I702+I706+I709</f>
        <v>458</v>
      </c>
      <c r="J701" s="16">
        <f>J702+J706+J709</f>
        <v>0</v>
      </c>
    </row>
    <row r="702" spans="1:10" ht="156.6" customHeight="1" x14ac:dyDescent="0.2">
      <c r="A702" s="11" t="s">
        <v>749</v>
      </c>
      <c r="B702" s="11" t="s">
        <v>750</v>
      </c>
      <c r="C702" s="15"/>
      <c r="D702" s="15"/>
      <c r="E702" s="16">
        <f t="shared" si="104"/>
        <v>438</v>
      </c>
      <c r="F702" s="17">
        <f>F703</f>
        <v>438</v>
      </c>
      <c r="G702" s="17">
        <f>G703</f>
        <v>0</v>
      </c>
      <c r="H702" s="16">
        <f t="shared" si="98"/>
        <v>438</v>
      </c>
      <c r="I702" s="17">
        <f>I703</f>
        <v>438</v>
      </c>
      <c r="J702" s="17">
        <f>J703</f>
        <v>0</v>
      </c>
    </row>
    <row r="703" spans="1:10" ht="28.9" customHeight="1" x14ac:dyDescent="0.2">
      <c r="A703" s="36" t="s">
        <v>69</v>
      </c>
      <c r="B703" s="15" t="s">
        <v>751</v>
      </c>
      <c r="C703" s="15"/>
      <c r="D703" s="15"/>
      <c r="E703" s="18">
        <f t="shared" ref="E703:J703" si="105">E704+E705</f>
        <v>438</v>
      </c>
      <c r="F703" s="19">
        <f t="shared" si="105"/>
        <v>438</v>
      </c>
      <c r="G703" s="19">
        <f t="shared" si="105"/>
        <v>0</v>
      </c>
      <c r="H703" s="18">
        <f t="shared" si="105"/>
        <v>438</v>
      </c>
      <c r="I703" s="19">
        <f t="shared" si="105"/>
        <v>438</v>
      </c>
      <c r="J703" s="19">
        <f t="shared" si="105"/>
        <v>0</v>
      </c>
    </row>
    <row r="704" spans="1:10" ht="71.25" customHeight="1" x14ac:dyDescent="0.2">
      <c r="A704" s="15" t="s">
        <v>23</v>
      </c>
      <c r="B704" s="15" t="s">
        <v>751</v>
      </c>
      <c r="C704" s="15" t="s">
        <v>16</v>
      </c>
      <c r="D704" s="15" t="s">
        <v>1</v>
      </c>
      <c r="E704" s="18">
        <f>F704+G704</f>
        <v>138</v>
      </c>
      <c r="F704" s="19">
        <v>138</v>
      </c>
      <c r="G704" s="19"/>
      <c r="H704" s="18">
        <f>I704+J704</f>
        <v>138</v>
      </c>
      <c r="I704" s="19">
        <v>138</v>
      </c>
      <c r="J704" s="19"/>
    </row>
    <row r="705" spans="1:10" ht="69.75" customHeight="1" x14ac:dyDescent="0.2">
      <c r="A705" s="36" t="s">
        <v>30</v>
      </c>
      <c r="B705" s="15" t="s">
        <v>751</v>
      </c>
      <c r="C705" s="15" t="s">
        <v>19</v>
      </c>
      <c r="D705" s="15" t="s">
        <v>1</v>
      </c>
      <c r="E705" s="18">
        <f>F705+G705</f>
        <v>300</v>
      </c>
      <c r="F705" s="18">
        <v>300</v>
      </c>
      <c r="G705" s="19"/>
      <c r="H705" s="18">
        <f>I705+J705</f>
        <v>300</v>
      </c>
      <c r="I705" s="18">
        <v>300</v>
      </c>
      <c r="J705" s="19"/>
    </row>
    <row r="706" spans="1:10" ht="125.45" customHeight="1" x14ac:dyDescent="0.2">
      <c r="A706" s="11" t="s">
        <v>752</v>
      </c>
      <c r="B706" s="11" t="s">
        <v>753</v>
      </c>
      <c r="C706" s="11"/>
      <c r="D706" s="11"/>
      <c r="E706" s="16">
        <f t="shared" si="104"/>
        <v>10</v>
      </c>
      <c r="F706" s="17">
        <f>F707</f>
        <v>10</v>
      </c>
      <c r="G706" s="17">
        <f>G707</f>
        <v>0</v>
      </c>
      <c r="H706" s="16">
        <f t="shared" si="98"/>
        <v>10</v>
      </c>
      <c r="I706" s="17">
        <f>I707</f>
        <v>10</v>
      </c>
      <c r="J706" s="17">
        <f>J707</f>
        <v>0</v>
      </c>
    </row>
    <row r="707" spans="1:10" ht="28.15" customHeight="1" x14ac:dyDescent="0.2">
      <c r="A707" s="36" t="s">
        <v>69</v>
      </c>
      <c r="B707" s="15" t="s">
        <v>754</v>
      </c>
      <c r="C707" s="15"/>
      <c r="D707" s="15"/>
      <c r="E707" s="18">
        <f t="shared" si="104"/>
        <v>10</v>
      </c>
      <c r="F707" s="19">
        <f>F708</f>
        <v>10</v>
      </c>
      <c r="G707" s="19">
        <f>G708</f>
        <v>0</v>
      </c>
      <c r="H707" s="18">
        <f t="shared" si="98"/>
        <v>10</v>
      </c>
      <c r="I707" s="19">
        <f>I708</f>
        <v>10</v>
      </c>
      <c r="J707" s="19">
        <f>J708</f>
        <v>0</v>
      </c>
    </row>
    <row r="708" spans="1:10" ht="68.25" customHeight="1" x14ac:dyDescent="0.2">
      <c r="A708" s="15" t="s">
        <v>23</v>
      </c>
      <c r="B708" s="15" t="s">
        <v>754</v>
      </c>
      <c r="C708" s="15" t="s">
        <v>16</v>
      </c>
      <c r="D708" s="15" t="s">
        <v>1</v>
      </c>
      <c r="E708" s="18">
        <f t="shared" si="104"/>
        <v>10</v>
      </c>
      <c r="F708" s="18">
        <v>10</v>
      </c>
      <c r="G708" s="18"/>
      <c r="H708" s="18">
        <f t="shared" si="98"/>
        <v>10</v>
      </c>
      <c r="I708" s="18">
        <v>10</v>
      </c>
      <c r="J708" s="18"/>
    </row>
    <row r="709" spans="1:10" ht="204.75" customHeight="1" x14ac:dyDescent="0.2">
      <c r="A709" s="11" t="s">
        <v>755</v>
      </c>
      <c r="B709" s="11" t="s">
        <v>756</v>
      </c>
      <c r="C709" s="11"/>
      <c r="D709" s="11"/>
      <c r="E709" s="16">
        <f t="shared" si="104"/>
        <v>10</v>
      </c>
      <c r="F709" s="17">
        <f>F710</f>
        <v>10</v>
      </c>
      <c r="G709" s="17">
        <f>G710</f>
        <v>0</v>
      </c>
      <c r="H709" s="16">
        <f t="shared" si="98"/>
        <v>10</v>
      </c>
      <c r="I709" s="17">
        <f>I710</f>
        <v>10</v>
      </c>
      <c r="J709" s="17">
        <f>J710</f>
        <v>0</v>
      </c>
    </row>
    <row r="710" spans="1:10" ht="33.75" customHeight="1" x14ac:dyDescent="0.2">
      <c r="A710" s="36" t="s">
        <v>69</v>
      </c>
      <c r="B710" s="15" t="s">
        <v>757</v>
      </c>
      <c r="C710" s="15"/>
      <c r="D710" s="15"/>
      <c r="E710" s="18">
        <f t="shared" si="104"/>
        <v>10</v>
      </c>
      <c r="F710" s="19">
        <f>F711</f>
        <v>10</v>
      </c>
      <c r="G710" s="19">
        <f>G711</f>
        <v>0</v>
      </c>
      <c r="H710" s="18">
        <f t="shared" si="98"/>
        <v>10</v>
      </c>
      <c r="I710" s="19">
        <f>I711</f>
        <v>10</v>
      </c>
      <c r="J710" s="19">
        <f>J711</f>
        <v>0</v>
      </c>
    </row>
    <row r="711" spans="1:10" ht="73.5" customHeight="1" x14ac:dyDescent="0.2">
      <c r="A711" s="15" t="s">
        <v>23</v>
      </c>
      <c r="B711" s="15" t="s">
        <v>757</v>
      </c>
      <c r="C711" s="15" t="s">
        <v>16</v>
      </c>
      <c r="D711" s="15" t="s">
        <v>1</v>
      </c>
      <c r="E711" s="18">
        <f t="shared" si="104"/>
        <v>10</v>
      </c>
      <c r="F711" s="18">
        <v>10</v>
      </c>
      <c r="G711" s="18"/>
      <c r="H711" s="18">
        <f t="shared" si="98"/>
        <v>10</v>
      </c>
      <c r="I711" s="18">
        <v>10</v>
      </c>
      <c r="J711" s="18"/>
    </row>
    <row r="712" spans="1:10" ht="125.25" customHeight="1" x14ac:dyDescent="0.2">
      <c r="A712" s="35" t="s">
        <v>687</v>
      </c>
      <c r="B712" s="11" t="s">
        <v>157</v>
      </c>
      <c r="C712" s="11"/>
      <c r="D712" s="11"/>
      <c r="E712" s="16">
        <f>SUM(F712:G712)</f>
        <v>770769.39999999991</v>
      </c>
      <c r="F712" s="17">
        <f>F713+F723+F756+F779+F765</f>
        <v>496619.39999999997</v>
      </c>
      <c r="G712" s="16">
        <f>G713+G723+G756+G779+G765</f>
        <v>274150</v>
      </c>
      <c r="H712" s="16">
        <f>SUM(I712:J712)</f>
        <v>627475.89999999991</v>
      </c>
      <c r="I712" s="17">
        <f>I713+I723+I756+I779+I765</f>
        <v>497998.19999999995</v>
      </c>
      <c r="J712" s="16">
        <f>J713+J723+J756+J779+J765</f>
        <v>129477.7</v>
      </c>
    </row>
    <row r="713" spans="1:10" ht="106.15" customHeight="1" x14ac:dyDescent="0.2">
      <c r="A713" s="35" t="s">
        <v>705</v>
      </c>
      <c r="B713" s="11" t="s">
        <v>158</v>
      </c>
      <c r="C713" s="11"/>
      <c r="D713" s="11"/>
      <c r="E713" s="16">
        <f>SUM(F713:G713)</f>
        <v>18821.399999999998</v>
      </c>
      <c r="F713" s="17">
        <f>F714+F717+F720</f>
        <v>18821.399999999998</v>
      </c>
      <c r="G713" s="17">
        <f>G714+G717+G720</f>
        <v>0</v>
      </c>
      <c r="H713" s="16">
        <f>SUM(I713:J713)</f>
        <v>17182.8</v>
      </c>
      <c r="I713" s="17">
        <f>I714+I717+I720</f>
        <v>17182.8</v>
      </c>
      <c r="J713" s="17">
        <f>J714+J717+J720</f>
        <v>0</v>
      </c>
    </row>
    <row r="714" spans="1:10" ht="228.6" customHeight="1" x14ac:dyDescent="0.2">
      <c r="A714" s="11" t="s">
        <v>602</v>
      </c>
      <c r="B714" s="11" t="s">
        <v>159</v>
      </c>
      <c r="C714" s="11"/>
      <c r="D714" s="11"/>
      <c r="E714" s="16">
        <f>F714+G714</f>
        <v>16189.5</v>
      </c>
      <c r="F714" s="17">
        <f>F715</f>
        <v>16189.5</v>
      </c>
      <c r="G714" s="16">
        <f>G715</f>
        <v>0</v>
      </c>
      <c r="H714" s="16">
        <f>I714+J714</f>
        <v>16189.5</v>
      </c>
      <c r="I714" s="17">
        <f>I715</f>
        <v>16189.5</v>
      </c>
      <c r="J714" s="16">
        <f>J715</f>
        <v>0</v>
      </c>
    </row>
    <row r="715" spans="1:10" ht="31.15" customHeight="1" x14ac:dyDescent="0.2">
      <c r="A715" s="37" t="s">
        <v>69</v>
      </c>
      <c r="B715" s="15" t="s">
        <v>160</v>
      </c>
      <c r="C715" s="15"/>
      <c r="D715" s="15"/>
      <c r="E715" s="18">
        <f>F715+G715</f>
        <v>16189.5</v>
      </c>
      <c r="F715" s="19">
        <f>F716</f>
        <v>16189.5</v>
      </c>
      <c r="G715" s="19">
        <f>G716</f>
        <v>0</v>
      </c>
      <c r="H715" s="18">
        <f>I715+J715</f>
        <v>16189.5</v>
      </c>
      <c r="I715" s="19">
        <f>I716</f>
        <v>16189.5</v>
      </c>
      <c r="J715" s="19">
        <f>J716</f>
        <v>0</v>
      </c>
    </row>
    <row r="716" spans="1:10" ht="73.5" customHeight="1" x14ac:dyDescent="0.2">
      <c r="A716" s="37" t="s">
        <v>23</v>
      </c>
      <c r="B716" s="15" t="s">
        <v>160</v>
      </c>
      <c r="C716" s="15" t="s">
        <v>16</v>
      </c>
      <c r="D716" s="15" t="s">
        <v>4</v>
      </c>
      <c r="E716" s="18">
        <f>SUM(F716:G716)</f>
        <v>16189.5</v>
      </c>
      <c r="F716" s="18">
        <v>16189.5</v>
      </c>
      <c r="G716" s="18"/>
      <c r="H716" s="18">
        <f>SUM(I716:J716)</f>
        <v>16189.5</v>
      </c>
      <c r="I716" s="18">
        <v>16189.5</v>
      </c>
      <c r="J716" s="18"/>
    </row>
    <row r="717" spans="1:10" ht="73.5" customHeight="1" x14ac:dyDescent="0.2">
      <c r="A717" s="11" t="s">
        <v>940</v>
      </c>
      <c r="B717" s="11" t="s">
        <v>941</v>
      </c>
      <c r="C717" s="11"/>
      <c r="D717" s="11"/>
      <c r="E717" s="16">
        <f t="shared" ref="E717:E718" si="106">F717+G717</f>
        <v>2546.1</v>
      </c>
      <c r="F717" s="17">
        <f>F718</f>
        <v>2546.1</v>
      </c>
      <c r="G717" s="17">
        <f>G718</f>
        <v>0</v>
      </c>
      <c r="H717" s="16">
        <f t="shared" ref="H717:H718" si="107">I717+J717</f>
        <v>907.5</v>
      </c>
      <c r="I717" s="17">
        <f>I718</f>
        <v>907.5</v>
      </c>
      <c r="J717" s="17">
        <f>J718</f>
        <v>0</v>
      </c>
    </row>
    <row r="718" spans="1:10" ht="43.5" customHeight="1" x14ac:dyDescent="0.2">
      <c r="A718" s="37" t="s">
        <v>57</v>
      </c>
      <c r="B718" s="15" t="s">
        <v>942</v>
      </c>
      <c r="C718" s="15"/>
      <c r="D718" s="15"/>
      <c r="E718" s="18">
        <f t="shared" si="106"/>
        <v>2546.1</v>
      </c>
      <c r="F718" s="19">
        <f>F719</f>
        <v>2546.1</v>
      </c>
      <c r="G718" s="19">
        <f>G719</f>
        <v>0</v>
      </c>
      <c r="H718" s="18">
        <f t="shared" si="107"/>
        <v>907.5</v>
      </c>
      <c r="I718" s="19">
        <f>I719</f>
        <v>907.5</v>
      </c>
      <c r="J718" s="19">
        <f>J719</f>
        <v>0</v>
      </c>
    </row>
    <row r="719" spans="1:10" ht="73.5" customHeight="1" x14ac:dyDescent="0.2">
      <c r="A719" s="37" t="s">
        <v>23</v>
      </c>
      <c r="B719" s="15" t="s">
        <v>942</v>
      </c>
      <c r="C719" s="15" t="s">
        <v>16</v>
      </c>
      <c r="D719" s="15" t="s">
        <v>4</v>
      </c>
      <c r="E719" s="18">
        <f>F719+G719</f>
        <v>2546.1</v>
      </c>
      <c r="F719" s="19">
        <f>2636-89.9</f>
        <v>2546.1</v>
      </c>
      <c r="G719" s="18"/>
      <c r="H719" s="18">
        <f>I719+J719</f>
        <v>907.5</v>
      </c>
      <c r="I719" s="19">
        <f>1000-92.5</f>
        <v>907.5</v>
      </c>
      <c r="J719" s="18"/>
    </row>
    <row r="720" spans="1:10" ht="177.6" customHeight="1" x14ac:dyDescent="0.2">
      <c r="A720" s="11" t="s">
        <v>546</v>
      </c>
      <c r="B720" s="11" t="s">
        <v>547</v>
      </c>
      <c r="C720" s="11"/>
      <c r="D720" s="11"/>
      <c r="E720" s="16">
        <f t="shared" ref="E720:E722" si="108">F720+G720</f>
        <v>85.8</v>
      </c>
      <c r="F720" s="17">
        <f>F721</f>
        <v>85.8</v>
      </c>
      <c r="G720" s="16">
        <f>G721</f>
        <v>0</v>
      </c>
      <c r="H720" s="16">
        <f t="shared" ref="H720:H722" si="109">I720+J720</f>
        <v>85.8</v>
      </c>
      <c r="I720" s="17">
        <f>I721</f>
        <v>85.8</v>
      </c>
      <c r="J720" s="16">
        <f>J721</f>
        <v>0</v>
      </c>
    </row>
    <row r="721" spans="1:10" ht="35.25" customHeight="1" x14ac:dyDescent="0.2">
      <c r="A721" s="37" t="s">
        <v>57</v>
      </c>
      <c r="B721" s="15" t="s">
        <v>548</v>
      </c>
      <c r="C721" s="15"/>
      <c r="D721" s="15"/>
      <c r="E721" s="18">
        <f t="shared" si="108"/>
        <v>85.8</v>
      </c>
      <c r="F721" s="19">
        <f>F722</f>
        <v>85.8</v>
      </c>
      <c r="G721" s="18">
        <f>G722</f>
        <v>0</v>
      </c>
      <c r="H721" s="18">
        <f t="shared" si="109"/>
        <v>85.8</v>
      </c>
      <c r="I721" s="19">
        <f>I722</f>
        <v>85.8</v>
      </c>
      <c r="J721" s="18">
        <f>J722</f>
        <v>0</v>
      </c>
    </row>
    <row r="722" spans="1:10" ht="75" customHeight="1" x14ac:dyDescent="0.2">
      <c r="A722" s="37" t="s">
        <v>23</v>
      </c>
      <c r="B722" s="15" t="s">
        <v>548</v>
      </c>
      <c r="C722" s="15" t="s">
        <v>16</v>
      </c>
      <c r="D722" s="15" t="s">
        <v>4</v>
      </c>
      <c r="E722" s="18">
        <f t="shared" si="108"/>
        <v>85.8</v>
      </c>
      <c r="F722" s="18">
        <v>85.8</v>
      </c>
      <c r="G722" s="18"/>
      <c r="H722" s="18">
        <f t="shared" si="109"/>
        <v>85.8</v>
      </c>
      <c r="I722" s="18">
        <v>85.8</v>
      </c>
      <c r="J722" s="18"/>
    </row>
    <row r="723" spans="1:10" ht="103.15" customHeight="1" x14ac:dyDescent="0.2">
      <c r="A723" s="55" t="s">
        <v>706</v>
      </c>
      <c r="B723" s="11" t="s">
        <v>161</v>
      </c>
      <c r="C723" s="11"/>
      <c r="D723" s="11"/>
      <c r="E723" s="16">
        <f>F723+G723</f>
        <v>425549.1</v>
      </c>
      <c r="F723" s="17">
        <f>F724+F727+F735+F738+F742+F747+F753</f>
        <v>424399.1</v>
      </c>
      <c r="G723" s="17">
        <f>G724+G727+G735+G738+G742+G747+G753</f>
        <v>1150</v>
      </c>
      <c r="H723" s="16">
        <f>I723+J723</f>
        <v>425179.9</v>
      </c>
      <c r="I723" s="17">
        <f>I724+I727+I735+I738+I742+I747+I753</f>
        <v>423002.2</v>
      </c>
      <c r="J723" s="17">
        <f>J724+J727+J735+J738+J742+J747+J753</f>
        <v>2177.6999999999998</v>
      </c>
    </row>
    <row r="724" spans="1:10" ht="73.150000000000006" customHeight="1" x14ac:dyDescent="0.2">
      <c r="A724" s="56" t="s">
        <v>162</v>
      </c>
      <c r="B724" s="11" t="s">
        <v>163</v>
      </c>
      <c r="C724" s="11"/>
      <c r="D724" s="11"/>
      <c r="E724" s="16">
        <f>F724+G724</f>
        <v>130302.39999999999</v>
      </c>
      <c r="F724" s="17">
        <f>F725</f>
        <v>130302.39999999999</v>
      </c>
      <c r="G724" s="16">
        <f>G725</f>
        <v>0</v>
      </c>
      <c r="H724" s="16">
        <f>I724+J724</f>
        <v>130302.39999999999</v>
      </c>
      <c r="I724" s="17">
        <f>I725</f>
        <v>130302.39999999999</v>
      </c>
      <c r="J724" s="16">
        <f>J725</f>
        <v>0</v>
      </c>
    </row>
    <row r="725" spans="1:10" ht="48" customHeight="1" x14ac:dyDescent="0.2">
      <c r="A725" s="57" t="s">
        <v>164</v>
      </c>
      <c r="B725" s="15" t="s">
        <v>165</v>
      </c>
      <c r="C725" s="15"/>
      <c r="D725" s="15"/>
      <c r="E725" s="18">
        <f>SUM(F725:G725)</f>
        <v>130302.39999999999</v>
      </c>
      <c r="F725" s="19">
        <f>F726</f>
        <v>130302.39999999999</v>
      </c>
      <c r="G725" s="18">
        <f>G726</f>
        <v>0</v>
      </c>
      <c r="H725" s="18">
        <f>SUM(I725:J725)</f>
        <v>130302.39999999999</v>
      </c>
      <c r="I725" s="19">
        <f>I726</f>
        <v>130302.39999999999</v>
      </c>
      <c r="J725" s="18">
        <f>J726</f>
        <v>0</v>
      </c>
    </row>
    <row r="726" spans="1:10" ht="71.25" customHeight="1" x14ac:dyDescent="0.2">
      <c r="A726" s="37" t="s">
        <v>23</v>
      </c>
      <c r="B726" s="15" t="s">
        <v>165</v>
      </c>
      <c r="C726" s="15" t="s">
        <v>16</v>
      </c>
      <c r="D726" s="15" t="s">
        <v>5</v>
      </c>
      <c r="E726" s="18">
        <f>SUM(F726:G726)</f>
        <v>130302.39999999999</v>
      </c>
      <c r="F726" s="18">
        <v>130302.39999999999</v>
      </c>
      <c r="G726" s="18"/>
      <c r="H726" s="18">
        <f>SUM(I726:J726)</f>
        <v>130302.39999999999</v>
      </c>
      <c r="I726" s="18">
        <v>130302.39999999999</v>
      </c>
      <c r="J726" s="18"/>
    </row>
    <row r="727" spans="1:10" ht="139.5" customHeight="1" x14ac:dyDescent="0.2">
      <c r="A727" s="56" t="s">
        <v>166</v>
      </c>
      <c r="B727" s="11" t="s">
        <v>167</v>
      </c>
      <c r="C727" s="11"/>
      <c r="D727" s="11"/>
      <c r="E727" s="16">
        <f>F727+G727</f>
        <v>237566.9</v>
      </c>
      <c r="F727" s="17">
        <f>F728+F733</f>
        <v>236834.6</v>
      </c>
      <c r="G727" s="17">
        <f>G728+G733</f>
        <v>732.3</v>
      </c>
      <c r="H727" s="16">
        <f>I727+J727</f>
        <v>243149.7</v>
      </c>
      <c r="I727" s="17">
        <f>I728+I733</f>
        <v>242562.6</v>
      </c>
      <c r="J727" s="17">
        <f>J728+J733</f>
        <v>587.1</v>
      </c>
    </row>
    <row r="728" spans="1:10" ht="44.25" customHeight="1" x14ac:dyDescent="0.2">
      <c r="A728" s="37" t="s">
        <v>168</v>
      </c>
      <c r="B728" s="15" t="s">
        <v>169</v>
      </c>
      <c r="C728" s="15"/>
      <c r="D728" s="15"/>
      <c r="E728" s="18">
        <f>SUM(F728:G728)</f>
        <v>236834.6</v>
      </c>
      <c r="F728" s="19">
        <f>F729+F730+F731+F732</f>
        <v>236834.6</v>
      </c>
      <c r="G728" s="18">
        <f>G729+G730+G731+G732</f>
        <v>0</v>
      </c>
      <c r="H728" s="18">
        <f>SUM(I728:J728)</f>
        <v>242562.6</v>
      </c>
      <c r="I728" s="19">
        <f>I729+I730+I731+I732</f>
        <v>242562.6</v>
      </c>
      <c r="J728" s="18">
        <f>J729+J730+J731+J732</f>
        <v>0</v>
      </c>
    </row>
    <row r="729" spans="1:10" ht="202.5" customHeight="1" x14ac:dyDescent="0.2">
      <c r="A729" s="37" t="s">
        <v>25</v>
      </c>
      <c r="B729" s="15" t="s">
        <v>169</v>
      </c>
      <c r="C729" s="15" t="s">
        <v>15</v>
      </c>
      <c r="D729" s="15" t="s">
        <v>5</v>
      </c>
      <c r="E729" s="18">
        <f>SUM(F729:G729)</f>
        <v>50957</v>
      </c>
      <c r="F729" s="18">
        <v>50957</v>
      </c>
      <c r="G729" s="18"/>
      <c r="H729" s="18">
        <f>SUM(I729:J729)</f>
        <v>51347</v>
      </c>
      <c r="I729" s="18">
        <f>52997-1650</f>
        <v>51347</v>
      </c>
      <c r="J729" s="18"/>
    </row>
    <row r="730" spans="1:10" ht="69" customHeight="1" x14ac:dyDescent="0.2">
      <c r="A730" s="37" t="s">
        <v>23</v>
      </c>
      <c r="B730" s="15" t="s">
        <v>169</v>
      </c>
      <c r="C730" s="15" t="s">
        <v>16</v>
      </c>
      <c r="D730" s="15" t="s">
        <v>5</v>
      </c>
      <c r="E730" s="18">
        <f>F730+G730</f>
        <v>32809.599999999999</v>
      </c>
      <c r="F730" s="19">
        <f>7796.6+25013</f>
        <v>32809.599999999999</v>
      </c>
      <c r="G730" s="18"/>
      <c r="H730" s="18">
        <f>I730+J730</f>
        <v>33092.6</v>
      </c>
      <c r="I730" s="19">
        <f>7796.6+25296</f>
        <v>33092.6</v>
      </c>
      <c r="J730" s="18"/>
    </row>
    <row r="731" spans="1:10" ht="100.5" customHeight="1" x14ac:dyDescent="0.2">
      <c r="A731" s="15" t="s">
        <v>21</v>
      </c>
      <c r="B731" s="15" t="s">
        <v>169</v>
      </c>
      <c r="C731" s="15" t="s">
        <v>17</v>
      </c>
      <c r="D731" s="15" t="s">
        <v>5</v>
      </c>
      <c r="E731" s="18">
        <f>F731+G731</f>
        <v>152742</v>
      </c>
      <c r="F731" s="19">
        <f>136592+16150</f>
        <v>152742</v>
      </c>
      <c r="G731" s="18"/>
      <c r="H731" s="18">
        <f>I731+J731</f>
        <v>157797</v>
      </c>
      <c r="I731" s="19">
        <f>141217+16580</f>
        <v>157797</v>
      </c>
      <c r="J731" s="18"/>
    </row>
    <row r="732" spans="1:10" ht="45" customHeight="1" x14ac:dyDescent="0.2">
      <c r="A732" s="37" t="s">
        <v>22</v>
      </c>
      <c r="B732" s="15" t="s">
        <v>169</v>
      </c>
      <c r="C732" s="15" t="s">
        <v>18</v>
      </c>
      <c r="D732" s="15" t="s">
        <v>5</v>
      </c>
      <c r="E732" s="18">
        <f>SUM(F732:G732)</f>
        <v>326</v>
      </c>
      <c r="F732" s="19">
        <v>326</v>
      </c>
      <c r="G732" s="18"/>
      <c r="H732" s="18">
        <f>SUM(I732:J732)</f>
        <v>326</v>
      </c>
      <c r="I732" s="19">
        <v>326</v>
      </c>
      <c r="J732" s="18"/>
    </row>
    <row r="733" spans="1:10" ht="123" customHeight="1" x14ac:dyDescent="0.2">
      <c r="A733" s="37" t="s">
        <v>1019</v>
      </c>
      <c r="B733" s="15" t="s">
        <v>1018</v>
      </c>
      <c r="C733" s="11"/>
      <c r="D733" s="15"/>
      <c r="E733" s="18">
        <f t="shared" ref="E733:E734" si="110">SUM(F733:G733)</f>
        <v>732.3</v>
      </c>
      <c r="F733" s="19">
        <f>F734</f>
        <v>0</v>
      </c>
      <c r="G733" s="19">
        <f>G734</f>
        <v>732.3</v>
      </c>
      <c r="H733" s="18">
        <f t="shared" ref="H733:H734" si="111">SUM(I733:J733)</f>
        <v>587.1</v>
      </c>
      <c r="I733" s="19">
        <f>I734</f>
        <v>0</v>
      </c>
      <c r="J733" s="19">
        <f>J734</f>
        <v>587.1</v>
      </c>
    </row>
    <row r="734" spans="1:10" ht="120" customHeight="1" x14ac:dyDescent="0.2">
      <c r="A734" s="15" t="s">
        <v>21</v>
      </c>
      <c r="B734" s="15" t="s">
        <v>1018</v>
      </c>
      <c r="C734" s="15" t="s">
        <v>17</v>
      </c>
      <c r="D734" s="15" t="s">
        <v>1017</v>
      </c>
      <c r="E734" s="18">
        <f t="shared" si="110"/>
        <v>732.3</v>
      </c>
      <c r="F734" s="19"/>
      <c r="G734" s="18">
        <v>732.3</v>
      </c>
      <c r="H734" s="18">
        <f t="shared" si="111"/>
        <v>587.1</v>
      </c>
      <c r="I734" s="19"/>
      <c r="J734" s="18">
        <v>587.1</v>
      </c>
    </row>
    <row r="735" spans="1:10" ht="148.5" customHeight="1" x14ac:dyDescent="0.2">
      <c r="A735" s="56" t="s">
        <v>170</v>
      </c>
      <c r="B735" s="11" t="s">
        <v>171</v>
      </c>
      <c r="C735" s="11"/>
      <c r="D735" s="11"/>
      <c r="E735" s="16">
        <f>F735+G735</f>
        <v>8496</v>
      </c>
      <c r="F735" s="17">
        <f>F736</f>
        <v>8496</v>
      </c>
      <c r="G735" s="16">
        <f>G736</f>
        <v>0</v>
      </c>
      <c r="H735" s="16">
        <f>I735+J735</f>
        <v>8496</v>
      </c>
      <c r="I735" s="17">
        <f>I736</f>
        <v>8496</v>
      </c>
      <c r="J735" s="16">
        <f>J736</f>
        <v>0</v>
      </c>
    </row>
    <row r="736" spans="1:10" ht="46.5" customHeight="1" x14ac:dyDescent="0.2">
      <c r="A736" s="37" t="s">
        <v>164</v>
      </c>
      <c r="B736" s="15" t="s">
        <v>172</v>
      </c>
      <c r="C736" s="15"/>
      <c r="D736" s="15"/>
      <c r="E736" s="18">
        <f>SUM(F736:G736)</f>
        <v>8496</v>
      </c>
      <c r="F736" s="19">
        <f>F737</f>
        <v>8496</v>
      </c>
      <c r="G736" s="18">
        <f>G737</f>
        <v>0</v>
      </c>
      <c r="H736" s="18">
        <f>SUM(I736:J736)</f>
        <v>8496</v>
      </c>
      <c r="I736" s="19">
        <f>I737</f>
        <v>8496</v>
      </c>
      <c r="J736" s="18">
        <f>J737</f>
        <v>0</v>
      </c>
    </row>
    <row r="737" spans="1:10" ht="67.5" customHeight="1" x14ac:dyDescent="0.2">
      <c r="A737" s="37" t="s">
        <v>23</v>
      </c>
      <c r="B737" s="15" t="s">
        <v>172</v>
      </c>
      <c r="C737" s="15" t="s">
        <v>16</v>
      </c>
      <c r="D737" s="15" t="s">
        <v>5</v>
      </c>
      <c r="E737" s="18">
        <f>SUM(F737:G737)</f>
        <v>8496</v>
      </c>
      <c r="F737" s="18">
        <v>8496</v>
      </c>
      <c r="G737" s="18"/>
      <c r="H737" s="18">
        <f>SUM(I737:J737)</f>
        <v>8496</v>
      </c>
      <c r="I737" s="18">
        <v>8496</v>
      </c>
      <c r="J737" s="18"/>
    </row>
    <row r="738" spans="1:10" ht="88.15" customHeight="1" x14ac:dyDescent="0.2">
      <c r="A738" s="58" t="s">
        <v>645</v>
      </c>
      <c r="B738" s="11" t="s">
        <v>173</v>
      </c>
      <c r="C738" s="11"/>
      <c r="D738" s="11"/>
      <c r="E738" s="16">
        <f>F738+G738</f>
        <v>26500</v>
      </c>
      <c r="F738" s="16">
        <f>F739</f>
        <v>26500</v>
      </c>
      <c r="G738" s="16">
        <f>G739</f>
        <v>0</v>
      </c>
      <c r="H738" s="16">
        <f>I738+J738</f>
        <v>18782.8</v>
      </c>
      <c r="I738" s="16">
        <f>I739</f>
        <v>18782.8</v>
      </c>
      <c r="J738" s="16">
        <f>J739</f>
        <v>0</v>
      </c>
    </row>
    <row r="739" spans="1:10" ht="51" customHeight="1" x14ac:dyDescent="0.2">
      <c r="A739" s="37" t="s">
        <v>174</v>
      </c>
      <c r="B739" s="15" t="s">
        <v>175</v>
      </c>
      <c r="C739" s="15"/>
      <c r="D739" s="15"/>
      <c r="E739" s="18">
        <f>SUM(F739:G739)</f>
        <v>26500</v>
      </c>
      <c r="F739" s="19">
        <f>F740+F741</f>
        <v>26500</v>
      </c>
      <c r="G739" s="19">
        <f>G740+G741</f>
        <v>0</v>
      </c>
      <c r="H739" s="18">
        <f>SUM(I739:J739)</f>
        <v>18782.8</v>
      </c>
      <c r="I739" s="19">
        <f>I740+I741</f>
        <v>18782.8</v>
      </c>
      <c r="J739" s="19">
        <f>J740+J741</f>
        <v>0</v>
      </c>
    </row>
    <row r="740" spans="1:10" ht="63" customHeight="1" x14ac:dyDescent="0.2">
      <c r="A740" s="37" t="s">
        <v>23</v>
      </c>
      <c r="B740" s="15" t="s">
        <v>175</v>
      </c>
      <c r="C740" s="15" t="s">
        <v>16</v>
      </c>
      <c r="D740" s="15" t="s">
        <v>5</v>
      </c>
      <c r="E740" s="18">
        <f>SUM(F740:G740)</f>
        <v>16500</v>
      </c>
      <c r="F740" s="18">
        <v>16500</v>
      </c>
      <c r="G740" s="18"/>
      <c r="H740" s="18">
        <f>SUM(I740:J740)</f>
        <v>18782.8</v>
      </c>
      <c r="I740" s="18">
        <v>18782.8</v>
      </c>
      <c r="J740" s="18"/>
    </row>
    <row r="741" spans="1:10" ht="81" customHeight="1" x14ac:dyDescent="0.2">
      <c r="A741" s="15" t="s">
        <v>24</v>
      </c>
      <c r="B741" s="15" t="s">
        <v>175</v>
      </c>
      <c r="C741" s="15" t="s">
        <v>20</v>
      </c>
      <c r="D741" s="15" t="s">
        <v>5</v>
      </c>
      <c r="E741" s="18">
        <f>F741+G741</f>
        <v>10000</v>
      </c>
      <c r="F741" s="19">
        <v>10000</v>
      </c>
      <c r="G741" s="18"/>
      <c r="H741" s="18">
        <f>I741+J741</f>
        <v>0</v>
      </c>
      <c r="I741" s="19">
        <v>0</v>
      </c>
      <c r="J741" s="18"/>
    </row>
    <row r="742" spans="1:10" ht="88.15" customHeight="1" x14ac:dyDescent="0.2">
      <c r="A742" s="58" t="s">
        <v>176</v>
      </c>
      <c r="B742" s="11" t="s">
        <v>177</v>
      </c>
      <c r="C742" s="11"/>
      <c r="D742" s="11"/>
      <c r="E742" s="16">
        <f>F742+G742</f>
        <v>937.7</v>
      </c>
      <c r="F742" s="17">
        <f>F743+F745</f>
        <v>520</v>
      </c>
      <c r="G742" s="16">
        <f>G743+G745</f>
        <v>417.7</v>
      </c>
      <c r="H742" s="16">
        <f>I742+J742</f>
        <v>937.7</v>
      </c>
      <c r="I742" s="17">
        <f>I743+I745</f>
        <v>520</v>
      </c>
      <c r="J742" s="16">
        <f>J743+J745</f>
        <v>417.7</v>
      </c>
    </row>
    <row r="743" spans="1:10" ht="49.9" customHeight="1" x14ac:dyDescent="0.2">
      <c r="A743" s="37" t="s">
        <v>174</v>
      </c>
      <c r="B743" s="15" t="s">
        <v>178</v>
      </c>
      <c r="C743" s="15"/>
      <c r="D743" s="15"/>
      <c r="E743" s="18">
        <f>SUM(F743:G743)</f>
        <v>520</v>
      </c>
      <c r="F743" s="19">
        <f>F744</f>
        <v>520</v>
      </c>
      <c r="G743" s="18">
        <f>G744</f>
        <v>0</v>
      </c>
      <c r="H743" s="18">
        <f>SUM(I743:J743)</f>
        <v>520</v>
      </c>
      <c r="I743" s="19">
        <f>I744</f>
        <v>520</v>
      </c>
      <c r="J743" s="18">
        <f>J744</f>
        <v>0</v>
      </c>
    </row>
    <row r="744" spans="1:10" ht="66.75" customHeight="1" x14ac:dyDescent="0.2">
      <c r="A744" s="37" t="s">
        <v>23</v>
      </c>
      <c r="B744" s="15" t="s">
        <v>178</v>
      </c>
      <c r="C744" s="15" t="s">
        <v>16</v>
      </c>
      <c r="D744" s="15" t="s">
        <v>5</v>
      </c>
      <c r="E744" s="18">
        <f>SUM(F744:G744)</f>
        <v>520</v>
      </c>
      <c r="F744" s="18">
        <v>520</v>
      </c>
      <c r="G744" s="18"/>
      <c r="H744" s="18">
        <f>SUM(I744:J744)</f>
        <v>520</v>
      </c>
      <c r="I744" s="18">
        <v>520</v>
      </c>
      <c r="J744" s="18"/>
    </row>
    <row r="745" spans="1:10" ht="186" customHeight="1" x14ac:dyDescent="0.2">
      <c r="A745" s="59" t="s">
        <v>1021</v>
      </c>
      <c r="B745" s="15" t="s">
        <v>179</v>
      </c>
      <c r="C745" s="15"/>
      <c r="D745" s="15"/>
      <c r="E745" s="18">
        <f>SUM(F745:G745)</f>
        <v>417.7</v>
      </c>
      <c r="F745" s="19">
        <f>F746</f>
        <v>0</v>
      </c>
      <c r="G745" s="18">
        <f>G746</f>
        <v>417.7</v>
      </c>
      <c r="H745" s="18">
        <f>SUM(I745:J745)</f>
        <v>417.7</v>
      </c>
      <c r="I745" s="19">
        <f>I746</f>
        <v>0</v>
      </c>
      <c r="J745" s="18">
        <f>J746</f>
        <v>417.7</v>
      </c>
    </row>
    <row r="746" spans="1:10" ht="69.75" customHeight="1" x14ac:dyDescent="0.2">
      <c r="A746" s="15" t="s">
        <v>23</v>
      </c>
      <c r="B746" s="15" t="s">
        <v>179</v>
      </c>
      <c r="C746" s="15" t="s">
        <v>16</v>
      </c>
      <c r="D746" s="15" t="s">
        <v>5</v>
      </c>
      <c r="E746" s="18">
        <f>SUM(F746:G746)</f>
        <v>417.7</v>
      </c>
      <c r="F746" s="19"/>
      <c r="G746" s="18">
        <v>417.7</v>
      </c>
      <c r="H746" s="18">
        <f>SUM(I746:J746)</f>
        <v>417.7</v>
      </c>
      <c r="I746" s="19"/>
      <c r="J746" s="18">
        <v>417.7</v>
      </c>
    </row>
    <row r="747" spans="1:10" ht="107.25" customHeight="1" x14ac:dyDescent="0.2">
      <c r="A747" s="56" t="s">
        <v>180</v>
      </c>
      <c r="B747" s="11" t="s">
        <v>181</v>
      </c>
      <c r="C747" s="11"/>
      <c r="D747" s="11"/>
      <c r="E747" s="16">
        <f t="shared" ref="E747:E752" si="112">F747+G747</f>
        <v>13453.1</v>
      </c>
      <c r="F747" s="16">
        <f>F748</f>
        <v>13453.1</v>
      </c>
      <c r="G747" s="16">
        <f>G748</f>
        <v>0</v>
      </c>
      <c r="H747" s="16">
        <f t="shared" ref="H747:H752" si="113">I747+J747</f>
        <v>14861.3</v>
      </c>
      <c r="I747" s="16">
        <f>I748+I751</f>
        <v>13688.4</v>
      </c>
      <c r="J747" s="16">
        <f>J748+J751</f>
        <v>1172.9000000000001</v>
      </c>
    </row>
    <row r="748" spans="1:10" ht="50.25" customHeight="1" x14ac:dyDescent="0.2">
      <c r="A748" s="60" t="s">
        <v>174</v>
      </c>
      <c r="B748" s="15" t="s">
        <v>824</v>
      </c>
      <c r="C748" s="15"/>
      <c r="D748" s="15"/>
      <c r="E748" s="18">
        <f t="shared" si="112"/>
        <v>13453.1</v>
      </c>
      <c r="F748" s="19">
        <f>F749+F750</f>
        <v>13453.1</v>
      </c>
      <c r="G748" s="19">
        <f>G749+G750</f>
        <v>0</v>
      </c>
      <c r="H748" s="18">
        <f t="shared" si="113"/>
        <v>13558.1</v>
      </c>
      <c r="I748" s="19">
        <f>I749+I750</f>
        <v>13558.1</v>
      </c>
      <c r="J748" s="19">
        <f>J749+J750</f>
        <v>0</v>
      </c>
    </row>
    <row r="749" spans="1:10" ht="71.25" customHeight="1" x14ac:dyDescent="0.2">
      <c r="A749" s="15" t="s">
        <v>23</v>
      </c>
      <c r="B749" s="15" t="s">
        <v>824</v>
      </c>
      <c r="C749" s="15" t="s">
        <v>16</v>
      </c>
      <c r="D749" s="15" t="s">
        <v>5</v>
      </c>
      <c r="E749" s="18">
        <f t="shared" si="112"/>
        <v>9927.1</v>
      </c>
      <c r="F749" s="18">
        <v>9927.1</v>
      </c>
      <c r="G749" s="18"/>
      <c r="H749" s="18">
        <f t="shared" si="113"/>
        <v>9927.1</v>
      </c>
      <c r="I749" s="18">
        <v>9927.1</v>
      </c>
      <c r="J749" s="18"/>
    </row>
    <row r="750" spans="1:10" ht="120" customHeight="1" x14ac:dyDescent="0.2">
      <c r="A750" s="15" t="s">
        <v>21</v>
      </c>
      <c r="B750" s="15" t="s">
        <v>824</v>
      </c>
      <c r="C750" s="15" t="s">
        <v>17</v>
      </c>
      <c r="D750" s="15" t="s">
        <v>5</v>
      </c>
      <c r="E750" s="18">
        <f t="shared" si="112"/>
        <v>3526</v>
      </c>
      <c r="F750" s="19">
        <v>3526</v>
      </c>
      <c r="G750" s="18"/>
      <c r="H750" s="18">
        <f t="shared" si="113"/>
        <v>3631</v>
      </c>
      <c r="I750" s="19">
        <v>3631</v>
      </c>
      <c r="J750" s="18"/>
    </row>
    <row r="751" spans="1:10" ht="131.25" customHeight="1" x14ac:dyDescent="0.2">
      <c r="A751" s="66" t="s">
        <v>1005</v>
      </c>
      <c r="B751" s="66" t="s">
        <v>1004</v>
      </c>
      <c r="C751" s="15"/>
      <c r="D751" s="15"/>
      <c r="E751" s="18">
        <f t="shared" si="112"/>
        <v>0</v>
      </c>
      <c r="F751" s="19">
        <f>F752</f>
        <v>0</v>
      </c>
      <c r="G751" s="19">
        <f>G752</f>
        <v>0</v>
      </c>
      <c r="H751" s="18">
        <f t="shared" si="113"/>
        <v>1303.2</v>
      </c>
      <c r="I751" s="19">
        <f>I752</f>
        <v>130.30000000000001</v>
      </c>
      <c r="J751" s="19">
        <f>J752</f>
        <v>1172.9000000000001</v>
      </c>
    </row>
    <row r="752" spans="1:10" ht="95.25" customHeight="1" x14ac:dyDescent="0.2">
      <c r="A752" s="15" t="s">
        <v>23</v>
      </c>
      <c r="B752" s="66" t="s">
        <v>1004</v>
      </c>
      <c r="C752" s="15" t="s">
        <v>16</v>
      </c>
      <c r="D752" s="15" t="s">
        <v>5</v>
      </c>
      <c r="E752" s="18">
        <f t="shared" si="112"/>
        <v>0</v>
      </c>
      <c r="F752" s="19"/>
      <c r="G752" s="18"/>
      <c r="H752" s="18">
        <f t="shared" si="113"/>
        <v>1303.2</v>
      </c>
      <c r="I752" s="19">
        <v>130.30000000000001</v>
      </c>
      <c r="J752" s="18">
        <v>1172.9000000000001</v>
      </c>
    </row>
    <row r="753" spans="1:10" ht="107.25" customHeight="1" x14ac:dyDescent="0.2">
      <c r="A753" s="56" t="s">
        <v>182</v>
      </c>
      <c r="B753" s="11" t="s">
        <v>183</v>
      </c>
      <c r="C753" s="11"/>
      <c r="D753" s="11"/>
      <c r="E753" s="16">
        <f t="shared" ref="E753:E755" si="114">F753+G753</f>
        <v>8293</v>
      </c>
      <c r="F753" s="17">
        <f>F754</f>
        <v>8293</v>
      </c>
      <c r="G753" s="16">
        <f>G754</f>
        <v>0</v>
      </c>
      <c r="H753" s="16">
        <f t="shared" ref="H753:H755" si="115">I753+J753</f>
        <v>8650</v>
      </c>
      <c r="I753" s="17">
        <f>I754</f>
        <v>8650</v>
      </c>
      <c r="J753" s="16">
        <f>J754</f>
        <v>0</v>
      </c>
    </row>
    <row r="754" spans="1:10" ht="90.75" customHeight="1" x14ac:dyDescent="0.2">
      <c r="A754" s="61" t="s">
        <v>184</v>
      </c>
      <c r="B754" s="15" t="s">
        <v>185</v>
      </c>
      <c r="C754" s="15"/>
      <c r="D754" s="15"/>
      <c r="E754" s="18">
        <f t="shared" si="114"/>
        <v>8293</v>
      </c>
      <c r="F754" s="19">
        <f>F755</f>
        <v>8293</v>
      </c>
      <c r="G754" s="18">
        <f>G755</f>
        <v>0</v>
      </c>
      <c r="H754" s="18">
        <f t="shared" si="115"/>
        <v>8650</v>
      </c>
      <c r="I754" s="19">
        <f>I755</f>
        <v>8650</v>
      </c>
      <c r="J754" s="18">
        <f>J755</f>
        <v>0</v>
      </c>
    </row>
    <row r="755" spans="1:10" ht="101.25" customHeight="1" x14ac:dyDescent="0.2">
      <c r="A755" s="15" t="s">
        <v>21</v>
      </c>
      <c r="B755" s="15" t="s">
        <v>185</v>
      </c>
      <c r="C755" s="15" t="s">
        <v>17</v>
      </c>
      <c r="D755" s="15" t="s">
        <v>3</v>
      </c>
      <c r="E755" s="18">
        <f t="shared" si="114"/>
        <v>8293</v>
      </c>
      <c r="F755" s="19">
        <v>8293</v>
      </c>
      <c r="G755" s="18"/>
      <c r="H755" s="18">
        <f t="shared" si="115"/>
        <v>8650</v>
      </c>
      <c r="I755" s="19">
        <v>8650</v>
      </c>
      <c r="J755" s="18"/>
    </row>
    <row r="756" spans="1:10" ht="100.5" customHeight="1" x14ac:dyDescent="0.2">
      <c r="A756" s="11" t="s">
        <v>186</v>
      </c>
      <c r="B756" s="11" t="s">
        <v>187</v>
      </c>
      <c r="C756" s="11"/>
      <c r="D756" s="11"/>
      <c r="E756" s="16">
        <f>SUM(F756:G756)</f>
        <v>5787.1</v>
      </c>
      <c r="F756" s="17">
        <f>F757</f>
        <v>5787.1</v>
      </c>
      <c r="G756" s="16">
        <f>G757</f>
        <v>0</v>
      </c>
      <c r="H756" s="16">
        <f>SUM(I756:J756)</f>
        <v>5787.1</v>
      </c>
      <c r="I756" s="17">
        <f>I757</f>
        <v>5787.1</v>
      </c>
      <c r="J756" s="16">
        <f>J757</f>
        <v>0</v>
      </c>
    </row>
    <row r="757" spans="1:10" ht="66" customHeight="1" x14ac:dyDescent="0.2">
      <c r="A757" s="11" t="s">
        <v>188</v>
      </c>
      <c r="B757" s="11" t="s">
        <v>189</v>
      </c>
      <c r="C757" s="11"/>
      <c r="D757" s="11"/>
      <c r="E757" s="16">
        <f>F757+G757</f>
        <v>5787.1</v>
      </c>
      <c r="F757" s="17">
        <f>F758</f>
        <v>5787.1</v>
      </c>
      <c r="G757" s="16">
        <f>G758</f>
        <v>0</v>
      </c>
      <c r="H757" s="16">
        <f>I757+J757</f>
        <v>5787.1</v>
      </c>
      <c r="I757" s="17">
        <f>I758</f>
        <v>5787.1</v>
      </c>
      <c r="J757" s="16">
        <f>J758</f>
        <v>0</v>
      </c>
    </row>
    <row r="758" spans="1:10" ht="87" customHeight="1" x14ac:dyDescent="0.2">
      <c r="A758" s="36" t="s">
        <v>61</v>
      </c>
      <c r="B758" s="15" t="s">
        <v>190</v>
      </c>
      <c r="C758" s="15"/>
      <c r="D758" s="15"/>
      <c r="E758" s="18">
        <f t="shared" ref="E758:J758" si="116">E759+E760+E761+E764+E762+E763</f>
        <v>5787.1</v>
      </c>
      <c r="F758" s="19">
        <f t="shared" si="116"/>
        <v>5787.1</v>
      </c>
      <c r="G758" s="18">
        <f t="shared" si="116"/>
        <v>0</v>
      </c>
      <c r="H758" s="18">
        <f t="shared" si="116"/>
        <v>5787.1</v>
      </c>
      <c r="I758" s="19">
        <f t="shared" si="116"/>
        <v>5787.1</v>
      </c>
      <c r="J758" s="18">
        <f t="shared" si="116"/>
        <v>0</v>
      </c>
    </row>
    <row r="759" spans="1:10" ht="79.5" customHeight="1" x14ac:dyDescent="0.2">
      <c r="A759" s="15" t="s">
        <v>23</v>
      </c>
      <c r="B759" s="15" t="s">
        <v>190</v>
      </c>
      <c r="C759" s="15" t="s">
        <v>16</v>
      </c>
      <c r="D759" s="15" t="s">
        <v>31</v>
      </c>
      <c r="E759" s="18">
        <f t="shared" ref="E759:E764" si="117">F759+G759</f>
        <v>609.1</v>
      </c>
      <c r="F759" s="65">
        <v>609.1</v>
      </c>
      <c r="G759" s="18"/>
      <c r="H759" s="18">
        <f t="shared" ref="H759:H764" si="118">I759+J759</f>
        <v>609.1</v>
      </c>
      <c r="I759" s="65">
        <v>609.1</v>
      </c>
      <c r="J759" s="18"/>
    </row>
    <row r="760" spans="1:10" ht="101.25" customHeight="1" x14ac:dyDescent="0.2">
      <c r="A760" s="15" t="s">
        <v>21</v>
      </c>
      <c r="B760" s="15" t="s">
        <v>190</v>
      </c>
      <c r="C760" s="15" t="s">
        <v>17</v>
      </c>
      <c r="D760" s="15" t="s">
        <v>28</v>
      </c>
      <c r="E760" s="18">
        <f t="shared" si="117"/>
        <v>1827</v>
      </c>
      <c r="F760" s="65">
        <v>1827</v>
      </c>
      <c r="G760" s="18"/>
      <c r="H760" s="18">
        <f t="shared" si="118"/>
        <v>1827</v>
      </c>
      <c r="I760" s="65">
        <v>1827</v>
      </c>
      <c r="J760" s="18"/>
    </row>
    <row r="761" spans="1:10" ht="98.25" customHeight="1" x14ac:dyDescent="0.2">
      <c r="A761" s="15" t="s">
        <v>21</v>
      </c>
      <c r="B761" s="15" t="s">
        <v>190</v>
      </c>
      <c r="C761" s="15" t="s">
        <v>17</v>
      </c>
      <c r="D761" s="15" t="s">
        <v>27</v>
      </c>
      <c r="E761" s="18">
        <f t="shared" si="117"/>
        <v>3263</v>
      </c>
      <c r="F761" s="18">
        <v>3263</v>
      </c>
      <c r="G761" s="18"/>
      <c r="H761" s="18">
        <f t="shared" si="118"/>
        <v>3263</v>
      </c>
      <c r="I761" s="18">
        <v>3263</v>
      </c>
      <c r="J761" s="18"/>
    </row>
    <row r="762" spans="1:10" ht="109.5" customHeight="1" x14ac:dyDescent="0.2">
      <c r="A762" s="15" t="s">
        <v>21</v>
      </c>
      <c r="B762" s="15" t="s">
        <v>190</v>
      </c>
      <c r="C762" s="15" t="s">
        <v>17</v>
      </c>
      <c r="D762" s="15" t="s">
        <v>577</v>
      </c>
      <c r="E762" s="18">
        <f t="shared" si="117"/>
        <v>37.1</v>
      </c>
      <c r="F762" s="18">
        <v>37.1</v>
      </c>
      <c r="G762" s="18"/>
      <c r="H762" s="18">
        <f t="shared" si="118"/>
        <v>37.1</v>
      </c>
      <c r="I762" s="18">
        <v>37.1</v>
      </c>
      <c r="J762" s="18"/>
    </row>
    <row r="763" spans="1:10" ht="99" customHeight="1" x14ac:dyDescent="0.2">
      <c r="A763" s="15" t="s">
        <v>21</v>
      </c>
      <c r="B763" s="15" t="s">
        <v>190</v>
      </c>
      <c r="C763" s="15" t="s">
        <v>17</v>
      </c>
      <c r="D763" s="15" t="s">
        <v>316</v>
      </c>
      <c r="E763" s="18">
        <f t="shared" si="117"/>
        <v>18.899999999999999</v>
      </c>
      <c r="F763" s="18">
        <v>18.899999999999999</v>
      </c>
      <c r="G763" s="18"/>
      <c r="H763" s="18">
        <f t="shared" si="118"/>
        <v>18.899999999999999</v>
      </c>
      <c r="I763" s="18">
        <v>18.899999999999999</v>
      </c>
      <c r="J763" s="18"/>
    </row>
    <row r="764" spans="1:10" ht="95.25" customHeight="1" x14ac:dyDescent="0.2">
      <c r="A764" s="15" t="s">
        <v>21</v>
      </c>
      <c r="B764" s="15" t="s">
        <v>190</v>
      </c>
      <c r="C764" s="15" t="s">
        <v>17</v>
      </c>
      <c r="D764" s="15" t="s">
        <v>31</v>
      </c>
      <c r="E764" s="18">
        <f t="shared" si="117"/>
        <v>32</v>
      </c>
      <c r="F764" s="65">
        <v>32</v>
      </c>
      <c r="G764" s="18"/>
      <c r="H764" s="18">
        <f t="shared" si="118"/>
        <v>32</v>
      </c>
      <c r="I764" s="65">
        <v>32</v>
      </c>
      <c r="J764" s="18"/>
    </row>
    <row r="765" spans="1:10" s="20" customFormat="1" ht="74.25" customHeight="1" x14ac:dyDescent="0.2">
      <c r="A765" s="11" t="s">
        <v>558</v>
      </c>
      <c r="B765" s="11" t="s">
        <v>559</v>
      </c>
      <c r="C765" s="11"/>
      <c r="D765" s="11"/>
      <c r="E765" s="16">
        <f>SUM(F765:G765)</f>
        <v>283937.8</v>
      </c>
      <c r="F765" s="17">
        <f>F766+F773</f>
        <v>10937.8</v>
      </c>
      <c r="G765" s="17">
        <f>G766+G773+G776</f>
        <v>273000</v>
      </c>
      <c r="H765" s="16">
        <f>SUM(I765:J765)</f>
        <v>142313.1</v>
      </c>
      <c r="I765" s="17">
        <f>I766+I773</f>
        <v>15013.1</v>
      </c>
      <c r="J765" s="17">
        <f>J766+J773+J776</f>
        <v>127300</v>
      </c>
    </row>
    <row r="766" spans="1:10" s="20" customFormat="1" ht="97.5" customHeight="1" x14ac:dyDescent="0.2">
      <c r="A766" s="11" t="s">
        <v>929</v>
      </c>
      <c r="B766" s="11" t="s">
        <v>930</v>
      </c>
      <c r="C766" s="11"/>
      <c r="D766" s="11"/>
      <c r="E766" s="16">
        <f t="shared" ref="E766" si="119">SUM(F766:G766)</f>
        <v>10447.799999999999</v>
      </c>
      <c r="F766" s="16">
        <f>F767+F769+F771</f>
        <v>10447.799999999999</v>
      </c>
      <c r="G766" s="16">
        <f>G767+G769+G771</f>
        <v>0</v>
      </c>
      <c r="H766" s="16">
        <f t="shared" ref="H766" si="120">SUM(I766:J766)</f>
        <v>16923.099999999999</v>
      </c>
      <c r="I766" s="16">
        <f>I767+I769+I771</f>
        <v>14523.1</v>
      </c>
      <c r="J766" s="16">
        <f>J767+J769+J771</f>
        <v>2400</v>
      </c>
    </row>
    <row r="767" spans="1:10" s="20" customFormat="1" ht="144.75" customHeight="1" x14ac:dyDescent="0.2">
      <c r="A767" s="15" t="s">
        <v>635</v>
      </c>
      <c r="B767" s="15" t="s">
        <v>931</v>
      </c>
      <c r="C767" s="15"/>
      <c r="D767" s="11"/>
      <c r="E767" s="18">
        <f t="shared" ref="E767:E772" si="121">F767+G767</f>
        <v>9447.7999999999993</v>
      </c>
      <c r="F767" s="18">
        <f>F768</f>
        <v>9447.7999999999993</v>
      </c>
      <c r="G767" s="16">
        <f>G768</f>
        <v>0</v>
      </c>
      <c r="H767" s="18">
        <f t="shared" ref="H767:H772" si="122">I767+J767</f>
        <v>10856.4</v>
      </c>
      <c r="I767" s="18">
        <f t="shared" ref="I767:J771" si="123">I768</f>
        <v>10856.4</v>
      </c>
      <c r="J767" s="16">
        <f t="shared" si="123"/>
        <v>0</v>
      </c>
    </row>
    <row r="768" spans="1:10" s="20" customFormat="1" ht="63.75" customHeight="1" x14ac:dyDescent="0.2">
      <c r="A768" s="15" t="s">
        <v>23</v>
      </c>
      <c r="B768" s="15" t="s">
        <v>931</v>
      </c>
      <c r="C768" s="15" t="s">
        <v>16</v>
      </c>
      <c r="D768" s="15" t="s">
        <v>560</v>
      </c>
      <c r="E768" s="18">
        <f t="shared" si="121"/>
        <v>9447.7999999999993</v>
      </c>
      <c r="F768" s="65">
        <f>9856.4-408.6</f>
        <v>9447.7999999999993</v>
      </c>
      <c r="G768" s="16"/>
      <c r="H768" s="18">
        <f t="shared" si="122"/>
        <v>10856.4</v>
      </c>
      <c r="I768" s="18">
        <v>10856.4</v>
      </c>
      <c r="J768" s="16"/>
    </row>
    <row r="769" spans="1:10" s="20" customFormat="1" ht="153.75" customHeight="1" x14ac:dyDescent="0.2">
      <c r="A769" s="15" t="s">
        <v>635</v>
      </c>
      <c r="B769" s="15" t="s">
        <v>931</v>
      </c>
      <c r="C769" s="15"/>
      <c r="D769" s="11"/>
      <c r="E769" s="18">
        <f t="shared" si="121"/>
        <v>0</v>
      </c>
      <c r="F769" s="18">
        <f>F770</f>
        <v>0</v>
      </c>
      <c r="G769" s="16">
        <f>G770</f>
        <v>0</v>
      </c>
      <c r="H769" s="18">
        <f t="shared" si="122"/>
        <v>2666.7</v>
      </c>
      <c r="I769" s="18">
        <f t="shared" si="123"/>
        <v>266.7</v>
      </c>
      <c r="J769" s="18">
        <f t="shared" si="123"/>
        <v>2400</v>
      </c>
    </row>
    <row r="770" spans="1:10" s="20" customFormat="1" ht="73.5" customHeight="1" x14ac:dyDescent="0.2">
      <c r="A770" s="15" t="s">
        <v>23</v>
      </c>
      <c r="B770" s="15" t="s">
        <v>931</v>
      </c>
      <c r="C770" s="15" t="s">
        <v>16</v>
      </c>
      <c r="D770" s="15" t="s">
        <v>1006</v>
      </c>
      <c r="E770" s="18">
        <f t="shared" si="121"/>
        <v>0</v>
      </c>
      <c r="F770" s="65"/>
      <c r="G770" s="16"/>
      <c r="H770" s="18">
        <f t="shared" si="122"/>
        <v>2666.7</v>
      </c>
      <c r="I770" s="18">
        <v>266.7</v>
      </c>
      <c r="J770" s="18">
        <v>2400</v>
      </c>
    </row>
    <row r="771" spans="1:10" s="20" customFormat="1" ht="63.75" customHeight="1" x14ac:dyDescent="0.2">
      <c r="A771" s="42" t="s">
        <v>1014</v>
      </c>
      <c r="B771" s="15" t="s">
        <v>1003</v>
      </c>
      <c r="C771" s="15"/>
      <c r="D771" s="11"/>
      <c r="E771" s="18">
        <f t="shared" si="121"/>
        <v>1000</v>
      </c>
      <c r="F771" s="18">
        <f>F772</f>
        <v>1000</v>
      </c>
      <c r="G771" s="18">
        <f>G772</f>
        <v>0</v>
      </c>
      <c r="H771" s="18">
        <f t="shared" si="122"/>
        <v>3400</v>
      </c>
      <c r="I771" s="18">
        <f t="shared" si="123"/>
        <v>3400</v>
      </c>
      <c r="J771" s="18">
        <f t="shared" si="123"/>
        <v>0</v>
      </c>
    </row>
    <row r="772" spans="1:10" s="20" customFormat="1" ht="85.5" customHeight="1" x14ac:dyDescent="0.2">
      <c r="A772" s="15" t="s">
        <v>24</v>
      </c>
      <c r="B772" s="15" t="s">
        <v>1003</v>
      </c>
      <c r="C772" s="15" t="s">
        <v>20</v>
      </c>
      <c r="D772" s="15" t="s">
        <v>560</v>
      </c>
      <c r="E772" s="18">
        <f t="shared" si="121"/>
        <v>1000</v>
      </c>
      <c r="F772" s="65">
        <v>1000</v>
      </c>
      <c r="G772" s="16"/>
      <c r="H772" s="18">
        <f t="shared" si="122"/>
        <v>3400</v>
      </c>
      <c r="I772" s="18">
        <f>1400+2000</f>
        <v>3400</v>
      </c>
      <c r="J772" s="16"/>
    </row>
    <row r="773" spans="1:10" s="20" customFormat="1" ht="162" customHeight="1" x14ac:dyDescent="0.2">
      <c r="A773" s="11" t="s">
        <v>901</v>
      </c>
      <c r="B773" s="11" t="s">
        <v>838</v>
      </c>
      <c r="C773" s="11"/>
      <c r="D773" s="11"/>
      <c r="E773" s="16">
        <f t="shared" ref="E773:E775" si="124">F773+G773</f>
        <v>490</v>
      </c>
      <c r="F773" s="17">
        <f t="shared" ref="F773:G774" si="125">F774</f>
        <v>490</v>
      </c>
      <c r="G773" s="17">
        <f t="shared" si="125"/>
        <v>0</v>
      </c>
      <c r="H773" s="16">
        <f t="shared" ref="H773:H775" si="126">I773+J773</f>
        <v>490</v>
      </c>
      <c r="I773" s="17">
        <f t="shared" ref="I773:J774" si="127">I774</f>
        <v>490</v>
      </c>
      <c r="J773" s="17">
        <f t="shared" si="127"/>
        <v>0</v>
      </c>
    </row>
    <row r="774" spans="1:10" ht="46.5" customHeight="1" x14ac:dyDescent="0.2">
      <c r="A774" s="15" t="s">
        <v>174</v>
      </c>
      <c r="B774" s="15" t="s">
        <v>838</v>
      </c>
      <c r="C774" s="15"/>
      <c r="D774" s="15"/>
      <c r="E774" s="18">
        <f t="shared" si="124"/>
        <v>490</v>
      </c>
      <c r="F774" s="19">
        <f t="shared" si="125"/>
        <v>490</v>
      </c>
      <c r="G774" s="19">
        <f t="shared" si="125"/>
        <v>0</v>
      </c>
      <c r="H774" s="18">
        <f t="shared" si="126"/>
        <v>490</v>
      </c>
      <c r="I774" s="19">
        <f t="shared" si="127"/>
        <v>490</v>
      </c>
      <c r="J774" s="19">
        <f t="shared" si="127"/>
        <v>0</v>
      </c>
    </row>
    <row r="775" spans="1:10" ht="67.5" customHeight="1" x14ac:dyDescent="0.2">
      <c r="A775" s="15" t="s">
        <v>23</v>
      </c>
      <c r="B775" s="15" t="s">
        <v>839</v>
      </c>
      <c r="C775" s="15" t="s">
        <v>16</v>
      </c>
      <c r="D775" s="15" t="s">
        <v>560</v>
      </c>
      <c r="E775" s="18">
        <f t="shared" si="124"/>
        <v>490</v>
      </c>
      <c r="F775" s="18">
        <v>490</v>
      </c>
      <c r="G775" s="18"/>
      <c r="H775" s="18">
        <f t="shared" si="126"/>
        <v>490</v>
      </c>
      <c r="I775" s="18">
        <v>490</v>
      </c>
      <c r="J775" s="18"/>
    </row>
    <row r="776" spans="1:10" ht="177" customHeight="1" x14ac:dyDescent="0.2">
      <c r="A776" s="11" t="s">
        <v>964</v>
      </c>
      <c r="B776" s="11" t="s">
        <v>965</v>
      </c>
      <c r="C776" s="11"/>
      <c r="D776" s="11"/>
      <c r="E776" s="16">
        <f t="shared" ref="E776" si="128">F776+G776</f>
        <v>273000</v>
      </c>
      <c r="F776" s="17">
        <f>F777</f>
        <v>0</v>
      </c>
      <c r="G776" s="17">
        <f>G777</f>
        <v>273000</v>
      </c>
      <c r="H776" s="16">
        <f t="shared" ref="H776" si="129">I776+J776</f>
        <v>124900</v>
      </c>
      <c r="I776" s="17">
        <f>I777</f>
        <v>0</v>
      </c>
      <c r="J776" s="17">
        <f>J777</f>
        <v>124900</v>
      </c>
    </row>
    <row r="777" spans="1:10" ht="105" customHeight="1" x14ac:dyDescent="0.2">
      <c r="A777" s="15" t="s">
        <v>979</v>
      </c>
      <c r="B777" s="15" t="s">
        <v>980</v>
      </c>
      <c r="C777" s="15"/>
      <c r="D777" s="15"/>
      <c r="E777" s="18">
        <f>F777+G777</f>
        <v>273000</v>
      </c>
      <c r="F777" s="19">
        <f>F778</f>
        <v>0</v>
      </c>
      <c r="G777" s="18">
        <f>G778</f>
        <v>273000</v>
      </c>
      <c r="H777" s="18">
        <f>I777+J777</f>
        <v>124900</v>
      </c>
      <c r="I777" s="19">
        <f>I778</f>
        <v>0</v>
      </c>
      <c r="J777" s="18">
        <f>J778</f>
        <v>124900</v>
      </c>
    </row>
    <row r="778" spans="1:10" ht="81" customHeight="1" x14ac:dyDescent="0.2">
      <c r="A778" s="15" t="s">
        <v>24</v>
      </c>
      <c r="B778" s="15" t="s">
        <v>980</v>
      </c>
      <c r="C778" s="15" t="s">
        <v>20</v>
      </c>
      <c r="D778" s="15" t="s">
        <v>560</v>
      </c>
      <c r="E778" s="18">
        <f>F778+G778</f>
        <v>273000</v>
      </c>
      <c r="F778" s="19">
        <v>0</v>
      </c>
      <c r="G778" s="18">
        <v>273000</v>
      </c>
      <c r="H778" s="18">
        <f>I778+J778</f>
        <v>124900</v>
      </c>
      <c r="I778" s="19">
        <v>0</v>
      </c>
      <c r="J778" s="18">
        <v>124900</v>
      </c>
    </row>
    <row r="779" spans="1:10" ht="157.15" customHeight="1" x14ac:dyDescent="0.2">
      <c r="A779" s="35" t="s">
        <v>707</v>
      </c>
      <c r="B779" s="11" t="s">
        <v>191</v>
      </c>
      <c r="C779" s="11"/>
      <c r="D779" s="11"/>
      <c r="E779" s="16">
        <f>SUM(F779:G779)</f>
        <v>36674</v>
      </c>
      <c r="F779" s="17">
        <f>F780</f>
        <v>36674</v>
      </c>
      <c r="G779" s="16">
        <f>G780</f>
        <v>0</v>
      </c>
      <c r="H779" s="16">
        <f>SUM(I779:J779)</f>
        <v>37013</v>
      </c>
      <c r="I779" s="17">
        <f>I780</f>
        <v>37013</v>
      </c>
      <c r="J779" s="16">
        <f>J780</f>
        <v>0</v>
      </c>
    </row>
    <row r="780" spans="1:10" ht="67.900000000000006" customHeight="1" x14ac:dyDescent="0.2">
      <c r="A780" s="11" t="s">
        <v>192</v>
      </c>
      <c r="B780" s="11" t="s">
        <v>193</v>
      </c>
      <c r="C780" s="11"/>
      <c r="D780" s="11"/>
      <c r="E780" s="16">
        <f>F780+G780</f>
        <v>36674</v>
      </c>
      <c r="F780" s="17">
        <f>F781</f>
        <v>36674</v>
      </c>
      <c r="G780" s="16">
        <f>G781</f>
        <v>0</v>
      </c>
      <c r="H780" s="16">
        <f>I780+J780</f>
        <v>37013</v>
      </c>
      <c r="I780" s="17">
        <f>I781</f>
        <v>37013</v>
      </c>
      <c r="J780" s="16">
        <f>J781</f>
        <v>0</v>
      </c>
    </row>
    <row r="781" spans="1:10" ht="84.75" customHeight="1" x14ac:dyDescent="0.2">
      <c r="A781" s="37" t="s">
        <v>61</v>
      </c>
      <c r="B781" s="15" t="s">
        <v>194</v>
      </c>
      <c r="C781" s="15"/>
      <c r="D781" s="15"/>
      <c r="E781" s="18">
        <f t="shared" ref="E781:E787" si="130">SUM(F781:G781)</f>
        <v>36674</v>
      </c>
      <c r="F781" s="19">
        <f>F782+F783+F784+F785</f>
        <v>36674</v>
      </c>
      <c r="G781" s="19">
        <f t="shared" ref="G781:J781" si="131">G782+G783+G784+G785</f>
        <v>0</v>
      </c>
      <c r="H781" s="18">
        <f t="shared" ref="H781:H787" si="132">SUM(I781:J781)</f>
        <v>37013</v>
      </c>
      <c r="I781" s="19">
        <f t="shared" si="131"/>
        <v>37013</v>
      </c>
      <c r="J781" s="19">
        <f t="shared" si="131"/>
        <v>0</v>
      </c>
    </row>
    <row r="782" spans="1:10" ht="205.5" customHeight="1" x14ac:dyDescent="0.2">
      <c r="A782" s="37" t="s">
        <v>25</v>
      </c>
      <c r="B782" s="15" t="s">
        <v>194</v>
      </c>
      <c r="C782" s="15" t="s">
        <v>15</v>
      </c>
      <c r="D782" s="15" t="s">
        <v>10</v>
      </c>
      <c r="E782" s="18">
        <f t="shared" si="130"/>
        <v>33784</v>
      </c>
      <c r="F782" s="18">
        <v>33784</v>
      </c>
      <c r="G782" s="18"/>
      <c r="H782" s="18">
        <f t="shared" si="132"/>
        <v>35135</v>
      </c>
      <c r="I782" s="18">
        <v>35135</v>
      </c>
      <c r="J782" s="18"/>
    </row>
    <row r="783" spans="1:10" ht="71.25" customHeight="1" x14ac:dyDescent="0.2">
      <c r="A783" s="37" t="s">
        <v>23</v>
      </c>
      <c r="B783" s="15" t="s">
        <v>194</v>
      </c>
      <c r="C783" s="15" t="s">
        <v>16</v>
      </c>
      <c r="D783" s="15" t="s">
        <v>10</v>
      </c>
      <c r="E783" s="18">
        <f t="shared" si="130"/>
        <v>2654</v>
      </c>
      <c r="F783" s="18">
        <v>2654</v>
      </c>
      <c r="G783" s="18"/>
      <c r="H783" s="18">
        <f t="shared" si="132"/>
        <v>1642</v>
      </c>
      <c r="I783" s="18">
        <f>2696-1054</f>
        <v>1642</v>
      </c>
      <c r="J783" s="18"/>
    </row>
    <row r="784" spans="1:10" ht="64.5" customHeight="1" x14ac:dyDescent="0.2">
      <c r="A784" s="15" t="s">
        <v>30</v>
      </c>
      <c r="B784" s="15" t="s">
        <v>194</v>
      </c>
      <c r="C784" s="15" t="s">
        <v>19</v>
      </c>
      <c r="D784" s="15" t="s">
        <v>10</v>
      </c>
      <c r="E784" s="18">
        <f t="shared" ref="E784:E785" si="133">SUM(F784:G784)</f>
        <v>25</v>
      </c>
      <c r="F784" s="18">
        <v>25</v>
      </c>
      <c r="G784" s="18"/>
      <c r="H784" s="18">
        <f t="shared" ref="H784:H785" si="134">SUM(I784:J784)</f>
        <v>25</v>
      </c>
      <c r="I784" s="18">
        <v>25</v>
      </c>
      <c r="J784" s="18"/>
    </row>
    <row r="785" spans="1:10" ht="58.5" customHeight="1" x14ac:dyDescent="0.2">
      <c r="A785" s="37" t="s">
        <v>22</v>
      </c>
      <c r="B785" s="15" t="s">
        <v>194</v>
      </c>
      <c r="C785" s="15" t="s">
        <v>18</v>
      </c>
      <c r="D785" s="15" t="s">
        <v>10</v>
      </c>
      <c r="E785" s="18">
        <f t="shared" si="133"/>
        <v>211</v>
      </c>
      <c r="F785" s="18">
        <v>211</v>
      </c>
      <c r="G785" s="18"/>
      <c r="H785" s="18">
        <f t="shared" si="134"/>
        <v>211</v>
      </c>
      <c r="I785" s="18">
        <v>211</v>
      </c>
      <c r="J785" s="18"/>
    </row>
    <row r="786" spans="1:10" ht="155.25" customHeight="1" x14ac:dyDescent="0.2">
      <c r="A786" s="35" t="s">
        <v>688</v>
      </c>
      <c r="B786" s="11" t="s">
        <v>195</v>
      </c>
      <c r="C786" s="11"/>
      <c r="D786" s="11"/>
      <c r="E786" s="16">
        <f t="shared" si="130"/>
        <v>735933.89999999991</v>
      </c>
      <c r="F786" s="17">
        <f>F787+F794+F813+F822</f>
        <v>491728.1</v>
      </c>
      <c r="G786" s="16">
        <f>G787+G794+G813+G822</f>
        <v>244205.8</v>
      </c>
      <c r="H786" s="16">
        <f t="shared" si="132"/>
        <v>527650.1</v>
      </c>
      <c r="I786" s="17">
        <f>I787+I794+I813+I822</f>
        <v>426719.3</v>
      </c>
      <c r="J786" s="16">
        <f>J787+J794+J813+J822</f>
        <v>100930.8</v>
      </c>
    </row>
    <row r="787" spans="1:10" ht="68.45" customHeight="1" x14ac:dyDescent="0.2">
      <c r="A787" s="35" t="s">
        <v>708</v>
      </c>
      <c r="B787" s="11" t="s">
        <v>196</v>
      </c>
      <c r="C787" s="11"/>
      <c r="D787" s="11"/>
      <c r="E787" s="16">
        <f t="shared" si="130"/>
        <v>260070.3</v>
      </c>
      <c r="F787" s="17">
        <f>F788+F791</f>
        <v>260070.3</v>
      </c>
      <c r="G787" s="17">
        <f>G788+G791</f>
        <v>0</v>
      </c>
      <c r="H787" s="16">
        <f t="shared" si="132"/>
        <v>188872.5</v>
      </c>
      <c r="I787" s="17">
        <f>I788+I791</f>
        <v>188872.5</v>
      </c>
      <c r="J787" s="17">
        <f>J788+J791</f>
        <v>0</v>
      </c>
    </row>
    <row r="788" spans="1:10" ht="98.45" customHeight="1" x14ac:dyDescent="0.2">
      <c r="A788" s="11" t="s">
        <v>841</v>
      </c>
      <c r="B788" s="11" t="s">
        <v>197</v>
      </c>
      <c r="C788" s="11"/>
      <c r="D788" s="11"/>
      <c r="E788" s="16">
        <f>F788+G788</f>
        <v>241885</v>
      </c>
      <c r="F788" s="17">
        <f>F789</f>
        <v>241885</v>
      </c>
      <c r="G788" s="16">
        <f>G789</f>
        <v>0</v>
      </c>
      <c r="H788" s="16">
        <f>I788+J788</f>
        <v>170675</v>
      </c>
      <c r="I788" s="17">
        <f>I789</f>
        <v>170675</v>
      </c>
      <c r="J788" s="16">
        <f>J789</f>
        <v>0</v>
      </c>
    </row>
    <row r="789" spans="1:10" ht="43.9" customHeight="1" x14ac:dyDescent="0.2">
      <c r="A789" s="37" t="s">
        <v>198</v>
      </c>
      <c r="B789" s="15" t="s">
        <v>199</v>
      </c>
      <c r="C789" s="15"/>
      <c r="D789" s="15"/>
      <c r="E789" s="18">
        <f>SUM(F789:G789)</f>
        <v>241885</v>
      </c>
      <c r="F789" s="18">
        <f>F790</f>
        <v>241885</v>
      </c>
      <c r="G789" s="18">
        <f>G790</f>
        <v>0</v>
      </c>
      <c r="H789" s="18">
        <f>SUM(I789:J789)</f>
        <v>170675</v>
      </c>
      <c r="I789" s="18">
        <f>I790</f>
        <v>170675</v>
      </c>
      <c r="J789" s="18">
        <f>J790</f>
        <v>0</v>
      </c>
    </row>
    <row r="790" spans="1:10" ht="96" customHeight="1" x14ac:dyDescent="0.2">
      <c r="A790" s="15" t="s">
        <v>21</v>
      </c>
      <c r="B790" s="15" t="s">
        <v>199</v>
      </c>
      <c r="C790" s="15" t="s">
        <v>17</v>
      </c>
      <c r="D790" s="15" t="s">
        <v>2</v>
      </c>
      <c r="E790" s="18">
        <f t="shared" ref="E790:E793" si="135">F790+G790</f>
        <v>241885</v>
      </c>
      <c r="F790" s="18">
        <f>165088+76797</f>
        <v>241885</v>
      </c>
      <c r="G790" s="18"/>
      <c r="H790" s="18">
        <f t="shared" ref="H790:H793" si="136">I790+J790</f>
        <v>170675</v>
      </c>
      <c r="I790" s="18">
        <v>170675</v>
      </c>
      <c r="J790" s="18"/>
    </row>
    <row r="791" spans="1:10" ht="154.5" customHeight="1" x14ac:dyDescent="0.2">
      <c r="A791" s="11" t="s">
        <v>601</v>
      </c>
      <c r="B791" s="11" t="s">
        <v>200</v>
      </c>
      <c r="C791" s="11"/>
      <c r="D791" s="11"/>
      <c r="E791" s="16">
        <f t="shared" si="135"/>
        <v>18185.3</v>
      </c>
      <c r="F791" s="17">
        <f>F792</f>
        <v>18185.3</v>
      </c>
      <c r="G791" s="16">
        <f>G792</f>
        <v>0</v>
      </c>
      <c r="H791" s="16">
        <f t="shared" si="136"/>
        <v>18197.5</v>
      </c>
      <c r="I791" s="17">
        <f>I792</f>
        <v>18197.5</v>
      </c>
      <c r="J791" s="16">
        <f>J792</f>
        <v>0</v>
      </c>
    </row>
    <row r="792" spans="1:10" ht="50.25" customHeight="1" x14ac:dyDescent="0.2">
      <c r="A792" s="42" t="s">
        <v>198</v>
      </c>
      <c r="B792" s="15" t="s">
        <v>201</v>
      </c>
      <c r="C792" s="15"/>
      <c r="D792" s="15"/>
      <c r="E792" s="18">
        <f t="shared" si="135"/>
        <v>18185.3</v>
      </c>
      <c r="F792" s="18">
        <f>F793</f>
        <v>18185.3</v>
      </c>
      <c r="G792" s="18">
        <f>G793</f>
        <v>0</v>
      </c>
      <c r="H792" s="18">
        <f t="shared" si="136"/>
        <v>18197.5</v>
      </c>
      <c r="I792" s="18">
        <f>I793</f>
        <v>18197.5</v>
      </c>
      <c r="J792" s="18">
        <f>J793</f>
        <v>0</v>
      </c>
    </row>
    <row r="793" spans="1:10" ht="73.5" customHeight="1" x14ac:dyDescent="0.2">
      <c r="A793" s="37" t="s">
        <v>23</v>
      </c>
      <c r="B793" s="15" t="s">
        <v>201</v>
      </c>
      <c r="C793" s="15" t="s">
        <v>16</v>
      </c>
      <c r="D793" s="15" t="s">
        <v>2</v>
      </c>
      <c r="E793" s="18">
        <f t="shared" si="135"/>
        <v>18185.3</v>
      </c>
      <c r="F793" s="18">
        <v>18185.3</v>
      </c>
      <c r="G793" s="18"/>
      <c r="H793" s="18">
        <f t="shared" si="136"/>
        <v>18197.5</v>
      </c>
      <c r="I793" s="18">
        <v>18197.5</v>
      </c>
      <c r="J793" s="18"/>
    </row>
    <row r="794" spans="1:10" ht="120" customHeight="1" x14ac:dyDescent="0.2">
      <c r="A794" s="35" t="s">
        <v>709</v>
      </c>
      <c r="B794" s="11" t="s">
        <v>202</v>
      </c>
      <c r="C794" s="11"/>
      <c r="D794" s="11"/>
      <c r="E794" s="16">
        <f>SUM(F794:G794)</f>
        <v>196119.8</v>
      </c>
      <c r="F794" s="16">
        <f>F804+F795+F807+F810</f>
        <v>150114</v>
      </c>
      <c r="G794" s="16">
        <f>G804+G795+G807+G810</f>
        <v>46005.8</v>
      </c>
      <c r="H794" s="16">
        <f>SUM(I794:J794)</f>
        <v>201916.79999999999</v>
      </c>
      <c r="I794" s="16">
        <f>I804+I795+I807+I810</f>
        <v>155911</v>
      </c>
      <c r="J794" s="16">
        <f>J804+J795+J807+J810</f>
        <v>46005.8</v>
      </c>
    </row>
    <row r="795" spans="1:10" ht="193.9" customHeight="1" x14ac:dyDescent="0.2">
      <c r="A795" s="35" t="s">
        <v>643</v>
      </c>
      <c r="B795" s="11" t="s">
        <v>637</v>
      </c>
      <c r="C795" s="15"/>
      <c r="D795" s="11"/>
      <c r="E795" s="16">
        <f t="shared" ref="E795:E809" si="137">F795+G795</f>
        <v>66816.5</v>
      </c>
      <c r="F795" s="16">
        <f>F796+F798+F802+F800</f>
        <v>27237</v>
      </c>
      <c r="G795" s="16">
        <f>G796+G798+G802+G800</f>
        <v>39579.5</v>
      </c>
      <c r="H795" s="16">
        <f t="shared" ref="H795" si="138">I795+J795</f>
        <v>67411.5</v>
      </c>
      <c r="I795" s="16">
        <f>+I796+I798+I802+I800</f>
        <v>27832</v>
      </c>
      <c r="J795" s="16">
        <f>+J796+J798+J802+J800</f>
        <v>39579.5</v>
      </c>
    </row>
    <row r="796" spans="1:10" ht="144.75" customHeight="1" x14ac:dyDescent="0.2">
      <c r="A796" s="37" t="s">
        <v>794</v>
      </c>
      <c r="B796" s="15" t="s">
        <v>638</v>
      </c>
      <c r="C796" s="15"/>
      <c r="D796" s="15"/>
      <c r="E796" s="18">
        <f>F796+G796</f>
        <v>27044.5</v>
      </c>
      <c r="F796" s="19">
        <f t="shared" ref="F796:G798" si="139">F797</f>
        <v>27044.5</v>
      </c>
      <c r="G796" s="19">
        <f t="shared" si="139"/>
        <v>0</v>
      </c>
      <c r="H796" s="18">
        <f>I796+J796</f>
        <v>27639.5</v>
      </c>
      <c r="I796" s="19">
        <f t="shared" ref="I796:J798" si="140">I797</f>
        <v>27639.5</v>
      </c>
      <c r="J796" s="19">
        <f>J797</f>
        <v>0</v>
      </c>
    </row>
    <row r="797" spans="1:10" ht="48" customHeight="1" x14ac:dyDescent="0.2">
      <c r="A797" s="15" t="s">
        <v>22</v>
      </c>
      <c r="B797" s="15" t="s">
        <v>638</v>
      </c>
      <c r="C797" s="15" t="s">
        <v>18</v>
      </c>
      <c r="D797" s="15" t="s">
        <v>7</v>
      </c>
      <c r="E797" s="18">
        <f>F797+G797</f>
        <v>27044.5</v>
      </c>
      <c r="F797" s="18">
        <v>27044.5</v>
      </c>
      <c r="G797" s="65"/>
      <c r="H797" s="65">
        <f t="shared" ref="H797" si="141">I797+J797</f>
        <v>27639.5</v>
      </c>
      <c r="I797" s="18">
        <v>27639.5</v>
      </c>
      <c r="J797" s="65"/>
    </row>
    <row r="798" spans="1:10" ht="231.75" customHeight="1" x14ac:dyDescent="0.2">
      <c r="A798" s="36" t="s">
        <v>446</v>
      </c>
      <c r="B798" s="15" t="s">
        <v>639</v>
      </c>
      <c r="C798" s="15"/>
      <c r="D798" s="11"/>
      <c r="E798" s="18">
        <f t="shared" si="137"/>
        <v>37847</v>
      </c>
      <c r="F798" s="19">
        <f t="shared" si="139"/>
        <v>0</v>
      </c>
      <c r="G798" s="19">
        <f t="shared" si="139"/>
        <v>37847</v>
      </c>
      <c r="H798" s="18">
        <f t="shared" ref="H798:H809" si="142">I798+J798</f>
        <v>37847</v>
      </c>
      <c r="I798" s="19">
        <f t="shared" si="140"/>
        <v>0</v>
      </c>
      <c r="J798" s="19">
        <f t="shared" si="140"/>
        <v>37847</v>
      </c>
    </row>
    <row r="799" spans="1:10" ht="44.25" customHeight="1" x14ac:dyDescent="0.2">
      <c r="A799" s="15" t="s">
        <v>22</v>
      </c>
      <c r="B799" s="15" t="s">
        <v>639</v>
      </c>
      <c r="C799" s="15" t="s">
        <v>18</v>
      </c>
      <c r="D799" s="15" t="s">
        <v>7</v>
      </c>
      <c r="E799" s="18">
        <f>F799+G799</f>
        <v>37847</v>
      </c>
      <c r="F799" s="18"/>
      <c r="G799" s="65">
        <v>37847</v>
      </c>
      <c r="H799" s="65">
        <f t="shared" si="142"/>
        <v>37847</v>
      </c>
      <c r="I799" s="65"/>
      <c r="J799" s="65">
        <v>37847</v>
      </c>
    </row>
    <row r="800" spans="1:10" ht="339.75" customHeight="1" x14ac:dyDescent="0.2">
      <c r="A800" s="36" t="s">
        <v>891</v>
      </c>
      <c r="B800" s="15" t="s">
        <v>907</v>
      </c>
      <c r="C800" s="15"/>
      <c r="D800" s="15"/>
      <c r="E800" s="18">
        <f t="shared" ref="E800:E801" si="143">F800+G800</f>
        <v>1732.5</v>
      </c>
      <c r="F800" s="19">
        <f>F801</f>
        <v>0</v>
      </c>
      <c r="G800" s="19">
        <f>G801</f>
        <v>1732.5</v>
      </c>
      <c r="H800" s="18">
        <f t="shared" ref="H800:H801" si="144">I800+J800</f>
        <v>1732.5</v>
      </c>
      <c r="I800" s="19">
        <f>I801</f>
        <v>0</v>
      </c>
      <c r="J800" s="19">
        <f>J801</f>
        <v>1732.5</v>
      </c>
    </row>
    <row r="801" spans="1:10" ht="44.25" customHeight="1" x14ac:dyDescent="0.2">
      <c r="A801" s="15" t="s">
        <v>22</v>
      </c>
      <c r="B801" s="15" t="s">
        <v>907</v>
      </c>
      <c r="C801" s="15" t="s">
        <v>18</v>
      </c>
      <c r="D801" s="15" t="s">
        <v>7</v>
      </c>
      <c r="E801" s="18">
        <f t="shared" si="143"/>
        <v>1732.5</v>
      </c>
      <c r="F801" s="19"/>
      <c r="G801" s="65">
        <v>1732.5</v>
      </c>
      <c r="H801" s="65">
        <f t="shared" si="144"/>
        <v>1732.5</v>
      </c>
      <c r="I801" s="65"/>
      <c r="J801" s="65">
        <v>1732.5</v>
      </c>
    </row>
    <row r="802" spans="1:10" ht="301.5" customHeight="1" x14ac:dyDescent="0.2">
      <c r="A802" s="36" t="s">
        <v>891</v>
      </c>
      <c r="B802" s="15" t="s">
        <v>892</v>
      </c>
      <c r="C802" s="15"/>
      <c r="D802" s="15"/>
      <c r="E802" s="18">
        <f t="shared" ref="E802:E803" si="145">F802+G802</f>
        <v>192.5</v>
      </c>
      <c r="F802" s="19">
        <f>F803</f>
        <v>192.5</v>
      </c>
      <c r="G802" s="19">
        <f>G803</f>
        <v>0</v>
      </c>
      <c r="H802" s="18">
        <f t="shared" ref="H802:H803" si="146">I802+J802</f>
        <v>192.5</v>
      </c>
      <c r="I802" s="19">
        <f>I803</f>
        <v>192.5</v>
      </c>
      <c r="J802" s="19">
        <f>J803</f>
        <v>0</v>
      </c>
    </row>
    <row r="803" spans="1:10" ht="44.25" customHeight="1" x14ac:dyDescent="0.2">
      <c r="A803" s="15" t="s">
        <v>22</v>
      </c>
      <c r="B803" s="15" t="s">
        <v>892</v>
      </c>
      <c r="C803" s="15" t="s">
        <v>18</v>
      </c>
      <c r="D803" s="15" t="s">
        <v>7</v>
      </c>
      <c r="E803" s="18">
        <f t="shared" si="145"/>
        <v>192.5</v>
      </c>
      <c r="F803" s="65">
        <v>192.5</v>
      </c>
      <c r="G803" s="65"/>
      <c r="H803" s="65">
        <f t="shared" si="146"/>
        <v>192.5</v>
      </c>
      <c r="I803" s="65">
        <v>192.5</v>
      </c>
      <c r="J803" s="65"/>
    </row>
    <row r="804" spans="1:10" ht="133.15" customHeight="1" x14ac:dyDescent="0.2">
      <c r="A804" s="35" t="s">
        <v>203</v>
      </c>
      <c r="B804" s="11" t="s">
        <v>204</v>
      </c>
      <c r="C804" s="11"/>
      <c r="D804" s="11"/>
      <c r="E804" s="16">
        <f t="shared" si="137"/>
        <v>122857</v>
      </c>
      <c r="F804" s="17">
        <f>F805</f>
        <v>122857</v>
      </c>
      <c r="G804" s="16">
        <f>G805</f>
        <v>0</v>
      </c>
      <c r="H804" s="16">
        <f t="shared" si="142"/>
        <v>128059</v>
      </c>
      <c r="I804" s="17">
        <f>I805</f>
        <v>128059</v>
      </c>
      <c r="J804" s="16">
        <f>J805</f>
        <v>0</v>
      </c>
    </row>
    <row r="805" spans="1:10" ht="82.5" customHeight="1" x14ac:dyDescent="0.2">
      <c r="A805" s="37" t="s">
        <v>61</v>
      </c>
      <c r="B805" s="15" t="s">
        <v>205</v>
      </c>
      <c r="C805" s="15"/>
      <c r="D805" s="15"/>
      <c r="E805" s="18">
        <f t="shared" si="137"/>
        <v>122857</v>
      </c>
      <c r="F805" s="18">
        <f>F806</f>
        <v>122857</v>
      </c>
      <c r="G805" s="18">
        <f>G806</f>
        <v>0</v>
      </c>
      <c r="H805" s="18">
        <f t="shared" si="142"/>
        <v>128059</v>
      </c>
      <c r="I805" s="18">
        <f>I806</f>
        <v>128059</v>
      </c>
      <c r="J805" s="18">
        <f>J806</f>
        <v>0</v>
      </c>
    </row>
    <row r="806" spans="1:10" ht="95.25" customHeight="1" x14ac:dyDescent="0.2">
      <c r="A806" s="37" t="s">
        <v>21</v>
      </c>
      <c r="B806" s="15" t="s">
        <v>205</v>
      </c>
      <c r="C806" s="15" t="s">
        <v>17</v>
      </c>
      <c r="D806" s="15" t="s">
        <v>7</v>
      </c>
      <c r="E806" s="18">
        <f t="shared" si="137"/>
        <v>122857</v>
      </c>
      <c r="F806" s="18">
        <v>122857</v>
      </c>
      <c r="G806" s="18"/>
      <c r="H806" s="18">
        <f t="shared" si="142"/>
        <v>128059</v>
      </c>
      <c r="I806" s="18">
        <v>128059</v>
      </c>
      <c r="J806" s="18"/>
    </row>
    <row r="807" spans="1:10" ht="243.6" customHeight="1" x14ac:dyDescent="0.2">
      <c r="A807" s="35" t="s">
        <v>796</v>
      </c>
      <c r="B807" s="11" t="s">
        <v>797</v>
      </c>
      <c r="C807" s="11"/>
      <c r="D807" s="11"/>
      <c r="E807" s="16">
        <f t="shared" si="137"/>
        <v>20</v>
      </c>
      <c r="F807" s="17">
        <f>F808</f>
        <v>20</v>
      </c>
      <c r="G807" s="17">
        <f>G808</f>
        <v>0</v>
      </c>
      <c r="H807" s="16">
        <f t="shared" si="142"/>
        <v>20</v>
      </c>
      <c r="I807" s="17">
        <f>I808</f>
        <v>20</v>
      </c>
      <c r="J807" s="17">
        <f>J808</f>
        <v>0</v>
      </c>
    </row>
    <row r="808" spans="1:10" ht="29.45" customHeight="1" x14ac:dyDescent="0.2">
      <c r="A808" s="37" t="s">
        <v>69</v>
      </c>
      <c r="B808" s="15" t="s">
        <v>798</v>
      </c>
      <c r="C808" s="15"/>
      <c r="D808" s="15"/>
      <c r="E808" s="18">
        <f t="shared" si="137"/>
        <v>20</v>
      </c>
      <c r="F808" s="19">
        <f>F809</f>
        <v>20</v>
      </c>
      <c r="G808" s="19">
        <f>G809</f>
        <v>0</v>
      </c>
      <c r="H808" s="18">
        <f t="shared" si="142"/>
        <v>20</v>
      </c>
      <c r="I808" s="19">
        <f>I809</f>
        <v>20</v>
      </c>
      <c r="J808" s="19">
        <f>J809</f>
        <v>0</v>
      </c>
    </row>
    <row r="809" spans="1:10" ht="79.150000000000006" customHeight="1" x14ac:dyDescent="0.2">
      <c r="A809" s="15" t="s">
        <v>23</v>
      </c>
      <c r="B809" s="15" t="s">
        <v>798</v>
      </c>
      <c r="C809" s="15" t="s">
        <v>16</v>
      </c>
      <c r="D809" s="15" t="s">
        <v>7</v>
      </c>
      <c r="E809" s="18">
        <f t="shared" si="137"/>
        <v>20</v>
      </c>
      <c r="F809" s="18">
        <v>20</v>
      </c>
      <c r="G809" s="18"/>
      <c r="H809" s="18">
        <f t="shared" si="142"/>
        <v>20</v>
      </c>
      <c r="I809" s="18">
        <v>20</v>
      </c>
      <c r="J809" s="18"/>
    </row>
    <row r="810" spans="1:10" ht="117" customHeight="1" x14ac:dyDescent="0.2">
      <c r="A810" s="80" t="s">
        <v>1024</v>
      </c>
      <c r="B810" s="11" t="s">
        <v>977</v>
      </c>
      <c r="C810" s="11"/>
      <c r="D810" s="11"/>
      <c r="E810" s="16">
        <f>F810+G810</f>
        <v>6426.3</v>
      </c>
      <c r="F810" s="16">
        <f>F811</f>
        <v>0</v>
      </c>
      <c r="G810" s="16">
        <f>G811</f>
        <v>6426.3</v>
      </c>
      <c r="H810" s="16">
        <f>I810+J810</f>
        <v>6426.3</v>
      </c>
      <c r="I810" s="16">
        <f>I811</f>
        <v>0</v>
      </c>
      <c r="J810" s="16">
        <f>J811</f>
        <v>6426.3</v>
      </c>
    </row>
    <row r="811" spans="1:10" ht="168" customHeight="1" x14ac:dyDescent="0.2">
      <c r="A811" s="15" t="s">
        <v>1023</v>
      </c>
      <c r="B811" s="15" t="s">
        <v>978</v>
      </c>
      <c r="C811" s="15"/>
      <c r="D811" s="15"/>
      <c r="E811" s="18">
        <f>F811+G811</f>
        <v>6426.3</v>
      </c>
      <c r="F811" s="18">
        <f>F812</f>
        <v>0</v>
      </c>
      <c r="G811" s="18">
        <f>G812</f>
        <v>6426.3</v>
      </c>
      <c r="H811" s="18">
        <f>I811+J811</f>
        <v>6426.3</v>
      </c>
      <c r="I811" s="18">
        <f>I812</f>
        <v>0</v>
      </c>
      <c r="J811" s="18">
        <f>J812</f>
        <v>6426.3</v>
      </c>
    </row>
    <row r="812" spans="1:10" ht="44.25" customHeight="1" x14ac:dyDescent="0.2">
      <c r="A812" s="15" t="s">
        <v>22</v>
      </c>
      <c r="B812" s="15" t="s">
        <v>978</v>
      </c>
      <c r="C812" s="15" t="s">
        <v>18</v>
      </c>
      <c r="D812" s="15" t="s">
        <v>7</v>
      </c>
      <c r="E812" s="18">
        <f>F812+G812</f>
        <v>6426.3</v>
      </c>
      <c r="F812" s="18">
        <v>0</v>
      </c>
      <c r="G812" s="18">
        <v>6426.3</v>
      </c>
      <c r="H812" s="18">
        <f>I812+J812</f>
        <v>6426.3</v>
      </c>
      <c r="I812" s="18">
        <v>0</v>
      </c>
      <c r="J812" s="18">
        <v>6426.3</v>
      </c>
    </row>
    <row r="813" spans="1:10" ht="106.15" customHeight="1" x14ac:dyDescent="0.2">
      <c r="A813" s="35" t="s">
        <v>206</v>
      </c>
      <c r="B813" s="11" t="s">
        <v>207</v>
      </c>
      <c r="C813" s="11"/>
      <c r="D813" s="11"/>
      <c r="E813" s="16">
        <f>SUM(F813:G813)</f>
        <v>236617.8</v>
      </c>
      <c r="F813" s="16">
        <f>F814+F819</f>
        <v>38417.800000000003</v>
      </c>
      <c r="G813" s="16">
        <f>G814+G819</f>
        <v>198200</v>
      </c>
      <c r="H813" s="16">
        <f>SUM(I813:J813)</f>
        <v>93342.8</v>
      </c>
      <c r="I813" s="16">
        <f>I814+I819</f>
        <v>38417.800000000003</v>
      </c>
      <c r="J813" s="16">
        <f>J814+J819</f>
        <v>54925</v>
      </c>
    </row>
    <row r="814" spans="1:10" ht="96" customHeight="1" x14ac:dyDescent="0.2">
      <c r="A814" s="35" t="s">
        <v>208</v>
      </c>
      <c r="B814" s="11" t="s">
        <v>236</v>
      </c>
      <c r="C814" s="11"/>
      <c r="D814" s="11"/>
      <c r="E814" s="16">
        <f>F814+G814</f>
        <v>38417.800000000003</v>
      </c>
      <c r="F814" s="16">
        <f>F815+F817</f>
        <v>38417.800000000003</v>
      </c>
      <c r="G814" s="16">
        <f>G815+G817</f>
        <v>0</v>
      </c>
      <c r="H814" s="16">
        <f t="shared" ref="H814" si="147">H815+H817</f>
        <v>38417.800000000003</v>
      </c>
      <c r="I814" s="16">
        <f>I815+I817</f>
        <v>38417.800000000003</v>
      </c>
      <c r="J814" s="16">
        <f>J815+J817</f>
        <v>0</v>
      </c>
    </row>
    <row r="815" spans="1:10" ht="53.25" customHeight="1" x14ac:dyDescent="0.2">
      <c r="A815" s="37" t="s">
        <v>603</v>
      </c>
      <c r="B815" s="15" t="s">
        <v>604</v>
      </c>
      <c r="C815" s="15"/>
      <c r="D815" s="15"/>
      <c r="E815" s="18">
        <f t="shared" ref="E815:E820" si="148">F815+G815</f>
        <v>15000</v>
      </c>
      <c r="F815" s="18">
        <f>F816</f>
        <v>15000</v>
      </c>
      <c r="G815" s="18">
        <f>G816</f>
        <v>0</v>
      </c>
      <c r="H815" s="18">
        <f t="shared" ref="H815:H820" si="149">I815+J815</f>
        <v>15000</v>
      </c>
      <c r="I815" s="18">
        <f>I816</f>
        <v>15000</v>
      </c>
      <c r="J815" s="18">
        <f>J816</f>
        <v>0</v>
      </c>
    </row>
    <row r="816" spans="1:10" ht="69" customHeight="1" x14ac:dyDescent="0.2">
      <c r="A816" s="37" t="s">
        <v>23</v>
      </c>
      <c r="B816" s="15" t="s">
        <v>604</v>
      </c>
      <c r="C816" s="15" t="s">
        <v>16</v>
      </c>
      <c r="D816" s="15" t="s">
        <v>2</v>
      </c>
      <c r="E816" s="18">
        <f t="shared" si="148"/>
        <v>15000</v>
      </c>
      <c r="F816" s="18">
        <v>15000</v>
      </c>
      <c r="G816" s="18"/>
      <c r="H816" s="18">
        <f t="shared" si="149"/>
        <v>15000</v>
      </c>
      <c r="I816" s="18">
        <v>15000</v>
      </c>
      <c r="J816" s="18"/>
    </row>
    <row r="817" spans="1:10" ht="50.25" customHeight="1" x14ac:dyDescent="0.2">
      <c r="A817" s="37" t="s">
        <v>210</v>
      </c>
      <c r="B817" s="15" t="s">
        <v>209</v>
      </c>
      <c r="C817" s="15"/>
      <c r="D817" s="15"/>
      <c r="E817" s="18">
        <f t="shared" si="148"/>
        <v>23417.8</v>
      </c>
      <c r="F817" s="18">
        <f>F818</f>
        <v>23417.8</v>
      </c>
      <c r="G817" s="18">
        <f>G818</f>
        <v>0</v>
      </c>
      <c r="H817" s="18">
        <f t="shared" si="149"/>
        <v>23417.8</v>
      </c>
      <c r="I817" s="18">
        <f>I818</f>
        <v>23417.8</v>
      </c>
      <c r="J817" s="18">
        <f>J818</f>
        <v>0</v>
      </c>
    </row>
    <row r="818" spans="1:10" ht="70.5" customHeight="1" x14ac:dyDescent="0.2">
      <c r="A818" s="37" t="s">
        <v>23</v>
      </c>
      <c r="B818" s="15" t="s">
        <v>209</v>
      </c>
      <c r="C818" s="15" t="s">
        <v>16</v>
      </c>
      <c r="D818" s="15" t="s">
        <v>2</v>
      </c>
      <c r="E818" s="18">
        <f t="shared" si="148"/>
        <v>23417.8</v>
      </c>
      <c r="F818" s="65">
        <v>23417.8</v>
      </c>
      <c r="G818" s="18"/>
      <c r="H818" s="18">
        <f t="shared" si="149"/>
        <v>23417.8</v>
      </c>
      <c r="I818" s="65">
        <v>23417.8</v>
      </c>
      <c r="J818" s="18"/>
    </row>
    <row r="819" spans="1:10" ht="70.5" customHeight="1" x14ac:dyDescent="0.2">
      <c r="A819" s="38" t="s">
        <v>786</v>
      </c>
      <c r="B819" s="11" t="s">
        <v>787</v>
      </c>
      <c r="C819" s="11"/>
      <c r="D819" s="15"/>
      <c r="E819" s="16">
        <f t="shared" si="148"/>
        <v>198200</v>
      </c>
      <c r="F819" s="16">
        <f>F820</f>
        <v>0</v>
      </c>
      <c r="G819" s="16">
        <f>G820</f>
        <v>198200</v>
      </c>
      <c r="H819" s="16">
        <f t="shared" si="149"/>
        <v>54925</v>
      </c>
      <c r="I819" s="16">
        <f>I820</f>
        <v>0</v>
      </c>
      <c r="J819" s="16">
        <f>J820</f>
        <v>54925</v>
      </c>
    </row>
    <row r="820" spans="1:10" ht="80.25" customHeight="1" x14ac:dyDescent="0.2">
      <c r="A820" s="15" t="s">
        <v>802</v>
      </c>
      <c r="B820" s="15" t="s">
        <v>803</v>
      </c>
      <c r="C820" s="15"/>
      <c r="D820" s="15"/>
      <c r="E820" s="18">
        <f t="shared" si="148"/>
        <v>198200</v>
      </c>
      <c r="F820" s="18">
        <f>F821</f>
        <v>0</v>
      </c>
      <c r="G820" s="18">
        <f>G821</f>
        <v>198200</v>
      </c>
      <c r="H820" s="18">
        <f t="shared" si="149"/>
        <v>54925</v>
      </c>
      <c r="I820" s="18">
        <f>I821</f>
        <v>0</v>
      </c>
      <c r="J820" s="18">
        <f>J821</f>
        <v>54925</v>
      </c>
    </row>
    <row r="821" spans="1:10" ht="70.5" customHeight="1" x14ac:dyDescent="0.2">
      <c r="A821" s="42" t="s">
        <v>23</v>
      </c>
      <c r="B821" s="15" t="s">
        <v>803</v>
      </c>
      <c r="C821" s="15" t="s">
        <v>16</v>
      </c>
      <c r="D821" s="15" t="s">
        <v>2</v>
      </c>
      <c r="E821" s="18">
        <f>F821+G821</f>
        <v>198200</v>
      </c>
      <c r="F821" s="16"/>
      <c r="G821" s="18">
        <v>198200</v>
      </c>
      <c r="H821" s="18">
        <f>I821+J821</f>
        <v>54925</v>
      </c>
      <c r="I821" s="16"/>
      <c r="J821" s="18">
        <v>54925</v>
      </c>
    </row>
    <row r="822" spans="1:10" ht="193.9" customHeight="1" x14ac:dyDescent="0.2">
      <c r="A822" s="35" t="s">
        <v>710</v>
      </c>
      <c r="B822" s="11" t="s">
        <v>211</v>
      </c>
      <c r="C822" s="11"/>
      <c r="D822" s="11"/>
      <c r="E822" s="16">
        <f>SUM(F822:G822)</f>
        <v>43126</v>
      </c>
      <c r="F822" s="17">
        <f>F824</f>
        <v>43126</v>
      </c>
      <c r="G822" s="16">
        <f>G824</f>
        <v>0</v>
      </c>
      <c r="H822" s="16">
        <f>SUM(I822:J822)</f>
        <v>43518</v>
      </c>
      <c r="I822" s="17">
        <f>I824</f>
        <v>43518</v>
      </c>
      <c r="J822" s="16">
        <f>J824</f>
        <v>0</v>
      </c>
    </row>
    <row r="823" spans="1:10" ht="69.599999999999994" customHeight="1" x14ac:dyDescent="0.2">
      <c r="A823" s="38" t="s">
        <v>212</v>
      </c>
      <c r="B823" s="11" t="s">
        <v>213</v>
      </c>
      <c r="C823" s="11"/>
      <c r="D823" s="11"/>
      <c r="E823" s="16">
        <f>SUM(F823:G823)</f>
        <v>43126</v>
      </c>
      <c r="F823" s="17">
        <f>F824</f>
        <v>43126</v>
      </c>
      <c r="G823" s="16">
        <f>G824</f>
        <v>0</v>
      </c>
      <c r="H823" s="16">
        <f>SUM(I823:J823)</f>
        <v>43518</v>
      </c>
      <c r="I823" s="17">
        <f>I824</f>
        <v>43518</v>
      </c>
      <c r="J823" s="16">
        <f>J824</f>
        <v>0</v>
      </c>
    </row>
    <row r="824" spans="1:10" ht="85.5" customHeight="1" x14ac:dyDescent="0.2">
      <c r="A824" s="37" t="s">
        <v>61</v>
      </c>
      <c r="B824" s="15" t="s">
        <v>214</v>
      </c>
      <c r="C824" s="15"/>
      <c r="D824" s="15"/>
      <c r="E824" s="18">
        <f>SUM(F824:G824)</f>
        <v>43126</v>
      </c>
      <c r="F824" s="19">
        <f>F825+F826+F827</f>
        <v>43126</v>
      </c>
      <c r="G824" s="18">
        <f>G825+G826+G827</f>
        <v>0</v>
      </c>
      <c r="H824" s="18">
        <f>SUM(I824:J824)</f>
        <v>43518</v>
      </c>
      <c r="I824" s="19">
        <f>I825+I826+I827</f>
        <v>43518</v>
      </c>
      <c r="J824" s="18">
        <f>J825+J826+J827</f>
        <v>0</v>
      </c>
    </row>
    <row r="825" spans="1:10" ht="206.25" customHeight="1" x14ac:dyDescent="0.2">
      <c r="A825" s="37" t="s">
        <v>25</v>
      </c>
      <c r="B825" s="15" t="s">
        <v>214</v>
      </c>
      <c r="C825" s="15" t="s">
        <v>15</v>
      </c>
      <c r="D825" s="15" t="s">
        <v>3</v>
      </c>
      <c r="E825" s="18">
        <f t="shared" ref="E825:E827" si="150">F825+G825</f>
        <v>40963</v>
      </c>
      <c r="F825" s="18">
        <v>40963</v>
      </c>
      <c r="G825" s="18"/>
      <c r="H825" s="18">
        <f t="shared" ref="H825:H827" si="151">I825+J825</f>
        <v>41321</v>
      </c>
      <c r="I825" s="18">
        <v>41321</v>
      </c>
      <c r="J825" s="23"/>
    </row>
    <row r="826" spans="1:10" ht="72" customHeight="1" x14ac:dyDescent="0.2">
      <c r="A826" s="37" t="s">
        <v>23</v>
      </c>
      <c r="B826" s="15" t="s">
        <v>214</v>
      </c>
      <c r="C826" s="15" t="s">
        <v>16</v>
      </c>
      <c r="D826" s="15" t="s">
        <v>3</v>
      </c>
      <c r="E826" s="18">
        <f t="shared" si="150"/>
        <v>2091</v>
      </c>
      <c r="F826" s="18">
        <v>2091</v>
      </c>
      <c r="G826" s="18"/>
      <c r="H826" s="18">
        <f t="shared" si="151"/>
        <v>2125</v>
      </c>
      <c r="I826" s="18">
        <v>2125</v>
      </c>
      <c r="J826" s="23"/>
    </row>
    <row r="827" spans="1:10" ht="50.25" customHeight="1" x14ac:dyDescent="0.2">
      <c r="A827" s="37" t="s">
        <v>22</v>
      </c>
      <c r="B827" s="15" t="s">
        <v>214</v>
      </c>
      <c r="C827" s="15" t="s">
        <v>18</v>
      </c>
      <c r="D827" s="15" t="s">
        <v>3</v>
      </c>
      <c r="E827" s="18">
        <f t="shared" si="150"/>
        <v>72</v>
      </c>
      <c r="F827" s="18">
        <v>72</v>
      </c>
      <c r="G827" s="18"/>
      <c r="H827" s="18">
        <f t="shared" si="151"/>
        <v>72</v>
      </c>
      <c r="I827" s="18">
        <v>72</v>
      </c>
      <c r="J827" s="23"/>
    </row>
    <row r="828" spans="1:10" ht="157.9" customHeight="1" x14ac:dyDescent="0.2">
      <c r="A828" s="35" t="s">
        <v>915</v>
      </c>
      <c r="B828" s="11" t="s">
        <v>345</v>
      </c>
      <c r="C828" s="15"/>
      <c r="D828" s="15"/>
      <c r="E828" s="16">
        <f t="shared" ref="E828:E868" si="152">F828+G828</f>
        <v>56120.5</v>
      </c>
      <c r="F828" s="17">
        <f>F829+F849</f>
        <v>54546.3</v>
      </c>
      <c r="G828" s="17">
        <f>G829+G849</f>
        <v>1574.2</v>
      </c>
      <c r="H828" s="16">
        <f t="shared" ref="H828:H831" si="153">I828+J828</f>
        <v>56851.3</v>
      </c>
      <c r="I828" s="17">
        <f>I829+I849</f>
        <v>55119.700000000004</v>
      </c>
      <c r="J828" s="17">
        <f>J829+J849</f>
        <v>1731.6</v>
      </c>
    </row>
    <row r="829" spans="1:10" ht="86.25" customHeight="1" x14ac:dyDescent="0.2">
      <c r="A829" s="35" t="s">
        <v>346</v>
      </c>
      <c r="B829" s="11" t="s">
        <v>347</v>
      </c>
      <c r="C829" s="15"/>
      <c r="D829" s="15"/>
      <c r="E829" s="16">
        <f t="shared" si="152"/>
        <v>52421.3</v>
      </c>
      <c r="F829" s="16">
        <f>F830+F834+F837+F840+F844</f>
        <v>52421.3</v>
      </c>
      <c r="G829" s="16">
        <f>G830+G834+G837+G840+G844</f>
        <v>0</v>
      </c>
      <c r="H829" s="16">
        <f t="shared" si="153"/>
        <v>53327.3</v>
      </c>
      <c r="I829" s="16">
        <f>I830+I834+I837+I840+I844</f>
        <v>53327.3</v>
      </c>
      <c r="J829" s="16">
        <f>J830+J834+J837+J840+J844</f>
        <v>0</v>
      </c>
    </row>
    <row r="830" spans="1:10" ht="321.60000000000002" customHeight="1" x14ac:dyDescent="0.2">
      <c r="A830" s="35" t="s">
        <v>1027</v>
      </c>
      <c r="B830" s="11" t="s">
        <v>348</v>
      </c>
      <c r="C830" s="15"/>
      <c r="D830" s="15"/>
      <c r="E830" s="16">
        <f t="shared" si="152"/>
        <v>5530</v>
      </c>
      <c r="F830" s="17">
        <f>F831</f>
        <v>5530</v>
      </c>
      <c r="G830" s="16">
        <f>G831</f>
        <v>0</v>
      </c>
      <c r="H830" s="16">
        <f t="shared" si="153"/>
        <v>5030</v>
      </c>
      <c r="I830" s="17">
        <f>I831</f>
        <v>5030</v>
      </c>
      <c r="J830" s="16">
        <f>J831</f>
        <v>0</v>
      </c>
    </row>
    <row r="831" spans="1:10" ht="54.75" customHeight="1" x14ac:dyDescent="0.2">
      <c r="A831" s="15" t="s">
        <v>337</v>
      </c>
      <c r="B831" s="15" t="s">
        <v>349</v>
      </c>
      <c r="C831" s="15"/>
      <c r="D831" s="15"/>
      <c r="E831" s="18">
        <f t="shared" si="152"/>
        <v>5530</v>
      </c>
      <c r="F831" s="19">
        <f>F832+F833</f>
        <v>5530</v>
      </c>
      <c r="G831" s="19">
        <f>G832+G833</f>
        <v>0</v>
      </c>
      <c r="H831" s="18">
        <f t="shared" si="153"/>
        <v>5030</v>
      </c>
      <c r="I831" s="19">
        <f>I832+I833</f>
        <v>5030</v>
      </c>
      <c r="J831" s="19">
        <f>J832+J833</f>
        <v>0</v>
      </c>
    </row>
    <row r="832" spans="1:10" ht="64.5" customHeight="1" x14ac:dyDescent="0.2">
      <c r="A832" s="15" t="s">
        <v>23</v>
      </c>
      <c r="B832" s="15" t="s">
        <v>349</v>
      </c>
      <c r="C832" s="15" t="s">
        <v>16</v>
      </c>
      <c r="D832" s="15" t="s">
        <v>3</v>
      </c>
      <c r="E832" s="18">
        <f>F832+G832</f>
        <v>30</v>
      </c>
      <c r="F832" s="19">
        <v>30</v>
      </c>
      <c r="G832" s="18"/>
      <c r="H832" s="18">
        <f>I832+J832</f>
        <v>30</v>
      </c>
      <c r="I832" s="19">
        <v>30</v>
      </c>
      <c r="J832" s="18"/>
    </row>
    <row r="833" spans="1:10" ht="69" customHeight="1" x14ac:dyDescent="0.2">
      <c r="A833" s="15" t="s">
        <v>23</v>
      </c>
      <c r="B833" s="15" t="s">
        <v>349</v>
      </c>
      <c r="C833" s="15" t="s">
        <v>16</v>
      </c>
      <c r="D833" s="15" t="s">
        <v>5</v>
      </c>
      <c r="E833" s="18">
        <f>F833+G833</f>
        <v>5500</v>
      </c>
      <c r="F833" s="18">
        <v>5500</v>
      </c>
      <c r="G833" s="18"/>
      <c r="H833" s="18">
        <f>I833+J833</f>
        <v>5000</v>
      </c>
      <c r="I833" s="18">
        <v>5000</v>
      </c>
      <c r="J833" s="18"/>
    </row>
    <row r="834" spans="1:10" ht="304.89999999999998" customHeight="1" x14ac:dyDescent="0.2">
      <c r="A834" s="35" t="s">
        <v>350</v>
      </c>
      <c r="B834" s="11" t="s">
        <v>351</v>
      </c>
      <c r="C834" s="15"/>
      <c r="D834" s="15"/>
      <c r="E834" s="16">
        <f t="shared" si="152"/>
        <v>489</v>
      </c>
      <c r="F834" s="17">
        <f>F835</f>
        <v>489</v>
      </c>
      <c r="G834" s="16">
        <f>G835</f>
        <v>0</v>
      </c>
      <c r="H834" s="16">
        <f t="shared" ref="H834:H843" si="154">I834+J834</f>
        <v>492</v>
      </c>
      <c r="I834" s="17">
        <f>I835</f>
        <v>492</v>
      </c>
      <c r="J834" s="16">
        <f>J835</f>
        <v>0</v>
      </c>
    </row>
    <row r="835" spans="1:10" ht="54.75" customHeight="1" x14ac:dyDescent="0.2">
      <c r="A835" s="15" t="s">
        <v>337</v>
      </c>
      <c r="B835" s="15" t="s">
        <v>352</v>
      </c>
      <c r="C835" s="15"/>
      <c r="D835" s="15"/>
      <c r="E835" s="18">
        <f t="shared" si="152"/>
        <v>489</v>
      </c>
      <c r="F835" s="19">
        <f>F836</f>
        <v>489</v>
      </c>
      <c r="G835" s="18">
        <f>G836</f>
        <v>0</v>
      </c>
      <c r="H835" s="18">
        <f t="shared" si="154"/>
        <v>492</v>
      </c>
      <c r="I835" s="19">
        <f>I836</f>
        <v>492</v>
      </c>
      <c r="J835" s="18">
        <f>J836</f>
        <v>0</v>
      </c>
    </row>
    <row r="836" spans="1:10" ht="63" customHeight="1" x14ac:dyDescent="0.2">
      <c r="A836" s="15" t="s">
        <v>23</v>
      </c>
      <c r="B836" s="15" t="s">
        <v>352</v>
      </c>
      <c r="C836" s="15" t="s">
        <v>16</v>
      </c>
      <c r="D836" s="15" t="s">
        <v>3</v>
      </c>
      <c r="E836" s="18">
        <f t="shared" si="152"/>
        <v>489</v>
      </c>
      <c r="F836" s="19">
        <v>489</v>
      </c>
      <c r="G836" s="18"/>
      <c r="H836" s="18">
        <f t="shared" si="154"/>
        <v>492</v>
      </c>
      <c r="I836" s="19">
        <v>492</v>
      </c>
      <c r="J836" s="18"/>
    </row>
    <row r="837" spans="1:10" ht="171.75" customHeight="1" x14ac:dyDescent="0.2">
      <c r="A837" s="35" t="s">
        <v>353</v>
      </c>
      <c r="B837" s="11" t="s">
        <v>354</v>
      </c>
      <c r="C837" s="15"/>
      <c r="D837" s="15"/>
      <c r="E837" s="16">
        <f t="shared" si="152"/>
        <v>42176</v>
      </c>
      <c r="F837" s="17">
        <f>F838</f>
        <v>42176</v>
      </c>
      <c r="G837" s="16">
        <f>G838</f>
        <v>0</v>
      </c>
      <c r="H837" s="16">
        <f t="shared" si="154"/>
        <v>42509</v>
      </c>
      <c r="I837" s="17">
        <f>I838</f>
        <v>42509</v>
      </c>
      <c r="J837" s="16">
        <f>J838</f>
        <v>0</v>
      </c>
    </row>
    <row r="838" spans="1:10" ht="82.5" customHeight="1" x14ac:dyDescent="0.2">
      <c r="A838" s="37" t="s">
        <v>55</v>
      </c>
      <c r="B838" s="15" t="s">
        <v>355</v>
      </c>
      <c r="C838" s="15"/>
      <c r="D838" s="15"/>
      <c r="E838" s="18">
        <f t="shared" si="152"/>
        <v>42176</v>
      </c>
      <c r="F838" s="19">
        <f>F839</f>
        <v>42176</v>
      </c>
      <c r="G838" s="18">
        <f>G839</f>
        <v>0</v>
      </c>
      <c r="H838" s="18">
        <f t="shared" si="154"/>
        <v>42509</v>
      </c>
      <c r="I838" s="19">
        <f>I839</f>
        <v>42509</v>
      </c>
      <c r="J838" s="18">
        <f>J839</f>
        <v>0</v>
      </c>
    </row>
    <row r="839" spans="1:10" ht="96.75" customHeight="1" x14ac:dyDescent="0.2">
      <c r="A839" s="15" t="s">
        <v>21</v>
      </c>
      <c r="B839" s="15" t="s">
        <v>355</v>
      </c>
      <c r="C839" s="15" t="s">
        <v>17</v>
      </c>
      <c r="D839" s="15" t="s">
        <v>3</v>
      </c>
      <c r="E839" s="18">
        <f t="shared" si="152"/>
        <v>42176</v>
      </c>
      <c r="F839" s="19">
        <v>42176</v>
      </c>
      <c r="G839" s="18"/>
      <c r="H839" s="18">
        <f t="shared" si="154"/>
        <v>42509</v>
      </c>
      <c r="I839" s="19">
        <v>42509</v>
      </c>
      <c r="J839" s="18"/>
    </row>
    <row r="840" spans="1:10" ht="275.45" customHeight="1" x14ac:dyDescent="0.2">
      <c r="A840" s="35" t="s">
        <v>356</v>
      </c>
      <c r="B840" s="11" t="s">
        <v>357</v>
      </c>
      <c r="C840" s="15"/>
      <c r="D840" s="15"/>
      <c r="E840" s="16">
        <f t="shared" si="152"/>
        <v>780</v>
      </c>
      <c r="F840" s="17">
        <f>F841</f>
        <v>780</v>
      </c>
      <c r="G840" s="16">
        <f>G841</f>
        <v>0</v>
      </c>
      <c r="H840" s="16">
        <f t="shared" si="154"/>
        <v>850</v>
      </c>
      <c r="I840" s="17">
        <f>I841</f>
        <v>850</v>
      </c>
      <c r="J840" s="16">
        <f>J841</f>
        <v>0</v>
      </c>
    </row>
    <row r="841" spans="1:10" ht="54.75" customHeight="1" x14ac:dyDescent="0.2">
      <c r="A841" s="15" t="s">
        <v>337</v>
      </c>
      <c r="B841" s="15" t="s">
        <v>358</v>
      </c>
      <c r="C841" s="15"/>
      <c r="D841" s="15"/>
      <c r="E841" s="18">
        <f t="shared" si="152"/>
        <v>780</v>
      </c>
      <c r="F841" s="19">
        <f>F842+F843</f>
        <v>780</v>
      </c>
      <c r="G841" s="19">
        <f>G842+G843</f>
        <v>0</v>
      </c>
      <c r="H841" s="18">
        <f t="shared" si="154"/>
        <v>850</v>
      </c>
      <c r="I841" s="19">
        <f>I842+I843</f>
        <v>850</v>
      </c>
      <c r="J841" s="19">
        <f>J842+J843</f>
        <v>0</v>
      </c>
    </row>
    <row r="842" spans="1:10" ht="69.75" customHeight="1" x14ac:dyDescent="0.2">
      <c r="A842" s="15" t="s">
        <v>23</v>
      </c>
      <c r="B842" s="15" t="s">
        <v>358</v>
      </c>
      <c r="C842" s="15" t="s">
        <v>16</v>
      </c>
      <c r="D842" s="15" t="s">
        <v>3</v>
      </c>
      <c r="E842" s="18">
        <f t="shared" si="152"/>
        <v>430</v>
      </c>
      <c r="F842" s="19">
        <v>430</v>
      </c>
      <c r="G842" s="18"/>
      <c r="H842" s="18">
        <f t="shared" si="154"/>
        <v>450</v>
      </c>
      <c r="I842" s="19">
        <v>450</v>
      </c>
      <c r="J842" s="18"/>
    </row>
    <row r="843" spans="1:10" ht="41.25" customHeight="1" x14ac:dyDescent="0.2">
      <c r="A843" s="15" t="s">
        <v>22</v>
      </c>
      <c r="B843" s="15" t="s">
        <v>358</v>
      </c>
      <c r="C843" s="15" t="s">
        <v>18</v>
      </c>
      <c r="D843" s="15" t="s">
        <v>3</v>
      </c>
      <c r="E843" s="18">
        <f t="shared" si="152"/>
        <v>350</v>
      </c>
      <c r="F843" s="19">
        <v>350</v>
      </c>
      <c r="G843" s="18"/>
      <c r="H843" s="18">
        <f t="shared" si="154"/>
        <v>400</v>
      </c>
      <c r="I843" s="19">
        <v>400</v>
      </c>
      <c r="J843" s="18"/>
    </row>
    <row r="844" spans="1:10" s="20" customFormat="1" ht="88.5" customHeight="1" x14ac:dyDescent="0.2">
      <c r="A844" s="38" t="s">
        <v>554</v>
      </c>
      <c r="B844" s="11" t="s">
        <v>555</v>
      </c>
      <c r="C844" s="11"/>
      <c r="D844" s="11"/>
      <c r="E844" s="16">
        <f>F844+G844</f>
        <v>3446.3</v>
      </c>
      <c r="F844" s="16">
        <f>F845</f>
        <v>3446.3</v>
      </c>
      <c r="G844" s="16">
        <f>G845</f>
        <v>0</v>
      </c>
      <c r="H844" s="16">
        <f>I844+J844</f>
        <v>4446.3</v>
      </c>
      <c r="I844" s="16">
        <f>I845</f>
        <v>4446.3</v>
      </c>
      <c r="J844" s="16">
        <f>J845</f>
        <v>0</v>
      </c>
    </row>
    <row r="845" spans="1:10" s="20" customFormat="1" ht="54" customHeight="1" x14ac:dyDescent="0.2">
      <c r="A845" s="42" t="s">
        <v>573</v>
      </c>
      <c r="B845" s="15" t="s">
        <v>574</v>
      </c>
      <c r="C845" s="11"/>
      <c r="D845" s="11"/>
      <c r="E845" s="18">
        <f>F845+G845</f>
        <v>3446.3</v>
      </c>
      <c r="F845" s="18">
        <f>F846+F847+F848</f>
        <v>3446.3</v>
      </c>
      <c r="G845" s="18">
        <f>G846+G847+G848</f>
        <v>0</v>
      </c>
      <c r="H845" s="18">
        <f>I845+J845</f>
        <v>4446.3</v>
      </c>
      <c r="I845" s="18">
        <f>I846+I847+I848</f>
        <v>4446.3</v>
      </c>
      <c r="J845" s="18">
        <f>J846+J847+J848</f>
        <v>0</v>
      </c>
    </row>
    <row r="846" spans="1:10" s="20" customFormat="1" ht="75" customHeight="1" x14ac:dyDescent="0.2">
      <c r="A846" s="15" t="s">
        <v>23</v>
      </c>
      <c r="B846" s="15" t="s">
        <v>574</v>
      </c>
      <c r="C846" s="15" t="s">
        <v>16</v>
      </c>
      <c r="D846" s="15" t="s">
        <v>3</v>
      </c>
      <c r="E846" s="18">
        <f>F846+G846</f>
        <v>1500</v>
      </c>
      <c r="F846" s="19">
        <v>1500</v>
      </c>
      <c r="G846" s="18"/>
      <c r="H846" s="18">
        <f>I846+J846</f>
        <v>1500</v>
      </c>
      <c r="I846" s="19">
        <v>1500</v>
      </c>
      <c r="J846" s="18"/>
    </row>
    <row r="847" spans="1:10" s="20" customFormat="1" ht="75" customHeight="1" x14ac:dyDescent="0.2">
      <c r="A847" s="15" t="s">
        <v>23</v>
      </c>
      <c r="B847" s="15" t="s">
        <v>574</v>
      </c>
      <c r="C847" s="15" t="s">
        <v>16</v>
      </c>
      <c r="D847" s="15" t="s">
        <v>4</v>
      </c>
      <c r="E847" s="18">
        <f>F847+G847</f>
        <v>941.3</v>
      </c>
      <c r="F847" s="18">
        <v>941.3</v>
      </c>
      <c r="G847" s="19"/>
      <c r="H847" s="18">
        <f>I847+J847</f>
        <v>941.3</v>
      </c>
      <c r="I847" s="18">
        <v>941.3</v>
      </c>
      <c r="J847" s="19"/>
    </row>
    <row r="848" spans="1:10" s="20" customFormat="1" ht="55.5" customHeight="1" x14ac:dyDescent="0.2">
      <c r="A848" s="15" t="s">
        <v>22</v>
      </c>
      <c r="B848" s="15" t="s">
        <v>574</v>
      </c>
      <c r="C848" s="15" t="s">
        <v>18</v>
      </c>
      <c r="D848" s="15" t="s">
        <v>3</v>
      </c>
      <c r="E848" s="18">
        <f>F848+G848</f>
        <v>1005</v>
      </c>
      <c r="F848" s="18">
        <v>1005</v>
      </c>
      <c r="G848" s="19"/>
      <c r="H848" s="18">
        <f>I848+J848</f>
        <v>2005</v>
      </c>
      <c r="I848" s="18">
        <v>2005</v>
      </c>
      <c r="J848" s="19"/>
    </row>
    <row r="849" spans="1:10" ht="76.900000000000006" customHeight="1" x14ac:dyDescent="0.2">
      <c r="A849" s="35" t="s">
        <v>359</v>
      </c>
      <c r="B849" s="11" t="s">
        <v>360</v>
      </c>
      <c r="C849" s="15"/>
      <c r="D849" s="15"/>
      <c r="E849" s="16">
        <f t="shared" si="152"/>
        <v>3699.2</v>
      </c>
      <c r="F849" s="16">
        <f>F850+F854</f>
        <v>2125</v>
      </c>
      <c r="G849" s="16">
        <f>G850+G854</f>
        <v>1574.2</v>
      </c>
      <c r="H849" s="16">
        <f t="shared" ref="H849:H853" si="155">I849+J849</f>
        <v>3524</v>
      </c>
      <c r="I849" s="16">
        <f>I850+I854</f>
        <v>1792.4</v>
      </c>
      <c r="J849" s="16">
        <f>J850+J854</f>
        <v>1731.6</v>
      </c>
    </row>
    <row r="850" spans="1:10" ht="211.15" customHeight="1" x14ac:dyDescent="0.2">
      <c r="A850" s="35" t="s">
        <v>361</v>
      </c>
      <c r="B850" s="11" t="s">
        <v>362</v>
      </c>
      <c r="C850" s="15"/>
      <c r="D850" s="15"/>
      <c r="E850" s="16">
        <f t="shared" si="152"/>
        <v>1300</v>
      </c>
      <c r="F850" s="17">
        <f>F851</f>
        <v>1300</v>
      </c>
      <c r="G850" s="17">
        <f>G851</f>
        <v>0</v>
      </c>
      <c r="H850" s="16">
        <f t="shared" si="155"/>
        <v>1100</v>
      </c>
      <c r="I850" s="17">
        <f>I851</f>
        <v>1100</v>
      </c>
      <c r="J850" s="17">
        <f>J851</f>
        <v>0</v>
      </c>
    </row>
    <row r="851" spans="1:10" ht="49.15" customHeight="1" x14ac:dyDescent="0.2">
      <c r="A851" s="15" t="s">
        <v>337</v>
      </c>
      <c r="B851" s="15" t="s">
        <v>363</v>
      </c>
      <c r="C851" s="15"/>
      <c r="D851" s="15"/>
      <c r="E851" s="18">
        <f t="shared" si="152"/>
        <v>1300</v>
      </c>
      <c r="F851" s="19">
        <f>F852+F853</f>
        <v>1300</v>
      </c>
      <c r="G851" s="18">
        <f>G852+G853</f>
        <v>0</v>
      </c>
      <c r="H851" s="18">
        <f t="shared" si="155"/>
        <v>1100</v>
      </c>
      <c r="I851" s="19">
        <f>I852+I853</f>
        <v>1100</v>
      </c>
      <c r="J851" s="18">
        <f>J852+J853</f>
        <v>0</v>
      </c>
    </row>
    <row r="852" spans="1:10" ht="68.25" customHeight="1" x14ac:dyDescent="0.2">
      <c r="A852" s="15" t="s">
        <v>23</v>
      </c>
      <c r="B852" s="15" t="s">
        <v>363</v>
      </c>
      <c r="C852" s="15" t="s">
        <v>16</v>
      </c>
      <c r="D852" s="15" t="s">
        <v>3</v>
      </c>
      <c r="E852" s="18">
        <f t="shared" si="152"/>
        <v>600</v>
      </c>
      <c r="F852" s="19">
        <v>600</v>
      </c>
      <c r="G852" s="18"/>
      <c r="H852" s="18">
        <f t="shared" si="155"/>
        <v>600</v>
      </c>
      <c r="I852" s="19">
        <v>600</v>
      </c>
      <c r="J852" s="18"/>
    </row>
    <row r="853" spans="1:10" ht="45.75" customHeight="1" x14ac:dyDescent="0.2">
      <c r="A853" s="15" t="s">
        <v>22</v>
      </c>
      <c r="B853" s="15" t="s">
        <v>363</v>
      </c>
      <c r="C853" s="15" t="s">
        <v>18</v>
      </c>
      <c r="D853" s="15" t="s">
        <v>3</v>
      </c>
      <c r="E853" s="18">
        <f t="shared" si="152"/>
        <v>700</v>
      </c>
      <c r="F853" s="19">
        <v>700</v>
      </c>
      <c r="G853" s="18"/>
      <c r="H853" s="18">
        <f t="shared" si="155"/>
        <v>500</v>
      </c>
      <c r="I853" s="19">
        <v>500</v>
      </c>
      <c r="J853" s="18"/>
    </row>
    <row r="854" spans="1:10" s="20" customFormat="1" ht="126" customHeight="1" x14ac:dyDescent="0.2">
      <c r="A854" s="35" t="s">
        <v>758</v>
      </c>
      <c r="B854" s="11" t="s">
        <v>759</v>
      </c>
      <c r="C854" s="11"/>
      <c r="D854" s="11"/>
      <c r="E854" s="16">
        <f t="shared" si="152"/>
        <v>2399.1999999999998</v>
      </c>
      <c r="F854" s="17">
        <f>F855+F857</f>
        <v>825</v>
      </c>
      <c r="G854" s="17">
        <f>G855+G857</f>
        <v>1574.2</v>
      </c>
      <c r="H854" s="16">
        <f t="shared" ref="H854:H859" si="156">I854+J854</f>
        <v>2424</v>
      </c>
      <c r="I854" s="17">
        <f>I855+I857</f>
        <v>692.4</v>
      </c>
      <c r="J854" s="17">
        <f>J855+J857</f>
        <v>1731.6</v>
      </c>
    </row>
    <row r="855" spans="1:10" s="20" customFormat="1" ht="78.75" customHeight="1" x14ac:dyDescent="0.2">
      <c r="A855" s="15" t="s">
        <v>337</v>
      </c>
      <c r="B855" s="15" t="s">
        <v>832</v>
      </c>
      <c r="C855" s="11"/>
      <c r="D855" s="15"/>
      <c r="E855" s="18">
        <f t="shared" si="152"/>
        <v>650</v>
      </c>
      <c r="F855" s="19">
        <f>F856</f>
        <v>650</v>
      </c>
      <c r="G855" s="19">
        <f>G856</f>
        <v>0</v>
      </c>
      <c r="H855" s="18">
        <f t="shared" si="156"/>
        <v>500</v>
      </c>
      <c r="I855" s="19">
        <f>I856</f>
        <v>500</v>
      </c>
      <c r="J855" s="19">
        <f>J856</f>
        <v>0</v>
      </c>
    </row>
    <row r="856" spans="1:10" s="20" customFormat="1" ht="66.75" customHeight="1" x14ac:dyDescent="0.2">
      <c r="A856" s="15" t="s">
        <v>23</v>
      </c>
      <c r="B856" s="15" t="s">
        <v>832</v>
      </c>
      <c r="C856" s="15" t="s">
        <v>16</v>
      </c>
      <c r="D856" s="15" t="s">
        <v>3</v>
      </c>
      <c r="E856" s="18">
        <f t="shared" si="152"/>
        <v>650</v>
      </c>
      <c r="F856" s="19">
        <v>650</v>
      </c>
      <c r="G856" s="19"/>
      <c r="H856" s="18">
        <f t="shared" si="156"/>
        <v>500</v>
      </c>
      <c r="I856" s="19">
        <v>500</v>
      </c>
      <c r="J856" s="19"/>
    </row>
    <row r="857" spans="1:10" s="20" customFormat="1" ht="43.5" customHeight="1" x14ac:dyDescent="0.2">
      <c r="A857" s="15" t="s">
        <v>975</v>
      </c>
      <c r="B857" s="15" t="s">
        <v>976</v>
      </c>
      <c r="C857" s="15"/>
      <c r="D857" s="15"/>
      <c r="E857" s="18">
        <f t="shared" si="152"/>
        <v>1749.2</v>
      </c>
      <c r="F857" s="19">
        <f>F858</f>
        <v>175</v>
      </c>
      <c r="G857" s="19">
        <f>G858</f>
        <v>1574.2</v>
      </c>
      <c r="H857" s="18">
        <f t="shared" si="156"/>
        <v>1924</v>
      </c>
      <c r="I857" s="19">
        <f>I858</f>
        <v>192.4</v>
      </c>
      <c r="J857" s="19">
        <f>J858</f>
        <v>1731.6</v>
      </c>
    </row>
    <row r="858" spans="1:10" s="20" customFormat="1" ht="66.75" customHeight="1" x14ac:dyDescent="0.2">
      <c r="A858" s="15" t="s">
        <v>23</v>
      </c>
      <c r="B858" s="15" t="s">
        <v>976</v>
      </c>
      <c r="C858" s="15" t="s">
        <v>16</v>
      </c>
      <c r="D858" s="15" t="s">
        <v>3</v>
      </c>
      <c r="E858" s="18">
        <f t="shared" si="152"/>
        <v>1749.2</v>
      </c>
      <c r="F858" s="19">
        <v>175</v>
      </c>
      <c r="G858" s="18">
        <v>1574.2</v>
      </c>
      <c r="H858" s="18">
        <f t="shared" si="156"/>
        <v>1924</v>
      </c>
      <c r="I858" s="19">
        <v>192.4</v>
      </c>
      <c r="J858" s="18">
        <v>1731.6</v>
      </c>
    </row>
    <row r="859" spans="1:10" ht="153" customHeight="1" x14ac:dyDescent="0.2">
      <c r="A859" s="11" t="s">
        <v>690</v>
      </c>
      <c r="B859" s="11" t="s">
        <v>550</v>
      </c>
      <c r="C859" s="11"/>
      <c r="D859" s="11"/>
      <c r="E859" s="16">
        <f t="shared" si="152"/>
        <v>848</v>
      </c>
      <c r="F859" s="17">
        <f>F860</f>
        <v>848</v>
      </c>
      <c r="G859" s="16">
        <f>G860</f>
        <v>0</v>
      </c>
      <c r="H859" s="16">
        <f t="shared" si="156"/>
        <v>848</v>
      </c>
      <c r="I859" s="17">
        <f>I860</f>
        <v>848</v>
      </c>
      <c r="J859" s="16">
        <f>J860</f>
        <v>0</v>
      </c>
    </row>
    <row r="860" spans="1:10" ht="172.15" customHeight="1" x14ac:dyDescent="0.2">
      <c r="A860" s="11" t="s">
        <v>549</v>
      </c>
      <c r="B860" s="11" t="s">
        <v>551</v>
      </c>
      <c r="C860" s="11"/>
      <c r="D860" s="11"/>
      <c r="E860" s="16">
        <f>F860+G860</f>
        <v>848</v>
      </c>
      <c r="F860" s="17">
        <f>F863+F866+F861</f>
        <v>848</v>
      </c>
      <c r="G860" s="16">
        <f>G863+G866+G861</f>
        <v>0</v>
      </c>
      <c r="H860" s="16">
        <f>I860+J860</f>
        <v>848</v>
      </c>
      <c r="I860" s="17">
        <f>I863+I866+I861</f>
        <v>848</v>
      </c>
      <c r="J860" s="16">
        <f>J863+J866+J861</f>
        <v>0</v>
      </c>
    </row>
    <row r="861" spans="1:10" ht="61.5" customHeight="1" x14ac:dyDescent="0.2">
      <c r="A861" s="15" t="s">
        <v>77</v>
      </c>
      <c r="B861" s="15" t="s">
        <v>576</v>
      </c>
      <c r="C861" s="11"/>
      <c r="D861" s="11"/>
      <c r="E861" s="18">
        <f t="shared" si="152"/>
        <v>713</v>
      </c>
      <c r="F861" s="19">
        <f>F862</f>
        <v>713</v>
      </c>
      <c r="G861" s="19">
        <f>G862</f>
        <v>0</v>
      </c>
      <c r="H861" s="18">
        <f t="shared" ref="H861:H868" si="157">I861+J861</f>
        <v>713</v>
      </c>
      <c r="I861" s="19">
        <f>I862</f>
        <v>713</v>
      </c>
      <c r="J861" s="19">
        <f>J862</f>
        <v>0</v>
      </c>
    </row>
    <row r="862" spans="1:10" ht="71.25" customHeight="1" x14ac:dyDescent="0.2">
      <c r="A862" s="15" t="s">
        <v>23</v>
      </c>
      <c r="B862" s="15" t="s">
        <v>576</v>
      </c>
      <c r="C862" s="15" t="s">
        <v>16</v>
      </c>
      <c r="D862" s="15" t="s">
        <v>6</v>
      </c>
      <c r="E862" s="18">
        <f t="shared" si="152"/>
        <v>713</v>
      </c>
      <c r="F862" s="18">
        <f>618+95</f>
        <v>713</v>
      </c>
      <c r="G862" s="18"/>
      <c r="H862" s="18">
        <f t="shared" si="157"/>
        <v>713</v>
      </c>
      <c r="I862" s="18">
        <f>618+95</f>
        <v>713</v>
      </c>
      <c r="J862" s="18"/>
    </row>
    <row r="863" spans="1:10" ht="88.5" customHeight="1" x14ac:dyDescent="0.2">
      <c r="A863" s="37" t="s">
        <v>48</v>
      </c>
      <c r="B863" s="15" t="s">
        <v>552</v>
      </c>
      <c r="C863" s="15"/>
      <c r="D863" s="15"/>
      <c r="E863" s="18">
        <f t="shared" si="152"/>
        <v>67</v>
      </c>
      <c r="F863" s="19">
        <f>F864+F865</f>
        <v>67</v>
      </c>
      <c r="G863" s="18">
        <f>G864+G865</f>
        <v>0</v>
      </c>
      <c r="H863" s="18">
        <f t="shared" si="157"/>
        <v>67</v>
      </c>
      <c r="I863" s="19">
        <f>I864+I865</f>
        <v>67</v>
      </c>
      <c r="J863" s="18">
        <f>J864+J865</f>
        <v>0</v>
      </c>
    </row>
    <row r="864" spans="1:10" ht="187.5" customHeight="1" x14ac:dyDescent="0.2">
      <c r="A864" s="37" t="s">
        <v>25</v>
      </c>
      <c r="B864" s="15" t="s">
        <v>552</v>
      </c>
      <c r="C864" s="15" t="s">
        <v>15</v>
      </c>
      <c r="D864" s="15" t="s">
        <v>40</v>
      </c>
      <c r="E864" s="18">
        <f t="shared" si="152"/>
        <v>30</v>
      </c>
      <c r="F864" s="18">
        <v>30</v>
      </c>
      <c r="G864" s="18"/>
      <c r="H864" s="18">
        <f t="shared" si="157"/>
        <v>30</v>
      </c>
      <c r="I864" s="18">
        <v>30</v>
      </c>
      <c r="J864" s="18"/>
    </row>
    <row r="865" spans="1:10" ht="73.5" customHeight="1" x14ac:dyDescent="0.2">
      <c r="A865" s="15" t="s">
        <v>23</v>
      </c>
      <c r="B865" s="15" t="s">
        <v>552</v>
      </c>
      <c r="C865" s="15" t="s">
        <v>16</v>
      </c>
      <c r="D865" s="15" t="s">
        <v>40</v>
      </c>
      <c r="E865" s="18">
        <f t="shared" si="152"/>
        <v>37</v>
      </c>
      <c r="F865" s="18">
        <v>37</v>
      </c>
      <c r="G865" s="18"/>
      <c r="H865" s="18">
        <f t="shared" si="157"/>
        <v>37</v>
      </c>
      <c r="I865" s="18">
        <v>37</v>
      </c>
      <c r="J865" s="18"/>
    </row>
    <row r="866" spans="1:10" ht="80.45" customHeight="1" x14ac:dyDescent="0.2">
      <c r="A866" s="37" t="s">
        <v>561</v>
      </c>
      <c r="B866" s="15" t="s">
        <v>575</v>
      </c>
      <c r="C866" s="11"/>
      <c r="D866" s="11"/>
      <c r="E866" s="18">
        <f t="shared" si="152"/>
        <v>68</v>
      </c>
      <c r="F866" s="19">
        <f>F867+F868</f>
        <v>68</v>
      </c>
      <c r="G866" s="18">
        <f>G867+G868</f>
        <v>0</v>
      </c>
      <c r="H866" s="18">
        <f>I866+J866</f>
        <v>68</v>
      </c>
      <c r="I866" s="19">
        <f>I867+I868</f>
        <v>68</v>
      </c>
      <c r="J866" s="18">
        <f>J867+J868</f>
        <v>0</v>
      </c>
    </row>
    <row r="867" spans="1:10" ht="211.5" customHeight="1" x14ac:dyDescent="0.2">
      <c r="A867" s="37" t="s">
        <v>25</v>
      </c>
      <c r="B867" s="15" t="s">
        <v>575</v>
      </c>
      <c r="C867" s="15" t="s">
        <v>15</v>
      </c>
      <c r="D867" s="15" t="s">
        <v>42</v>
      </c>
      <c r="E867" s="18">
        <f t="shared" si="152"/>
        <v>33</v>
      </c>
      <c r="F867" s="18">
        <v>33</v>
      </c>
      <c r="G867" s="18"/>
      <c r="H867" s="18">
        <f t="shared" si="157"/>
        <v>33</v>
      </c>
      <c r="I867" s="18">
        <v>33</v>
      </c>
      <c r="J867" s="18"/>
    </row>
    <row r="868" spans="1:10" ht="65.45" customHeight="1" x14ac:dyDescent="0.2">
      <c r="A868" s="15" t="s">
        <v>23</v>
      </c>
      <c r="B868" s="15" t="s">
        <v>575</v>
      </c>
      <c r="C868" s="15" t="s">
        <v>16</v>
      </c>
      <c r="D868" s="15" t="s">
        <v>42</v>
      </c>
      <c r="E868" s="18">
        <f t="shared" si="152"/>
        <v>35</v>
      </c>
      <c r="F868" s="18">
        <v>35</v>
      </c>
      <c r="G868" s="18"/>
      <c r="H868" s="18">
        <f t="shared" si="157"/>
        <v>35</v>
      </c>
      <c r="I868" s="18">
        <v>35</v>
      </c>
      <c r="J868" s="18"/>
    </row>
    <row r="869" spans="1:10" ht="156.6" customHeight="1" x14ac:dyDescent="0.2">
      <c r="A869" s="35" t="s">
        <v>691</v>
      </c>
      <c r="B869" s="11" t="s">
        <v>152</v>
      </c>
      <c r="C869" s="11"/>
      <c r="D869" s="11"/>
      <c r="E869" s="16">
        <f>SUM(F869:G869)</f>
        <v>10268</v>
      </c>
      <c r="F869" s="17">
        <f>F870+F878</f>
        <v>3543</v>
      </c>
      <c r="G869" s="17">
        <f>G870+G878</f>
        <v>6725</v>
      </c>
      <c r="H869" s="16">
        <f>SUM(I869:J869)</f>
        <v>10458</v>
      </c>
      <c r="I869" s="17">
        <f>I870+I878</f>
        <v>3666</v>
      </c>
      <c r="J869" s="17">
        <f>J870+J878</f>
        <v>6792</v>
      </c>
    </row>
    <row r="870" spans="1:10" ht="209.45" customHeight="1" x14ac:dyDescent="0.2">
      <c r="A870" s="35" t="s">
        <v>812</v>
      </c>
      <c r="B870" s="11" t="s">
        <v>153</v>
      </c>
      <c r="C870" s="11"/>
      <c r="D870" s="11"/>
      <c r="E870" s="16">
        <f>SUM(F870:G870)</f>
        <v>10168</v>
      </c>
      <c r="F870" s="17">
        <f>F871</f>
        <v>3443</v>
      </c>
      <c r="G870" s="16">
        <f>G871</f>
        <v>6725</v>
      </c>
      <c r="H870" s="16">
        <f>SUM(I870:J870)</f>
        <v>10358</v>
      </c>
      <c r="I870" s="17">
        <f>I871</f>
        <v>3566</v>
      </c>
      <c r="J870" s="16">
        <f>J871</f>
        <v>6792</v>
      </c>
    </row>
    <row r="871" spans="1:10" ht="141" customHeight="1" x14ac:dyDescent="0.2">
      <c r="A871" s="35" t="s">
        <v>154</v>
      </c>
      <c r="B871" s="11" t="s">
        <v>155</v>
      </c>
      <c r="C871" s="11"/>
      <c r="D871" s="11"/>
      <c r="E871" s="16">
        <f>SUM(F871:G871)</f>
        <v>10168</v>
      </c>
      <c r="F871" s="17">
        <f>F875+F872</f>
        <v>3443</v>
      </c>
      <c r="G871" s="16">
        <f>G875+G872</f>
        <v>6725</v>
      </c>
      <c r="H871" s="16">
        <f>SUM(I871:J871)</f>
        <v>10358</v>
      </c>
      <c r="I871" s="17">
        <f>I875+I872</f>
        <v>3566</v>
      </c>
      <c r="J871" s="16">
        <f>J875+J872</f>
        <v>6792</v>
      </c>
    </row>
    <row r="872" spans="1:10" ht="72" customHeight="1" x14ac:dyDescent="0.2">
      <c r="A872" s="15" t="s">
        <v>77</v>
      </c>
      <c r="B872" s="15" t="s">
        <v>566</v>
      </c>
      <c r="C872" s="11"/>
      <c r="D872" s="11"/>
      <c r="E872" s="18">
        <f>F872+G872</f>
        <v>3443</v>
      </c>
      <c r="F872" s="19">
        <f>F874+F873</f>
        <v>3443</v>
      </c>
      <c r="G872" s="19">
        <f>G874+G873</f>
        <v>0</v>
      </c>
      <c r="H872" s="18">
        <f>I872+J872</f>
        <v>3566</v>
      </c>
      <c r="I872" s="19">
        <f>I874+I873</f>
        <v>3566</v>
      </c>
      <c r="J872" s="19">
        <f>J874+J873</f>
        <v>0</v>
      </c>
    </row>
    <row r="873" spans="1:10" ht="181.5" customHeight="1" x14ac:dyDescent="0.2">
      <c r="A873" s="37" t="s">
        <v>25</v>
      </c>
      <c r="B873" s="15" t="s">
        <v>566</v>
      </c>
      <c r="C873" s="15" t="s">
        <v>15</v>
      </c>
      <c r="D873" s="15" t="s">
        <v>800</v>
      </c>
      <c r="E873" s="18">
        <f>F873+G873</f>
        <v>2772</v>
      </c>
      <c r="F873" s="19">
        <v>2772</v>
      </c>
      <c r="G873" s="19">
        <v>0</v>
      </c>
      <c r="H873" s="18">
        <f>I873+J873</f>
        <v>2883</v>
      </c>
      <c r="I873" s="19">
        <v>2883</v>
      </c>
      <c r="J873" s="19">
        <v>0</v>
      </c>
    </row>
    <row r="874" spans="1:10" ht="67.5" customHeight="1" x14ac:dyDescent="0.2">
      <c r="A874" s="15" t="s">
        <v>23</v>
      </c>
      <c r="B874" s="15" t="s">
        <v>566</v>
      </c>
      <c r="C874" s="15" t="s">
        <v>16</v>
      </c>
      <c r="D874" s="15" t="s">
        <v>800</v>
      </c>
      <c r="E874" s="18">
        <f>F874+G874</f>
        <v>671</v>
      </c>
      <c r="F874" s="18">
        <v>671</v>
      </c>
      <c r="G874" s="18"/>
      <c r="H874" s="18">
        <f>I874+J874</f>
        <v>683</v>
      </c>
      <c r="I874" s="18">
        <v>683</v>
      </c>
      <c r="J874" s="18"/>
    </row>
    <row r="875" spans="1:10" ht="284.25" customHeight="1" x14ac:dyDescent="0.2">
      <c r="A875" s="37" t="s">
        <v>961</v>
      </c>
      <c r="B875" s="15" t="s">
        <v>156</v>
      </c>
      <c r="C875" s="11"/>
      <c r="D875" s="15"/>
      <c r="E875" s="18">
        <f>SUM(F875:G875)</f>
        <v>6725</v>
      </c>
      <c r="F875" s="19">
        <f>F876+F877</f>
        <v>0</v>
      </c>
      <c r="G875" s="19">
        <f>G876+G877</f>
        <v>6725</v>
      </c>
      <c r="H875" s="18">
        <f>SUM(I875:J875)</f>
        <v>6792</v>
      </c>
      <c r="I875" s="19">
        <f>I876+I877</f>
        <v>0</v>
      </c>
      <c r="J875" s="19">
        <f>J876+J877</f>
        <v>6792</v>
      </c>
    </row>
    <row r="876" spans="1:10" ht="189" customHeight="1" x14ac:dyDescent="0.2">
      <c r="A876" s="37" t="s">
        <v>25</v>
      </c>
      <c r="B876" s="15" t="s">
        <v>156</v>
      </c>
      <c r="C876" s="15" t="s">
        <v>15</v>
      </c>
      <c r="D876" s="15" t="s">
        <v>800</v>
      </c>
      <c r="E876" s="18">
        <f>SUM(F876:G876)</f>
        <v>6658</v>
      </c>
      <c r="F876" s="19">
        <v>0</v>
      </c>
      <c r="G876" s="18">
        <v>6658</v>
      </c>
      <c r="H876" s="18">
        <f>SUM(I876:J876)</f>
        <v>6725</v>
      </c>
      <c r="I876" s="19">
        <v>0</v>
      </c>
      <c r="J876" s="18">
        <v>6725</v>
      </c>
    </row>
    <row r="877" spans="1:10" ht="60.75" customHeight="1" x14ac:dyDescent="0.2">
      <c r="A877" s="15" t="s">
        <v>23</v>
      </c>
      <c r="B877" s="15" t="s">
        <v>156</v>
      </c>
      <c r="C877" s="15" t="s">
        <v>16</v>
      </c>
      <c r="D877" s="15" t="s">
        <v>800</v>
      </c>
      <c r="E877" s="18">
        <f>F877+G877</f>
        <v>67</v>
      </c>
      <c r="F877" s="19">
        <v>0</v>
      </c>
      <c r="G877" s="18">
        <v>67</v>
      </c>
      <c r="H877" s="18">
        <f>I877+J877</f>
        <v>67</v>
      </c>
      <c r="I877" s="19">
        <v>0</v>
      </c>
      <c r="J877" s="18">
        <v>67</v>
      </c>
    </row>
    <row r="878" spans="1:10" ht="150" customHeight="1" x14ac:dyDescent="0.2">
      <c r="A878" s="35" t="s">
        <v>989</v>
      </c>
      <c r="B878" s="11" t="s">
        <v>990</v>
      </c>
      <c r="C878" s="11"/>
      <c r="D878" s="11"/>
      <c r="E878" s="16">
        <f>F878+G878</f>
        <v>100</v>
      </c>
      <c r="F878" s="17">
        <f t="shared" ref="F878:G880" si="158">F879</f>
        <v>100</v>
      </c>
      <c r="G878" s="17">
        <f t="shared" si="158"/>
        <v>0</v>
      </c>
      <c r="H878" s="16">
        <f>I878+J878</f>
        <v>100</v>
      </c>
      <c r="I878" s="17">
        <f t="shared" ref="I878:J880" si="159">I879</f>
        <v>100</v>
      </c>
      <c r="J878" s="17">
        <f t="shared" si="159"/>
        <v>0</v>
      </c>
    </row>
    <row r="879" spans="1:10" ht="124.5" customHeight="1" x14ac:dyDescent="0.2">
      <c r="A879" s="35" t="s">
        <v>991</v>
      </c>
      <c r="B879" s="11" t="s">
        <v>992</v>
      </c>
      <c r="C879" s="11"/>
      <c r="D879" s="11"/>
      <c r="E879" s="16">
        <f>F879+G879</f>
        <v>100</v>
      </c>
      <c r="F879" s="17">
        <f t="shared" si="158"/>
        <v>100</v>
      </c>
      <c r="G879" s="17">
        <f t="shared" si="158"/>
        <v>0</v>
      </c>
      <c r="H879" s="16">
        <f>I879+J879</f>
        <v>100</v>
      </c>
      <c r="I879" s="17">
        <f t="shared" si="159"/>
        <v>100</v>
      </c>
      <c r="J879" s="17">
        <f t="shared" si="159"/>
        <v>0</v>
      </c>
    </row>
    <row r="880" spans="1:10" ht="23.25" customHeight="1" x14ac:dyDescent="0.2">
      <c r="A880" s="37" t="s">
        <v>69</v>
      </c>
      <c r="B880" s="15" t="s">
        <v>993</v>
      </c>
      <c r="C880" s="15"/>
      <c r="D880" s="15"/>
      <c r="E880" s="18">
        <f>F880+G880</f>
        <v>100</v>
      </c>
      <c r="F880" s="19">
        <f t="shared" si="158"/>
        <v>100</v>
      </c>
      <c r="G880" s="19">
        <f t="shared" si="158"/>
        <v>0</v>
      </c>
      <c r="H880" s="18">
        <f>I880+J880</f>
        <v>100</v>
      </c>
      <c r="I880" s="19">
        <f t="shared" si="159"/>
        <v>100</v>
      </c>
      <c r="J880" s="19">
        <f t="shared" si="159"/>
        <v>0</v>
      </c>
    </row>
    <row r="881" spans="1:10" ht="60.75" customHeight="1" x14ac:dyDescent="0.2">
      <c r="A881" s="15" t="s">
        <v>23</v>
      </c>
      <c r="B881" s="15" t="s">
        <v>993</v>
      </c>
      <c r="C881" s="15" t="s">
        <v>16</v>
      </c>
      <c r="D881" s="15" t="s">
        <v>800</v>
      </c>
      <c r="E881" s="18">
        <f>F881+G881</f>
        <v>100</v>
      </c>
      <c r="F881" s="19">
        <v>100</v>
      </c>
      <c r="G881" s="18">
        <v>0</v>
      </c>
      <c r="H881" s="18">
        <f>I881+J881</f>
        <v>100</v>
      </c>
      <c r="I881" s="19">
        <v>100</v>
      </c>
      <c r="J881" s="18">
        <v>0</v>
      </c>
    </row>
    <row r="882" spans="1:10" ht="132.75" customHeight="1" x14ac:dyDescent="0.2">
      <c r="A882" s="11" t="s">
        <v>692</v>
      </c>
      <c r="B882" s="11" t="s">
        <v>599</v>
      </c>
      <c r="C882" s="15"/>
      <c r="D882" s="15"/>
      <c r="E882" s="16">
        <f>E883</f>
        <v>119403.6</v>
      </c>
      <c r="F882" s="16">
        <f t="shared" ref="F882:J882" si="160">F883</f>
        <v>14224.8</v>
      </c>
      <c r="G882" s="16">
        <f t="shared" si="160"/>
        <v>105178.8</v>
      </c>
      <c r="H882" s="16">
        <f t="shared" si="160"/>
        <v>82080</v>
      </c>
      <c r="I882" s="16">
        <f t="shared" si="160"/>
        <v>9270</v>
      </c>
      <c r="J882" s="16">
        <f t="shared" si="160"/>
        <v>72810</v>
      </c>
    </row>
    <row r="883" spans="1:10" ht="175.5" customHeight="1" x14ac:dyDescent="0.2">
      <c r="A883" s="11" t="s">
        <v>814</v>
      </c>
      <c r="B883" s="11" t="s">
        <v>600</v>
      </c>
      <c r="C883" s="15"/>
      <c r="D883" s="15"/>
      <c r="E883" s="16">
        <f>F883+G883</f>
        <v>119403.6</v>
      </c>
      <c r="F883" s="16">
        <f>F887</f>
        <v>14224.8</v>
      </c>
      <c r="G883" s="16">
        <f>G884+G887</f>
        <v>105178.8</v>
      </c>
      <c r="H883" s="16">
        <f>I883+J883</f>
        <v>82080</v>
      </c>
      <c r="I883" s="16">
        <f>I887</f>
        <v>9270</v>
      </c>
      <c r="J883" s="16">
        <f>J884+J887</f>
        <v>72810</v>
      </c>
    </row>
    <row r="884" spans="1:10" ht="117.75" customHeight="1" x14ac:dyDescent="0.2">
      <c r="A884" s="11" t="s">
        <v>967</v>
      </c>
      <c r="B884" s="11" t="s">
        <v>969</v>
      </c>
      <c r="C884" s="11"/>
      <c r="D884" s="15"/>
      <c r="E884" s="16">
        <f>F884+G884</f>
        <v>0</v>
      </c>
      <c r="F884" s="67">
        <f>F885</f>
        <v>0</v>
      </c>
      <c r="G884" s="67">
        <f>G885</f>
        <v>0</v>
      </c>
      <c r="H884" s="16">
        <f>I884+J884</f>
        <v>0</v>
      </c>
      <c r="I884" s="67">
        <f>I885</f>
        <v>0</v>
      </c>
      <c r="J884" s="67">
        <f>J885</f>
        <v>0</v>
      </c>
    </row>
    <row r="885" spans="1:10" ht="117.75" customHeight="1" x14ac:dyDescent="0.2">
      <c r="A885" s="15" t="s">
        <v>968</v>
      </c>
      <c r="B885" s="15" t="s">
        <v>970</v>
      </c>
      <c r="C885" s="15"/>
      <c r="D885" s="15"/>
      <c r="E885" s="18">
        <f>F885+G885</f>
        <v>0</v>
      </c>
      <c r="F885" s="22">
        <f>F886</f>
        <v>0</v>
      </c>
      <c r="G885" s="22">
        <f>G886</f>
        <v>0</v>
      </c>
      <c r="H885" s="18">
        <v>0</v>
      </c>
      <c r="I885" s="16"/>
      <c r="J885" s="16"/>
    </row>
    <row r="886" spans="1:10" ht="75" customHeight="1" x14ac:dyDescent="0.2">
      <c r="A886" s="15" t="s">
        <v>23</v>
      </c>
      <c r="B886" s="15" t="s">
        <v>970</v>
      </c>
      <c r="C886" s="15" t="s">
        <v>16</v>
      </c>
      <c r="D886" s="15" t="s">
        <v>5</v>
      </c>
      <c r="E886" s="18">
        <f>F886+G886</f>
        <v>0</v>
      </c>
      <c r="F886" s="22"/>
      <c r="G886" s="22"/>
      <c r="H886" s="18">
        <v>0</v>
      </c>
      <c r="I886" s="16"/>
      <c r="J886" s="16"/>
    </row>
    <row r="887" spans="1:10" ht="106.5" customHeight="1" x14ac:dyDescent="0.2">
      <c r="A887" s="11" t="s">
        <v>790</v>
      </c>
      <c r="B887" s="11" t="s">
        <v>788</v>
      </c>
      <c r="C887" s="15"/>
      <c r="D887" s="15"/>
      <c r="E887" s="16">
        <f>E888</f>
        <v>119403.6</v>
      </c>
      <c r="F887" s="16">
        <f t="shared" ref="F887:J888" si="161">F888</f>
        <v>14224.8</v>
      </c>
      <c r="G887" s="16">
        <f t="shared" si="161"/>
        <v>105178.8</v>
      </c>
      <c r="H887" s="16">
        <f>H888</f>
        <v>82080</v>
      </c>
      <c r="I887" s="16">
        <f t="shared" si="161"/>
        <v>9270</v>
      </c>
      <c r="J887" s="16">
        <f t="shared" si="161"/>
        <v>72810</v>
      </c>
    </row>
    <row r="888" spans="1:10" ht="75" customHeight="1" x14ac:dyDescent="0.2">
      <c r="A888" s="15" t="s">
        <v>791</v>
      </c>
      <c r="B888" s="15" t="s">
        <v>789</v>
      </c>
      <c r="C888" s="15"/>
      <c r="D888" s="15"/>
      <c r="E888" s="18">
        <f t="shared" ref="E888" si="162">F888+G888</f>
        <v>119403.6</v>
      </c>
      <c r="F888" s="18">
        <f t="shared" si="161"/>
        <v>14224.8</v>
      </c>
      <c r="G888" s="18">
        <f t="shared" si="161"/>
        <v>105178.8</v>
      </c>
      <c r="H888" s="18">
        <f t="shared" ref="H888" si="163">I888+J888</f>
        <v>82080</v>
      </c>
      <c r="I888" s="18">
        <f t="shared" si="161"/>
        <v>9270</v>
      </c>
      <c r="J888" s="18">
        <f t="shared" si="161"/>
        <v>72810</v>
      </c>
    </row>
    <row r="889" spans="1:10" ht="61.5" customHeight="1" x14ac:dyDescent="0.2">
      <c r="A889" s="15" t="s">
        <v>23</v>
      </c>
      <c r="B889" s="15" t="s">
        <v>789</v>
      </c>
      <c r="C889" s="15" t="s">
        <v>16</v>
      </c>
      <c r="D889" s="15" t="s">
        <v>5</v>
      </c>
      <c r="E889" s="18">
        <f>F889+G889</f>
        <v>119403.6</v>
      </c>
      <c r="F889" s="18">
        <v>14224.8</v>
      </c>
      <c r="G889" s="22">
        <v>105178.8</v>
      </c>
      <c r="H889" s="18">
        <f>I889+J889</f>
        <v>82080</v>
      </c>
      <c r="I889" s="18">
        <v>9270</v>
      </c>
      <c r="J889" s="22">
        <v>72810</v>
      </c>
    </row>
    <row r="890" spans="1:10" ht="37.5" customHeight="1" x14ac:dyDescent="0.2">
      <c r="A890" s="35" t="s">
        <v>39</v>
      </c>
      <c r="B890" s="11" t="s">
        <v>107</v>
      </c>
      <c r="C890" s="11"/>
      <c r="D890" s="11"/>
      <c r="E890" s="16">
        <f>F890+G890</f>
        <v>452913.5</v>
      </c>
      <c r="F890" s="17">
        <f>F891</f>
        <v>451577.4</v>
      </c>
      <c r="G890" s="16">
        <f>G891</f>
        <v>1336.1000000000001</v>
      </c>
      <c r="H890" s="16">
        <f>I890+J890</f>
        <v>452576.2</v>
      </c>
      <c r="I890" s="17">
        <f>I891</f>
        <v>451193</v>
      </c>
      <c r="J890" s="16">
        <f>J891</f>
        <v>1383.2</v>
      </c>
    </row>
    <row r="891" spans="1:10" ht="118.9" customHeight="1" x14ac:dyDescent="0.2">
      <c r="A891" s="35" t="s">
        <v>50</v>
      </c>
      <c r="B891" s="11" t="s">
        <v>108</v>
      </c>
      <c r="C891" s="11"/>
      <c r="D891" s="11"/>
      <c r="E891" s="16">
        <f t="shared" ref="E891:E917" si="164">F891+G891</f>
        <v>452913.5</v>
      </c>
      <c r="F891" s="17">
        <f>F892+F902+F905+F907+F911+F913+F917+F919+F921+F928+F926+F930</f>
        <v>451577.4</v>
      </c>
      <c r="G891" s="17">
        <f>G892+G902+G905+G907+G911+G913+G917+G919+G921+G928+G926+G930</f>
        <v>1336.1000000000001</v>
      </c>
      <c r="H891" s="16">
        <f t="shared" ref="H891" si="165">I891+J891</f>
        <v>452576.2</v>
      </c>
      <c r="I891" s="17">
        <f>I892+I902+I905+I907+I911+I913+I917+I919+I921+I928+I926+I930</f>
        <v>451193</v>
      </c>
      <c r="J891" s="17">
        <f>J892+J902+J905+J907+J911+J913+J917+J919+J921+J928+J926+J930</f>
        <v>1383.2</v>
      </c>
    </row>
    <row r="892" spans="1:10" ht="66.75" customHeight="1" x14ac:dyDescent="0.2">
      <c r="A892" s="15" t="s">
        <v>77</v>
      </c>
      <c r="B892" s="15" t="s">
        <v>109</v>
      </c>
      <c r="C892" s="15"/>
      <c r="D892" s="15"/>
      <c r="E892" s="18">
        <f>F892+G892</f>
        <v>308212.40000000002</v>
      </c>
      <c r="F892" s="18">
        <f>F893+F894+F895+F896+F897+F898+F899+F900+F901</f>
        <v>308212.40000000002</v>
      </c>
      <c r="G892" s="18">
        <f>G893+G894+G895+G896+G897+G898+G899+G900+G901</f>
        <v>0</v>
      </c>
      <c r="H892" s="18">
        <f>I892+J892</f>
        <v>310385</v>
      </c>
      <c r="I892" s="18">
        <f>I893+I894+I895+I896+I897+I898+I899+I900+I901</f>
        <v>310385</v>
      </c>
      <c r="J892" s="18">
        <f>J893+J894+J895+J896+J897+J898+J899+J900+J901</f>
        <v>0</v>
      </c>
    </row>
    <row r="893" spans="1:10" ht="201.75" customHeight="1" x14ac:dyDescent="0.2">
      <c r="A893" s="37" t="s">
        <v>25</v>
      </c>
      <c r="B893" s="15" t="s">
        <v>109</v>
      </c>
      <c r="C893" s="15" t="s">
        <v>15</v>
      </c>
      <c r="D893" s="15" t="s">
        <v>6</v>
      </c>
      <c r="E893" s="18">
        <f>F893+G893</f>
        <v>197266</v>
      </c>
      <c r="F893" s="18">
        <f>148235+49031</f>
        <v>197266</v>
      </c>
      <c r="G893" s="18"/>
      <c r="H893" s="18">
        <f>I893+J893</f>
        <v>198996</v>
      </c>
      <c r="I893" s="18">
        <f>149534+49462</f>
        <v>198996</v>
      </c>
      <c r="J893" s="18"/>
    </row>
    <row r="894" spans="1:10" ht="195.75" customHeight="1" x14ac:dyDescent="0.2">
      <c r="A894" s="37" t="s">
        <v>25</v>
      </c>
      <c r="B894" s="15" t="s">
        <v>109</v>
      </c>
      <c r="C894" s="15" t="s">
        <v>15</v>
      </c>
      <c r="D894" s="15" t="s">
        <v>42</v>
      </c>
      <c r="E894" s="18">
        <f t="shared" si="164"/>
        <v>33997</v>
      </c>
      <c r="F894" s="19">
        <v>33997</v>
      </c>
      <c r="G894" s="18"/>
      <c r="H894" s="18">
        <f t="shared" ref="H894:H933" si="166">I894+J894</f>
        <v>34290</v>
      </c>
      <c r="I894" s="19">
        <v>34290</v>
      </c>
      <c r="J894" s="18"/>
    </row>
    <row r="895" spans="1:10" ht="210" customHeight="1" x14ac:dyDescent="0.2">
      <c r="A895" s="37" t="s">
        <v>25</v>
      </c>
      <c r="B895" s="15" t="s">
        <v>109</v>
      </c>
      <c r="C895" s="15" t="s">
        <v>15</v>
      </c>
      <c r="D895" s="15" t="s">
        <v>3</v>
      </c>
      <c r="E895" s="18">
        <f t="shared" si="164"/>
        <v>24453</v>
      </c>
      <c r="F895" s="19">
        <v>24453</v>
      </c>
      <c r="G895" s="18"/>
      <c r="H895" s="18">
        <f t="shared" si="166"/>
        <v>24454</v>
      </c>
      <c r="I895" s="19">
        <v>24454</v>
      </c>
      <c r="J895" s="18"/>
    </row>
    <row r="896" spans="1:10" ht="66" customHeight="1" x14ac:dyDescent="0.2">
      <c r="A896" s="15" t="s">
        <v>23</v>
      </c>
      <c r="B896" s="15" t="s">
        <v>109</v>
      </c>
      <c r="C896" s="15" t="s">
        <v>16</v>
      </c>
      <c r="D896" s="15" t="s">
        <v>6</v>
      </c>
      <c r="E896" s="18">
        <f t="shared" si="164"/>
        <v>34912</v>
      </c>
      <c r="F896" s="18">
        <f>27891+7021</f>
        <v>34912</v>
      </c>
      <c r="G896" s="18"/>
      <c r="H896" s="18">
        <f t="shared" si="166"/>
        <v>35041</v>
      </c>
      <c r="I896" s="18">
        <f>27800+7241</f>
        <v>35041</v>
      </c>
      <c r="J896" s="18"/>
    </row>
    <row r="897" spans="1:10" ht="66" customHeight="1" x14ac:dyDescent="0.2">
      <c r="A897" s="15" t="s">
        <v>23</v>
      </c>
      <c r="B897" s="15" t="s">
        <v>109</v>
      </c>
      <c r="C897" s="15" t="s">
        <v>16</v>
      </c>
      <c r="D897" s="15" t="s">
        <v>42</v>
      </c>
      <c r="E897" s="18">
        <f t="shared" si="164"/>
        <v>10277</v>
      </c>
      <c r="F897" s="19">
        <v>10277</v>
      </c>
      <c r="G897" s="18"/>
      <c r="H897" s="18">
        <f t="shared" si="166"/>
        <v>10277</v>
      </c>
      <c r="I897" s="19">
        <v>10277</v>
      </c>
      <c r="J897" s="18"/>
    </row>
    <row r="898" spans="1:10" ht="60" customHeight="1" x14ac:dyDescent="0.2">
      <c r="A898" s="15" t="s">
        <v>23</v>
      </c>
      <c r="B898" s="15" t="s">
        <v>109</v>
      </c>
      <c r="C898" s="15" t="s">
        <v>16</v>
      </c>
      <c r="D898" s="15" t="s">
        <v>3</v>
      </c>
      <c r="E898" s="18">
        <f t="shared" si="164"/>
        <v>3635.4</v>
      </c>
      <c r="F898" s="19">
        <v>3635.4</v>
      </c>
      <c r="G898" s="18"/>
      <c r="H898" s="18">
        <f t="shared" si="166"/>
        <v>3655</v>
      </c>
      <c r="I898" s="19">
        <v>3655</v>
      </c>
      <c r="J898" s="18"/>
    </row>
    <row r="899" spans="1:10" ht="44.25" customHeight="1" x14ac:dyDescent="0.2">
      <c r="A899" s="15" t="s">
        <v>22</v>
      </c>
      <c r="B899" s="15" t="s">
        <v>109</v>
      </c>
      <c r="C899" s="15" t="s">
        <v>18</v>
      </c>
      <c r="D899" s="15" t="s">
        <v>6</v>
      </c>
      <c r="E899" s="18">
        <f t="shared" si="164"/>
        <v>3662</v>
      </c>
      <c r="F899" s="18">
        <f>3078+584</f>
        <v>3662</v>
      </c>
      <c r="G899" s="18"/>
      <c r="H899" s="18">
        <f t="shared" si="166"/>
        <v>3662</v>
      </c>
      <c r="I899" s="18">
        <f>3078+584</f>
        <v>3662</v>
      </c>
      <c r="J899" s="18"/>
    </row>
    <row r="900" spans="1:10" ht="46.5" customHeight="1" x14ac:dyDescent="0.2">
      <c r="A900" s="15" t="s">
        <v>22</v>
      </c>
      <c r="B900" s="15" t="s">
        <v>109</v>
      </c>
      <c r="C900" s="15" t="s">
        <v>18</v>
      </c>
      <c r="D900" s="15" t="s">
        <v>42</v>
      </c>
      <c r="E900" s="18">
        <f t="shared" si="164"/>
        <v>0</v>
      </c>
      <c r="F900" s="19"/>
      <c r="G900" s="18"/>
      <c r="H900" s="18">
        <f t="shared" si="166"/>
        <v>0</v>
      </c>
      <c r="I900" s="19"/>
      <c r="J900" s="18"/>
    </row>
    <row r="901" spans="1:10" ht="44.25" customHeight="1" x14ac:dyDescent="0.2">
      <c r="A901" s="15" t="s">
        <v>22</v>
      </c>
      <c r="B901" s="15" t="s">
        <v>109</v>
      </c>
      <c r="C901" s="15" t="s">
        <v>18</v>
      </c>
      <c r="D901" s="15" t="s">
        <v>3</v>
      </c>
      <c r="E901" s="18">
        <f t="shared" si="164"/>
        <v>10</v>
      </c>
      <c r="F901" s="19">
        <v>10</v>
      </c>
      <c r="G901" s="18"/>
      <c r="H901" s="18">
        <f t="shared" si="166"/>
        <v>10</v>
      </c>
      <c r="I901" s="19">
        <v>10</v>
      </c>
      <c r="J901" s="18"/>
    </row>
    <row r="902" spans="1:10" ht="88.5" customHeight="1" x14ac:dyDescent="0.2">
      <c r="A902" s="37" t="s">
        <v>48</v>
      </c>
      <c r="B902" s="15" t="s">
        <v>110</v>
      </c>
      <c r="C902" s="15"/>
      <c r="D902" s="15"/>
      <c r="E902" s="18">
        <f t="shared" si="164"/>
        <v>7485</v>
      </c>
      <c r="F902" s="19">
        <f>F903+F904</f>
        <v>7485</v>
      </c>
      <c r="G902" s="18">
        <f>G903+G904</f>
        <v>0</v>
      </c>
      <c r="H902" s="18">
        <f t="shared" si="166"/>
        <v>7772</v>
      </c>
      <c r="I902" s="19">
        <f>I903+I904</f>
        <v>7772</v>
      </c>
      <c r="J902" s="18">
        <f>J903+J904</f>
        <v>0</v>
      </c>
    </row>
    <row r="903" spans="1:10" ht="213" customHeight="1" x14ac:dyDescent="0.2">
      <c r="A903" s="37" t="s">
        <v>25</v>
      </c>
      <c r="B903" s="15" t="s">
        <v>110</v>
      </c>
      <c r="C903" s="15" t="s">
        <v>15</v>
      </c>
      <c r="D903" s="15" t="s">
        <v>40</v>
      </c>
      <c r="E903" s="18">
        <f t="shared" si="164"/>
        <v>7187</v>
      </c>
      <c r="F903" s="18">
        <v>7187</v>
      </c>
      <c r="G903" s="18"/>
      <c r="H903" s="18">
        <f t="shared" si="166"/>
        <v>7474</v>
      </c>
      <c r="I903" s="18">
        <v>7474</v>
      </c>
      <c r="J903" s="18"/>
    </row>
    <row r="904" spans="1:10" ht="69.75" customHeight="1" x14ac:dyDescent="0.2">
      <c r="A904" s="15" t="s">
        <v>23</v>
      </c>
      <c r="B904" s="15" t="s">
        <v>110</v>
      </c>
      <c r="C904" s="15" t="s">
        <v>16</v>
      </c>
      <c r="D904" s="15" t="s">
        <v>40</v>
      </c>
      <c r="E904" s="18">
        <f t="shared" si="164"/>
        <v>298</v>
      </c>
      <c r="F904" s="18">
        <v>298</v>
      </c>
      <c r="G904" s="18"/>
      <c r="H904" s="18">
        <f t="shared" si="166"/>
        <v>298</v>
      </c>
      <c r="I904" s="18">
        <v>298</v>
      </c>
      <c r="J904" s="18"/>
    </row>
    <row r="905" spans="1:10" ht="99" customHeight="1" x14ac:dyDescent="0.2">
      <c r="A905" s="37" t="s">
        <v>811</v>
      </c>
      <c r="B905" s="15" t="s">
        <v>111</v>
      </c>
      <c r="C905" s="15"/>
      <c r="D905" s="15"/>
      <c r="E905" s="18">
        <f t="shared" si="164"/>
        <v>3944</v>
      </c>
      <c r="F905" s="19">
        <f>F906</f>
        <v>3944</v>
      </c>
      <c r="G905" s="18">
        <f>G906</f>
        <v>0</v>
      </c>
      <c r="H905" s="18">
        <f t="shared" si="166"/>
        <v>4101</v>
      </c>
      <c r="I905" s="19">
        <f>I906</f>
        <v>4101</v>
      </c>
      <c r="J905" s="18">
        <f>J906</f>
        <v>0</v>
      </c>
    </row>
    <row r="906" spans="1:10" ht="192" customHeight="1" x14ac:dyDescent="0.2">
      <c r="A906" s="37" t="s">
        <v>25</v>
      </c>
      <c r="B906" s="15" t="s">
        <v>111</v>
      </c>
      <c r="C906" s="15" t="s">
        <v>15</v>
      </c>
      <c r="D906" s="15" t="s">
        <v>41</v>
      </c>
      <c r="E906" s="18">
        <f t="shared" si="164"/>
        <v>3944</v>
      </c>
      <c r="F906" s="19">
        <v>3944</v>
      </c>
      <c r="G906" s="18"/>
      <c r="H906" s="18">
        <f t="shared" si="166"/>
        <v>4101</v>
      </c>
      <c r="I906" s="19">
        <v>4101</v>
      </c>
      <c r="J906" s="18"/>
    </row>
    <row r="907" spans="1:10" ht="84.75" customHeight="1" x14ac:dyDescent="0.2">
      <c r="A907" s="37" t="s">
        <v>810</v>
      </c>
      <c r="B907" s="15" t="s">
        <v>112</v>
      </c>
      <c r="C907" s="15"/>
      <c r="D907" s="15"/>
      <c r="E907" s="18">
        <f t="shared" si="164"/>
        <v>2667</v>
      </c>
      <c r="F907" s="19">
        <f>F908+F909+F910</f>
        <v>2667</v>
      </c>
      <c r="G907" s="18">
        <f>G908+G909+G910</f>
        <v>0</v>
      </c>
      <c r="H907" s="18">
        <f t="shared" si="166"/>
        <v>2769</v>
      </c>
      <c r="I907" s="19">
        <f>I908+I909+I910</f>
        <v>2769</v>
      </c>
      <c r="J907" s="18">
        <f>J908+J909+J910</f>
        <v>0</v>
      </c>
    </row>
    <row r="908" spans="1:10" ht="204.75" customHeight="1" x14ac:dyDescent="0.2">
      <c r="A908" s="37" t="s">
        <v>25</v>
      </c>
      <c r="B908" s="15" t="s">
        <v>112</v>
      </c>
      <c r="C908" s="15" t="s">
        <v>15</v>
      </c>
      <c r="D908" s="15" t="s">
        <v>41</v>
      </c>
      <c r="E908" s="18">
        <f t="shared" si="164"/>
        <v>2526</v>
      </c>
      <c r="F908" s="18">
        <v>2526</v>
      </c>
      <c r="G908" s="18"/>
      <c r="H908" s="18">
        <f t="shared" si="166"/>
        <v>2628</v>
      </c>
      <c r="I908" s="18">
        <v>2628</v>
      </c>
      <c r="J908" s="18"/>
    </row>
    <row r="909" spans="1:10" ht="60.75" customHeight="1" x14ac:dyDescent="0.2">
      <c r="A909" s="15" t="s">
        <v>23</v>
      </c>
      <c r="B909" s="15" t="s">
        <v>112</v>
      </c>
      <c r="C909" s="15" t="s">
        <v>16</v>
      </c>
      <c r="D909" s="15" t="s">
        <v>41</v>
      </c>
      <c r="E909" s="18">
        <f t="shared" si="164"/>
        <v>141</v>
      </c>
      <c r="F909" s="18">
        <v>141</v>
      </c>
      <c r="G909" s="18"/>
      <c r="H909" s="18">
        <f t="shared" si="166"/>
        <v>141</v>
      </c>
      <c r="I909" s="18">
        <v>141</v>
      </c>
      <c r="J909" s="18"/>
    </row>
    <row r="910" spans="1:10" ht="45.75" customHeight="1" x14ac:dyDescent="0.2">
      <c r="A910" s="15" t="s">
        <v>22</v>
      </c>
      <c r="B910" s="15" t="s">
        <v>112</v>
      </c>
      <c r="C910" s="15" t="s">
        <v>18</v>
      </c>
      <c r="D910" s="15" t="s">
        <v>41</v>
      </c>
      <c r="E910" s="18">
        <f t="shared" si="164"/>
        <v>0</v>
      </c>
      <c r="F910" s="18"/>
      <c r="G910" s="18"/>
      <c r="H910" s="18">
        <f t="shared" si="166"/>
        <v>0</v>
      </c>
      <c r="I910" s="18"/>
      <c r="J910" s="18"/>
    </row>
    <row r="911" spans="1:10" ht="117.6" customHeight="1" x14ac:dyDescent="0.2">
      <c r="A911" s="37" t="s">
        <v>562</v>
      </c>
      <c r="B911" s="15" t="s">
        <v>113</v>
      </c>
      <c r="C911" s="15"/>
      <c r="D911" s="15"/>
      <c r="E911" s="18">
        <f t="shared" si="164"/>
        <v>3553</v>
      </c>
      <c r="F911" s="19">
        <f>F912</f>
        <v>3553</v>
      </c>
      <c r="G911" s="18">
        <f>G912</f>
        <v>0</v>
      </c>
      <c r="H911" s="18">
        <f t="shared" si="166"/>
        <v>3696</v>
      </c>
      <c r="I911" s="19">
        <f>I912</f>
        <v>3696</v>
      </c>
      <c r="J911" s="18">
        <f>J912</f>
        <v>0</v>
      </c>
    </row>
    <row r="912" spans="1:10" ht="192.75" customHeight="1" x14ac:dyDescent="0.2">
      <c r="A912" s="37" t="s">
        <v>25</v>
      </c>
      <c r="B912" s="15" t="s">
        <v>113</v>
      </c>
      <c r="C912" s="15" t="s">
        <v>15</v>
      </c>
      <c r="D912" s="15" t="s">
        <v>42</v>
      </c>
      <c r="E912" s="18">
        <f t="shared" si="164"/>
        <v>3553</v>
      </c>
      <c r="F912" s="18">
        <v>3553</v>
      </c>
      <c r="G912" s="18"/>
      <c r="H912" s="18">
        <f t="shared" si="166"/>
        <v>3696</v>
      </c>
      <c r="I912" s="18">
        <v>3696</v>
      </c>
      <c r="J912" s="18"/>
    </row>
    <row r="913" spans="1:10" ht="77.45" customHeight="1" x14ac:dyDescent="0.2">
      <c r="A913" s="37" t="s">
        <v>561</v>
      </c>
      <c r="B913" s="15" t="s">
        <v>114</v>
      </c>
      <c r="C913" s="15"/>
      <c r="D913" s="15"/>
      <c r="E913" s="18">
        <f t="shared" si="164"/>
        <v>4086</v>
      </c>
      <c r="F913" s="19">
        <f>F914+F915+F916</f>
        <v>4086</v>
      </c>
      <c r="G913" s="18">
        <f>G914+G915+G916</f>
        <v>0</v>
      </c>
      <c r="H913" s="18">
        <f t="shared" si="166"/>
        <v>4192</v>
      </c>
      <c r="I913" s="19">
        <f>I914+I915+I916</f>
        <v>4192</v>
      </c>
      <c r="J913" s="18">
        <f>J914+J915+J916</f>
        <v>0</v>
      </c>
    </row>
    <row r="914" spans="1:10" ht="206.25" customHeight="1" x14ac:dyDescent="0.2">
      <c r="A914" s="37" t="s">
        <v>25</v>
      </c>
      <c r="B914" s="15" t="s">
        <v>114</v>
      </c>
      <c r="C914" s="15" t="s">
        <v>15</v>
      </c>
      <c r="D914" s="15" t="s">
        <v>42</v>
      </c>
      <c r="E914" s="18">
        <f t="shared" si="164"/>
        <v>3949</v>
      </c>
      <c r="F914" s="18">
        <v>3949</v>
      </c>
      <c r="G914" s="18"/>
      <c r="H914" s="18">
        <f t="shared" si="166"/>
        <v>4105</v>
      </c>
      <c r="I914" s="18">
        <v>4105</v>
      </c>
      <c r="J914" s="18"/>
    </row>
    <row r="915" spans="1:10" ht="62.25" customHeight="1" x14ac:dyDescent="0.2">
      <c r="A915" s="15" t="s">
        <v>23</v>
      </c>
      <c r="B915" s="15" t="s">
        <v>114</v>
      </c>
      <c r="C915" s="15" t="s">
        <v>16</v>
      </c>
      <c r="D915" s="15" t="s">
        <v>42</v>
      </c>
      <c r="E915" s="18">
        <f t="shared" si="164"/>
        <v>118</v>
      </c>
      <c r="F915" s="18">
        <v>118</v>
      </c>
      <c r="G915" s="18"/>
      <c r="H915" s="18">
        <f t="shared" si="166"/>
        <v>68</v>
      </c>
      <c r="I915" s="18">
        <v>68</v>
      </c>
      <c r="J915" s="18"/>
    </row>
    <row r="916" spans="1:10" ht="42.75" customHeight="1" x14ac:dyDescent="0.2">
      <c r="A916" s="15" t="s">
        <v>22</v>
      </c>
      <c r="B916" s="15" t="s">
        <v>114</v>
      </c>
      <c r="C916" s="15" t="s">
        <v>18</v>
      </c>
      <c r="D916" s="15" t="s">
        <v>42</v>
      </c>
      <c r="E916" s="18">
        <f t="shared" si="164"/>
        <v>19</v>
      </c>
      <c r="F916" s="18">
        <v>19</v>
      </c>
      <c r="G916" s="18"/>
      <c r="H916" s="18">
        <f t="shared" si="166"/>
        <v>19</v>
      </c>
      <c r="I916" s="18">
        <v>19</v>
      </c>
      <c r="J916" s="18"/>
    </row>
    <row r="917" spans="1:10" ht="45" customHeight="1" x14ac:dyDescent="0.2">
      <c r="A917" s="15" t="s">
        <v>43</v>
      </c>
      <c r="B917" s="15" t="s">
        <v>115</v>
      </c>
      <c r="C917" s="15"/>
      <c r="D917" s="15"/>
      <c r="E917" s="18">
        <f t="shared" si="164"/>
        <v>13000</v>
      </c>
      <c r="F917" s="19">
        <f>SUM(F918:F918)</f>
        <v>13000</v>
      </c>
      <c r="G917" s="18">
        <f>SUM(G918:G918)</f>
        <v>0</v>
      </c>
      <c r="H917" s="18">
        <f t="shared" si="166"/>
        <v>13000</v>
      </c>
      <c r="I917" s="19">
        <f>SUM(I918:I918)</f>
        <v>13000</v>
      </c>
      <c r="J917" s="18">
        <f>SUM(J918:J918)</f>
        <v>0</v>
      </c>
    </row>
    <row r="918" spans="1:10" ht="38.25" customHeight="1" x14ac:dyDescent="0.2">
      <c r="A918" s="15" t="s">
        <v>22</v>
      </c>
      <c r="B918" s="15" t="s">
        <v>115</v>
      </c>
      <c r="C918" s="15" t="s">
        <v>18</v>
      </c>
      <c r="D918" s="15" t="s">
        <v>44</v>
      </c>
      <c r="E918" s="18">
        <f t="shared" ref="E918:E933" si="167">F918+G918</f>
        <v>13000</v>
      </c>
      <c r="F918" s="19">
        <v>13000</v>
      </c>
      <c r="G918" s="18"/>
      <c r="H918" s="18">
        <f t="shared" si="166"/>
        <v>13000</v>
      </c>
      <c r="I918" s="19">
        <v>13000</v>
      </c>
      <c r="J918" s="18"/>
    </row>
    <row r="919" spans="1:10" ht="42" customHeight="1" x14ac:dyDescent="0.2">
      <c r="A919" s="37" t="s">
        <v>49</v>
      </c>
      <c r="B919" s="15" t="s">
        <v>116</v>
      </c>
      <c r="C919" s="15"/>
      <c r="D919" s="15"/>
      <c r="E919" s="18">
        <f t="shared" si="167"/>
        <v>65735</v>
      </c>
      <c r="F919" s="19">
        <f>F920</f>
        <v>65735</v>
      </c>
      <c r="G919" s="18">
        <f>G920</f>
        <v>0</v>
      </c>
      <c r="H919" s="18">
        <f t="shared" si="166"/>
        <v>61795</v>
      </c>
      <c r="I919" s="19">
        <f>I920</f>
        <v>61795</v>
      </c>
      <c r="J919" s="18">
        <f>J920</f>
        <v>0</v>
      </c>
    </row>
    <row r="920" spans="1:10" ht="87.75" customHeight="1" x14ac:dyDescent="0.2">
      <c r="A920" s="15" t="s">
        <v>45</v>
      </c>
      <c r="B920" s="15" t="s">
        <v>116</v>
      </c>
      <c r="C920" s="15" t="s">
        <v>46</v>
      </c>
      <c r="D920" s="15" t="s">
        <v>47</v>
      </c>
      <c r="E920" s="18">
        <f t="shared" si="167"/>
        <v>65735</v>
      </c>
      <c r="F920" s="18">
        <v>65735</v>
      </c>
      <c r="G920" s="18"/>
      <c r="H920" s="18">
        <f t="shared" si="166"/>
        <v>61795</v>
      </c>
      <c r="I920" s="18">
        <v>61795</v>
      </c>
      <c r="J920" s="18"/>
    </row>
    <row r="921" spans="1:10" ht="105.75" customHeight="1" x14ac:dyDescent="0.2">
      <c r="A921" s="15" t="s">
        <v>55</v>
      </c>
      <c r="B921" s="15" t="s">
        <v>117</v>
      </c>
      <c r="C921" s="15"/>
      <c r="D921" s="15"/>
      <c r="E921" s="18">
        <f t="shared" si="167"/>
        <v>42895</v>
      </c>
      <c r="F921" s="19">
        <f>F922+F923+F924+F925</f>
        <v>42895</v>
      </c>
      <c r="G921" s="18">
        <f>SUM(G922:G925)</f>
        <v>0</v>
      </c>
      <c r="H921" s="18">
        <f t="shared" si="166"/>
        <v>43483</v>
      </c>
      <c r="I921" s="19">
        <f>I922+I923+I924+I925</f>
        <v>43483</v>
      </c>
      <c r="J921" s="18">
        <f>SUM(J922:J925)</f>
        <v>0</v>
      </c>
    </row>
    <row r="922" spans="1:10" ht="223.5" customHeight="1" x14ac:dyDescent="0.2">
      <c r="A922" s="37" t="s">
        <v>25</v>
      </c>
      <c r="B922" s="15" t="s">
        <v>117</v>
      </c>
      <c r="C922" s="15" t="s">
        <v>15</v>
      </c>
      <c r="D922" s="15" t="s">
        <v>1</v>
      </c>
      <c r="E922" s="18">
        <f t="shared" si="167"/>
        <v>24690</v>
      </c>
      <c r="F922" s="19">
        <v>24690</v>
      </c>
      <c r="G922" s="18"/>
      <c r="H922" s="18">
        <f t="shared" si="166"/>
        <v>24907.7</v>
      </c>
      <c r="I922" s="19">
        <v>24907.7</v>
      </c>
      <c r="J922" s="18"/>
    </row>
    <row r="923" spans="1:10" ht="220.5" customHeight="1" x14ac:dyDescent="0.2">
      <c r="A923" s="37" t="s">
        <v>25</v>
      </c>
      <c r="B923" s="15" t="s">
        <v>117</v>
      </c>
      <c r="C923" s="15" t="s">
        <v>15</v>
      </c>
      <c r="D923" s="15" t="s">
        <v>3</v>
      </c>
      <c r="E923" s="18">
        <f t="shared" si="167"/>
        <v>17171</v>
      </c>
      <c r="F923" s="18">
        <v>17171</v>
      </c>
      <c r="G923" s="18"/>
      <c r="H923" s="18">
        <f t="shared" si="166"/>
        <v>17322.3</v>
      </c>
      <c r="I923" s="18">
        <v>17322.3</v>
      </c>
      <c r="J923" s="18"/>
    </row>
    <row r="924" spans="1:10" ht="63.75" customHeight="1" x14ac:dyDescent="0.2">
      <c r="A924" s="37" t="s">
        <v>23</v>
      </c>
      <c r="B924" s="15" t="s">
        <v>117</v>
      </c>
      <c r="C924" s="15" t="s">
        <v>16</v>
      </c>
      <c r="D924" s="15" t="s">
        <v>1</v>
      </c>
      <c r="E924" s="18">
        <f t="shared" si="167"/>
        <v>629</v>
      </c>
      <c r="F924" s="19">
        <v>629</v>
      </c>
      <c r="G924" s="18"/>
      <c r="H924" s="18">
        <f t="shared" si="166"/>
        <v>773</v>
      </c>
      <c r="I924" s="19">
        <v>773</v>
      </c>
      <c r="J924" s="18"/>
    </row>
    <row r="925" spans="1:10" ht="69" customHeight="1" x14ac:dyDescent="0.2">
      <c r="A925" s="37" t="s">
        <v>23</v>
      </c>
      <c r="B925" s="15" t="s">
        <v>117</v>
      </c>
      <c r="C925" s="15" t="s">
        <v>16</v>
      </c>
      <c r="D925" s="15" t="s">
        <v>3</v>
      </c>
      <c r="E925" s="18">
        <f t="shared" si="167"/>
        <v>405</v>
      </c>
      <c r="F925" s="18">
        <v>405</v>
      </c>
      <c r="G925" s="18"/>
      <c r="H925" s="18">
        <f t="shared" si="166"/>
        <v>480</v>
      </c>
      <c r="I925" s="18">
        <v>480</v>
      </c>
      <c r="J925" s="18"/>
    </row>
    <row r="926" spans="1:10" ht="147" customHeight="1" x14ac:dyDescent="0.2">
      <c r="A926" s="15" t="s">
        <v>613</v>
      </c>
      <c r="B926" s="15" t="s">
        <v>612</v>
      </c>
      <c r="C926" s="15"/>
      <c r="D926" s="15"/>
      <c r="E926" s="18">
        <f t="shared" si="167"/>
        <v>17.399999999999999</v>
      </c>
      <c r="F926" s="19">
        <f>F927</f>
        <v>0</v>
      </c>
      <c r="G926" s="19">
        <f>G927</f>
        <v>17.399999999999999</v>
      </c>
      <c r="H926" s="18">
        <f t="shared" si="166"/>
        <v>15.5</v>
      </c>
      <c r="I926" s="19">
        <f>I927</f>
        <v>0</v>
      </c>
      <c r="J926" s="19">
        <f>J927</f>
        <v>15.5</v>
      </c>
    </row>
    <row r="927" spans="1:10" ht="62.45" customHeight="1" x14ac:dyDescent="0.2">
      <c r="A927" s="15" t="s">
        <v>23</v>
      </c>
      <c r="B927" s="15" t="s">
        <v>612</v>
      </c>
      <c r="C927" s="15" t="s">
        <v>16</v>
      </c>
      <c r="D927" s="15" t="s">
        <v>614</v>
      </c>
      <c r="E927" s="18">
        <f t="shared" si="167"/>
        <v>17.399999999999999</v>
      </c>
      <c r="F927" s="19">
        <v>0</v>
      </c>
      <c r="G927" s="18">
        <v>17.399999999999999</v>
      </c>
      <c r="H927" s="18">
        <f t="shared" si="166"/>
        <v>15.5</v>
      </c>
      <c r="I927" s="19">
        <v>0</v>
      </c>
      <c r="J927" s="18">
        <v>15.5</v>
      </c>
    </row>
    <row r="928" spans="1:10" ht="141" customHeight="1" x14ac:dyDescent="0.2">
      <c r="A928" s="15" t="s">
        <v>118</v>
      </c>
      <c r="B928" s="15" t="s">
        <v>119</v>
      </c>
      <c r="C928" s="15"/>
      <c r="D928" s="15"/>
      <c r="E928" s="18">
        <f t="shared" si="167"/>
        <v>1310</v>
      </c>
      <c r="F928" s="19">
        <f>F929</f>
        <v>0</v>
      </c>
      <c r="G928" s="19">
        <f>G929</f>
        <v>1310</v>
      </c>
      <c r="H928" s="18">
        <f t="shared" si="166"/>
        <v>1359</v>
      </c>
      <c r="I928" s="19">
        <f>I929</f>
        <v>0</v>
      </c>
      <c r="J928" s="19">
        <f>J929</f>
        <v>1359</v>
      </c>
    </row>
    <row r="929" spans="1:10" ht="218.25" customHeight="1" x14ac:dyDescent="0.2">
      <c r="A929" s="37" t="s">
        <v>25</v>
      </c>
      <c r="B929" s="15" t="s">
        <v>119</v>
      </c>
      <c r="C929" s="15" t="s">
        <v>15</v>
      </c>
      <c r="D929" s="15" t="s">
        <v>6</v>
      </c>
      <c r="E929" s="18">
        <f t="shared" si="167"/>
        <v>1310</v>
      </c>
      <c r="F929" s="19">
        <v>0</v>
      </c>
      <c r="G929" s="18">
        <v>1310</v>
      </c>
      <c r="H929" s="18">
        <f t="shared" si="166"/>
        <v>1359</v>
      </c>
      <c r="I929" s="19">
        <v>0</v>
      </c>
      <c r="J929" s="18">
        <v>1359</v>
      </c>
    </row>
    <row r="930" spans="1:10" ht="170.25" customHeight="1" x14ac:dyDescent="0.2">
      <c r="A930" s="15" t="s">
        <v>953</v>
      </c>
      <c r="B930" s="15" t="s">
        <v>954</v>
      </c>
      <c r="C930" s="15"/>
      <c r="D930" s="15"/>
      <c r="E930" s="18">
        <f t="shared" si="167"/>
        <v>8.6999999999999993</v>
      </c>
      <c r="F930" s="19">
        <f>F931</f>
        <v>0</v>
      </c>
      <c r="G930" s="19">
        <f>G931</f>
        <v>8.6999999999999993</v>
      </c>
      <c r="H930" s="18">
        <f t="shared" si="166"/>
        <v>8.6999999999999993</v>
      </c>
      <c r="I930" s="19">
        <f>I931</f>
        <v>0</v>
      </c>
      <c r="J930" s="19">
        <f>J931</f>
        <v>8.6999999999999993</v>
      </c>
    </row>
    <row r="931" spans="1:10" ht="198.75" customHeight="1" x14ac:dyDescent="0.2">
      <c r="A931" s="37" t="s">
        <v>25</v>
      </c>
      <c r="B931" s="15" t="s">
        <v>954</v>
      </c>
      <c r="C931" s="15" t="s">
        <v>15</v>
      </c>
      <c r="D931" s="15" t="s">
        <v>7</v>
      </c>
      <c r="E931" s="18">
        <f t="shared" si="167"/>
        <v>8.6999999999999993</v>
      </c>
      <c r="F931" s="19">
        <v>0</v>
      </c>
      <c r="G931" s="18">
        <v>8.6999999999999993</v>
      </c>
      <c r="H931" s="18">
        <f t="shared" si="166"/>
        <v>8.6999999999999993</v>
      </c>
      <c r="I931" s="19">
        <v>0</v>
      </c>
      <c r="J931" s="18">
        <v>8.6999999999999993</v>
      </c>
    </row>
    <row r="932" spans="1:10" ht="41.25" customHeight="1" x14ac:dyDescent="0.2">
      <c r="A932" s="37" t="s">
        <v>963</v>
      </c>
      <c r="B932" s="15"/>
      <c r="C932" s="15"/>
      <c r="D932" s="15"/>
      <c r="E932" s="18">
        <f t="shared" si="167"/>
        <v>111525</v>
      </c>
      <c r="F932" s="19">
        <v>111525</v>
      </c>
      <c r="G932" s="18"/>
      <c r="H932" s="18">
        <f t="shared" si="166"/>
        <v>229536</v>
      </c>
      <c r="I932" s="19">
        <v>229536</v>
      </c>
      <c r="J932" s="18"/>
    </row>
    <row r="933" spans="1:10" ht="18" customHeight="1" x14ac:dyDescent="0.2">
      <c r="A933" s="35" t="s">
        <v>12</v>
      </c>
      <c r="B933" s="11"/>
      <c r="C933" s="11"/>
      <c r="D933" s="11"/>
      <c r="E933" s="16">
        <f t="shared" si="167"/>
        <v>11475911.399999999</v>
      </c>
      <c r="F933" s="16">
        <f>F13+F67+F219+F252+F339+F363+F609+F650+F659+F682+F712+F786+F828+F869+F890+F859+F882+F694+F932</f>
        <v>4460989</v>
      </c>
      <c r="G933" s="16">
        <f>G13+G67+G219+G252+G339+G363+G609+G650+G659+G682+G712+G786+G828+G869+G890+G859+G882+G694+G932</f>
        <v>7014922.3999999985</v>
      </c>
      <c r="H933" s="16">
        <f t="shared" si="166"/>
        <v>11442469.699999999</v>
      </c>
      <c r="I933" s="16">
        <f>I13+I67+I219+I252+I339+I363+I609+I650+I659+I682+I712+I786+I828+I869+I890+I859+I882+I694+I932</f>
        <v>4590714</v>
      </c>
      <c r="J933" s="16">
        <f>J13+J67+J219+J252+J339+J363+J609+J650+J659+J682+J712+J786+J828+J869+J890+J859+J882+J694+J932</f>
        <v>6851755.7000000002</v>
      </c>
    </row>
    <row r="934" spans="1:10" x14ac:dyDescent="0.2">
      <c r="A934" s="13"/>
    </row>
    <row r="937" spans="1:10" x14ac:dyDescent="0.2">
      <c r="G937" s="63"/>
    </row>
  </sheetData>
  <mergeCells count="2">
    <mergeCell ref="A9:D9"/>
    <mergeCell ref="A6:H8"/>
  </mergeCells>
  <pageMargins left="1.1417322834645669" right="0.6692913385826772" top="0.78740157480314965" bottom="0.78740157480314965" header="0" footer="0"/>
  <pageSetup paperSize="9" orientation="portrait" r:id="rId1"/>
  <headerFooter differentFirst="1">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G3" sqref="G3"/>
    </sheetView>
  </sheetViews>
  <sheetFormatPr defaultRowHeight="12.75" x14ac:dyDescent="0.2"/>
  <cols>
    <col min="1" max="1" width="33.42578125" customWidth="1"/>
    <col min="2" max="2" width="17.42578125" customWidth="1"/>
    <col min="3" max="3" width="11.5703125" customWidth="1"/>
    <col min="4" max="4" width="11.28515625" customWidth="1"/>
    <col min="5" max="5" width="11.5703125" customWidth="1"/>
    <col min="6" max="6" width="11.28515625" customWidth="1"/>
    <col min="7" max="7" width="11.7109375" customWidth="1"/>
    <col min="8" max="8" width="12.85546875" customWidth="1"/>
  </cols>
  <sheetData>
    <row r="1" spans="1:8" ht="66" x14ac:dyDescent="0.2">
      <c r="A1" s="5" t="s">
        <v>0</v>
      </c>
      <c r="B1" s="1" t="s">
        <v>13</v>
      </c>
      <c r="C1" s="1" t="s">
        <v>596</v>
      </c>
      <c r="D1" s="1" t="s">
        <v>597</v>
      </c>
      <c r="E1" s="1" t="s">
        <v>598</v>
      </c>
      <c r="F1" s="1" t="s">
        <v>673</v>
      </c>
      <c r="G1" s="4" t="s">
        <v>674</v>
      </c>
      <c r="H1" s="1" t="s">
        <v>675</v>
      </c>
    </row>
    <row r="2" spans="1:8" ht="99" x14ac:dyDescent="0.2">
      <c r="A2" s="5" t="s">
        <v>677</v>
      </c>
      <c r="B2" s="1" t="s">
        <v>120</v>
      </c>
      <c r="C2" s="2">
        <v>66936</v>
      </c>
      <c r="D2" s="2">
        <v>64658</v>
      </c>
      <c r="E2" s="2">
        <v>2278</v>
      </c>
      <c r="F2" s="2">
        <v>67015</v>
      </c>
      <c r="G2" s="2">
        <v>64658</v>
      </c>
      <c r="H2" s="2">
        <v>2357</v>
      </c>
    </row>
    <row r="3" spans="1:8" ht="66" x14ac:dyDescent="0.2">
      <c r="A3" s="6" t="s">
        <v>678</v>
      </c>
      <c r="B3" s="1" t="s">
        <v>237</v>
      </c>
      <c r="C3" s="2">
        <v>3817012</v>
      </c>
      <c r="D3" s="2">
        <v>1514672</v>
      </c>
      <c r="E3" s="2">
        <v>2302340</v>
      </c>
      <c r="F3" s="2">
        <v>3982147</v>
      </c>
      <c r="G3" s="3">
        <v>1486916</v>
      </c>
      <c r="H3" s="2">
        <v>2495231</v>
      </c>
    </row>
    <row r="4" spans="1:8" ht="82.5" x14ac:dyDescent="0.2">
      <c r="A4" s="5" t="s">
        <v>679</v>
      </c>
      <c r="B4" s="1" t="s">
        <v>82</v>
      </c>
      <c r="C4" s="2">
        <v>18934</v>
      </c>
      <c r="D4" s="2">
        <v>18934</v>
      </c>
      <c r="E4" s="2">
        <v>0</v>
      </c>
      <c r="F4" s="2">
        <v>18934</v>
      </c>
      <c r="G4" s="2">
        <v>18934</v>
      </c>
      <c r="H4" s="2">
        <v>0</v>
      </c>
    </row>
    <row r="5" spans="1:8" ht="82.5" x14ac:dyDescent="0.2">
      <c r="A5" s="5" t="s">
        <v>680</v>
      </c>
      <c r="B5" s="1" t="s">
        <v>51</v>
      </c>
      <c r="C5" s="2">
        <v>397520</v>
      </c>
      <c r="D5" s="2">
        <v>379160</v>
      </c>
      <c r="E5" s="2">
        <v>18360</v>
      </c>
      <c r="F5" s="2">
        <v>407680</v>
      </c>
      <c r="G5" s="2">
        <v>380176</v>
      </c>
      <c r="H5" s="2">
        <v>27504</v>
      </c>
    </row>
    <row r="6" spans="1:8" ht="66" x14ac:dyDescent="0.2">
      <c r="A6" s="5" t="s">
        <v>681</v>
      </c>
      <c r="B6" s="1" t="s">
        <v>330</v>
      </c>
      <c r="C6" s="2">
        <v>43737</v>
      </c>
      <c r="D6" s="2">
        <v>15789</v>
      </c>
      <c r="E6" s="2">
        <v>27948</v>
      </c>
      <c r="F6" s="2">
        <v>43737</v>
      </c>
      <c r="G6" s="3">
        <v>15789</v>
      </c>
      <c r="H6" s="3">
        <v>27948</v>
      </c>
    </row>
    <row r="7" spans="1:8" ht="82.5" x14ac:dyDescent="0.2">
      <c r="A7" s="6" t="s">
        <v>682</v>
      </c>
      <c r="B7" s="1" t="s">
        <v>366</v>
      </c>
      <c r="C7" s="2">
        <v>1096037</v>
      </c>
      <c r="D7" s="2">
        <v>41925</v>
      </c>
      <c r="E7" s="2">
        <v>1054112</v>
      </c>
      <c r="F7" s="2">
        <v>1136742</v>
      </c>
      <c r="G7" s="3">
        <v>41925</v>
      </c>
      <c r="H7" s="2">
        <v>1094817</v>
      </c>
    </row>
    <row r="8" spans="1:8" ht="82.5" x14ac:dyDescent="0.2">
      <c r="A8" s="5" t="s">
        <v>683</v>
      </c>
      <c r="B8" s="1" t="s">
        <v>215</v>
      </c>
      <c r="C8" s="2">
        <v>159916</v>
      </c>
      <c r="D8" s="2">
        <v>159916</v>
      </c>
      <c r="E8" s="2">
        <v>0</v>
      </c>
      <c r="F8" s="2">
        <v>159916</v>
      </c>
      <c r="G8" s="2">
        <v>159916</v>
      </c>
      <c r="H8" s="2">
        <v>0</v>
      </c>
    </row>
    <row r="9" spans="1:8" ht="132" x14ac:dyDescent="0.2">
      <c r="A9" s="5" t="s">
        <v>684</v>
      </c>
      <c r="B9" s="1" t="s">
        <v>338</v>
      </c>
      <c r="C9" s="2">
        <v>14721</v>
      </c>
      <c r="D9" s="2">
        <v>14721</v>
      </c>
      <c r="E9" s="2">
        <v>0</v>
      </c>
      <c r="F9" s="2">
        <v>14721</v>
      </c>
      <c r="G9" s="3">
        <v>14721</v>
      </c>
      <c r="H9" s="2">
        <v>0</v>
      </c>
    </row>
    <row r="10" spans="1:8" ht="148.5" x14ac:dyDescent="0.2">
      <c r="A10" s="5" t="s">
        <v>685</v>
      </c>
      <c r="B10" s="1" t="s">
        <v>145</v>
      </c>
      <c r="C10" s="2">
        <v>2356</v>
      </c>
      <c r="D10" s="2">
        <v>1872</v>
      </c>
      <c r="E10" s="2">
        <v>484</v>
      </c>
      <c r="F10" s="2">
        <v>2375</v>
      </c>
      <c r="G10" s="2">
        <v>1872</v>
      </c>
      <c r="H10" s="2">
        <v>503</v>
      </c>
    </row>
    <row r="11" spans="1:8" ht="82.5" x14ac:dyDescent="0.2">
      <c r="A11" s="5" t="s">
        <v>686</v>
      </c>
      <c r="B11" s="1" t="s">
        <v>106</v>
      </c>
      <c r="C11" s="2">
        <v>3099</v>
      </c>
      <c r="D11" s="2">
        <v>23</v>
      </c>
      <c r="E11" s="2">
        <v>3076</v>
      </c>
      <c r="F11" s="2">
        <v>3118</v>
      </c>
      <c r="G11" s="2">
        <v>23</v>
      </c>
      <c r="H11" s="2">
        <v>3095</v>
      </c>
    </row>
    <row r="12" spans="1:8" ht="99" x14ac:dyDescent="0.2">
      <c r="A12" s="1" t="s">
        <v>745</v>
      </c>
      <c r="B12" s="1" t="s">
        <v>746</v>
      </c>
      <c r="C12" s="2">
        <v>1933</v>
      </c>
      <c r="D12" s="2">
        <v>1933</v>
      </c>
      <c r="E12" s="2">
        <v>0</v>
      </c>
      <c r="F12" s="2">
        <v>1933</v>
      </c>
      <c r="G12" s="2">
        <v>1933</v>
      </c>
      <c r="H12" s="2">
        <v>0</v>
      </c>
    </row>
    <row r="13" spans="1:8" ht="82.5" x14ac:dyDescent="0.2">
      <c r="A13" s="5" t="s">
        <v>687</v>
      </c>
      <c r="B13" s="1" t="s">
        <v>157</v>
      </c>
      <c r="C13" s="2">
        <v>341865</v>
      </c>
      <c r="D13" s="2">
        <v>341586</v>
      </c>
      <c r="E13" s="2">
        <v>279</v>
      </c>
      <c r="F13" s="2">
        <v>341865</v>
      </c>
      <c r="G13" s="3">
        <v>341586</v>
      </c>
      <c r="H13" s="2">
        <v>279</v>
      </c>
    </row>
    <row r="14" spans="1:8" ht="115.5" x14ac:dyDescent="0.2">
      <c r="A14" s="5" t="s">
        <v>688</v>
      </c>
      <c r="B14" s="1" t="s">
        <v>195</v>
      </c>
      <c r="C14" s="2">
        <v>592336</v>
      </c>
      <c r="D14" s="2">
        <v>353194</v>
      </c>
      <c r="E14" s="2">
        <v>239142</v>
      </c>
      <c r="F14" s="2">
        <v>561812</v>
      </c>
      <c r="G14" s="3">
        <v>353194</v>
      </c>
      <c r="H14" s="2">
        <v>208618</v>
      </c>
    </row>
    <row r="15" spans="1:8" ht="115.5" x14ac:dyDescent="0.2">
      <c r="A15" s="5" t="s">
        <v>689</v>
      </c>
      <c r="B15" s="1" t="s">
        <v>345</v>
      </c>
      <c r="C15" s="2">
        <v>90576</v>
      </c>
      <c r="D15" s="2">
        <v>89376</v>
      </c>
      <c r="E15" s="2">
        <v>1200</v>
      </c>
      <c r="F15" s="2">
        <v>90856</v>
      </c>
      <c r="G15" s="3">
        <v>89376</v>
      </c>
      <c r="H15" s="2">
        <v>1480</v>
      </c>
    </row>
    <row r="16" spans="1:8" ht="99" x14ac:dyDescent="0.2">
      <c r="A16" s="1" t="s">
        <v>690</v>
      </c>
      <c r="B16" s="1" t="s">
        <v>550</v>
      </c>
      <c r="C16" s="2">
        <v>342</v>
      </c>
      <c r="D16" s="2">
        <v>342</v>
      </c>
      <c r="E16" s="2">
        <v>0</v>
      </c>
      <c r="F16" s="2">
        <v>342</v>
      </c>
      <c r="G16" s="3">
        <v>342</v>
      </c>
      <c r="H16" s="2">
        <v>0</v>
      </c>
    </row>
    <row r="17" spans="1:8" ht="115.5" x14ac:dyDescent="0.2">
      <c r="A17" s="5" t="s">
        <v>691</v>
      </c>
      <c r="B17" s="1" t="s">
        <v>152</v>
      </c>
      <c r="C17" s="2">
        <v>8940</v>
      </c>
      <c r="D17" s="2">
        <v>105</v>
      </c>
      <c r="E17" s="2">
        <v>8835</v>
      </c>
      <c r="F17" s="2">
        <v>9029</v>
      </c>
      <c r="G17" s="3">
        <v>105</v>
      </c>
      <c r="H17" s="2">
        <v>8924</v>
      </c>
    </row>
    <row r="18" spans="1:8" ht="99" x14ac:dyDescent="0.2">
      <c r="A18" s="1" t="s">
        <v>692</v>
      </c>
      <c r="B18" s="1" t="s">
        <v>599</v>
      </c>
      <c r="C18" s="2">
        <v>12068</v>
      </c>
      <c r="D18" s="2">
        <v>4333</v>
      </c>
      <c r="E18" s="2">
        <v>7735</v>
      </c>
      <c r="F18" s="2">
        <v>70118</v>
      </c>
      <c r="G18" s="2">
        <v>36881</v>
      </c>
      <c r="H18" s="2">
        <v>33237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14</vt:lpstr>
      <vt:lpstr>Лист1</vt:lpstr>
      <vt:lpstr>'Приложение 14'!Заголовки_для_печати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Малютина Елена</cp:lastModifiedBy>
  <cp:lastPrinted>2021-11-01T16:16:04Z</cp:lastPrinted>
  <dcterms:created xsi:type="dcterms:W3CDTF">2013-11-13T16:11:47Z</dcterms:created>
  <dcterms:modified xsi:type="dcterms:W3CDTF">2021-11-02T05:25:14Z</dcterms:modified>
</cp:coreProperties>
</file>