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5" yWindow="-15" windowWidth="8775" windowHeight="11955"/>
  </bookViews>
  <sheets>
    <sheet name="КВСР" sheetId="1" r:id="rId1"/>
    <sheet name="Лист1" sheetId="2" r:id="rId2"/>
  </sheets>
  <definedNames>
    <definedName name="_xlnm._FilterDatabase" localSheetId="0" hidden="1">КВСР!$A$9:$IN$1146</definedName>
    <definedName name="_xlnm.Print_Area" localSheetId="0">КВСР!$A$1:$I$1146</definedName>
  </definedNames>
  <calcPr calcId="152511"/>
</workbook>
</file>

<file path=xl/calcChain.xml><?xml version="1.0" encoding="utf-8"?>
<calcChain xmlns="http://schemas.openxmlformats.org/spreadsheetml/2006/main">
  <c r="K397" i="1"/>
  <c r="J397"/>
  <c r="H397"/>
  <c r="G397"/>
  <c r="K478"/>
  <c r="J478"/>
  <c r="H478"/>
  <c r="G478"/>
  <c r="K744"/>
  <c r="H744"/>
  <c r="J502"/>
  <c r="J521"/>
  <c r="J559"/>
  <c r="J212"/>
  <c r="G212"/>
  <c r="G226" l="1"/>
  <c r="J286"/>
  <c r="J285"/>
  <c r="J732" l="1"/>
  <c r="G158"/>
  <c r="H332" l="1"/>
  <c r="H331" s="1"/>
  <c r="H330" s="1"/>
  <c r="H329" s="1"/>
  <c r="G332"/>
  <c r="I332"/>
  <c r="K331"/>
  <c r="K330" s="1"/>
  <c r="K329" s="1"/>
  <c r="J331"/>
  <c r="J330" s="1"/>
  <c r="J329" s="1"/>
  <c r="I1118"/>
  <c r="I325"/>
  <c r="F325"/>
  <c r="K324"/>
  <c r="K323" s="1"/>
  <c r="J324"/>
  <c r="H324"/>
  <c r="H323" s="1"/>
  <c r="G324"/>
  <c r="G323" s="1"/>
  <c r="F332" l="1"/>
  <c r="F331" s="1"/>
  <c r="G331"/>
  <c r="G330" s="1"/>
  <c r="G329" s="1"/>
  <c r="F329" s="1"/>
  <c r="I329"/>
  <c r="I330"/>
  <c r="I331"/>
  <c r="I324"/>
  <c r="J323"/>
  <c r="F323"/>
  <c r="F324"/>
  <c r="I295"/>
  <c r="K294"/>
  <c r="K293" s="1"/>
  <c r="J294"/>
  <c r="J293" s="1"/>
  <c r="F295"/>
  <c r="H294"/>
  <c r="H293" s="1"/>
  <c r="G294"/>
  <c r="G293" s="1"/>
  <c r="F330" l="1"/>
  <c r="F294"/>
  <c r="I323"/>
  <c r="I294"/>
  <c r="H268" l="1"/>
  <c r="G268"/>
  <c r="G265"/>
  <c r="K268"/>
  <c r="J268"/>
  <c r="I269"/>
  <c r="F269"/>
  <c r="J228"/>
  <c r="J227" s="1"/>
  <c r="K227"/>
  <c r="H227"/>
  <c r="G227"/>
  <c r="F228"/>
  <c r="K1082"/>
  <c r="K1081" s="1"/>
  <c r="K1080" s="1"/>
  <c r="J1082"/>
  <c r="J1081" s="1"/>
  <c r="H1082"/>
  <c r="H1081" s="1"/>
  <c r="H1080" s="1"/>
  <c r="G1082"/>
  <c r="G1081" s="1"/>
  <c r="G1080" s="1"/>
  <c r="I1083"/>
  <c r="F1083"/>
  <c r="I108"/>
  <c r="F108"/>
  <c r="K105"/>
  <c r="J105"/>
  <c r="H105"/>
  <c r="G105"/>
  <c r="K910"/>
  <c r="K912"/>
  <c r="J912"/>
  <c r="J910"/>
  <c r="H910"/>
  <c r="H912"/>
  <c r="G912"/>
  <c r="G910"/>
  <c r="I911"/>
  <c r="I913"/>
  <c r="F911"/>
  <c r="F913"/>
  <c r="J248"/>
  <c r="I433"/>
  <c r="F433"/>
  <c r="K431"/>
  <c r="J431"/>
  <c r="H431"/>
  <c r="G431"/>
  <c r="G732"/>
  <c r="J731"/>
  <c r="G731"/>
  <c r="J727"/>
  <c r="G727"/>
  <c r="J718"/>
  <c r="G718"/>
  <c r="J714"/>
  <c r="G714"/>
  <c r="J710"/>
  <c r="G710"/>
  <c r="J709"/>
  <c r="J708"/>
  <c r="G709"/>
  <c r="G708"/>
  <c r="J703"/>
  <c r="G703"/>
  <c r="J702"/>
  <c r="J701"/>
  <c r="G702"/>
  <c r="G701"/>
  <c r="J693"/>
  <c r="G693"/>
  <c r="J692"/>
  <c r="G692"/>
  <c r="G264" l="1"/>
  <c r="F227"/>
  <c r="F268"/>
  <c r="I268"/>
  <c r="I227"/>
  <c r="I228"/>
  <c r="I1081"/>
  <c r="J1080"/>
  <c r="I1080" s="1"/>
  <c r="I1082"/>
  <c r="K909"/>
  <c r="F1081"/>
  <c r="F1080"/>
  <c r="F1082"/>
  <c r="F910"/>
  <c r="H909"/>
  <c r="I912"/>
  <c r="I910"/>
  <c r="J909"/>
  <c r="G909"/>
  <c r="F912"/>
  <c r="J677"/>
  <c r="G677"/>
  <c r="I909" l="1"/>
  <c r="F909"/>
  <c r="J25"/>
  <c r="J249" l="1"/>
  <c r="G249"/>
  <c r="G250"/>
  <c r="K91"/>
  <c r="K90" s="1"/>
  <c r="K89" s="1"/>
  <c r="J91"/>
  <c r="J90" s="1"/>
  <c r="J89" s="1"/>
  <c r="H91"/>
  <c r="H90" s="1"/>
  <c r="H89" s="1"/>
  <c r="G91"/>
  <c r="G90" s="1"/>
  <c r="G89" s="1"/>
  <c r="I92"/>
  <c r="F92"/>
  <c r="K83"/>
  <c r="J83"/>
  <c r="H83"/>
  <c r="G83"/>
  <c r="I84"/>
  <c r="F84"/>
  <c r="J27"/>
  <c r="G27"/>
  <c r="J26"/>
  <c r="G26"/>
  <c r="G25"/>
  <c r="J21"/>
  <c r="G21"/>
  <c r="F91" l="1"/>
  <c r="I91"/>
  <c r="F90"/>
  <c r="I89"/>
  <c r="I90"/>
  <c r="F89"/>
  <c r="I27"/>
  <c r="K350" l="1"/>
  <c r="J350"/>
  <c r="H350"/>
  <c r="G350"/>
  <c r="I351"/>
  <c r="F351"/>
  <c r="F286"/>
  <c r="F287"/>
  <c r="F288"/>
  <c r="I286"/>
  <c r="I287"/>
  <c r="I288"/>
  <c r="H284"/>
  <c r="K284"/>
  <c r="J284"/>
  <c r="G284"/>
  <c r="J250"/>
  <c r="J126"/>
  <c r="J125" s="1"/>
  <c r="K126"/>
  <c r="K125" s="1"/>
  <c r="K124" s="1"/>
  <c r="I127"/>
  <c r="F127"/>
  <c r="H126"/>
  <c r="G126"/>
  <c r="G125" s="1"/>
  <c r="G124" s="1"/>
  <c r="I472"/>
  <c r="F472"/>
  <c r="K471"/>
  <c r="J471"/>
  <c r="H471"/>
  <c r="G471"/>
  <c r="K469"/>
  <c r="J469"/>
  <c r="H469"/>
  <c r="G469"/>
  <c r="I470"/>
  <c r="F470"/>
  <c r="K696"/>
  <c r="K695" s="1"/>
  <c r="J696"/>
  <c r="H696"/>
  <c r="H695" s="1"/>
  <c r="G696"/>
  <c r="I697"/>
  <c r="F697"/>
  <c r="J468" l="1"/>
  <c r="K468"/>
  <c r="I125"/>
  <c r="J124"/>
  <c r="I124" s="1"/>
  <c r="G468"/>
  <c r="H468"/>
  <c r="I126"/>
  <c r="F471"/>
  <c r="F350"/>
  <c r="F126"/>
  <c r="I350"/>
  <c r="H125"/>
  <c r="H124" s="1"/>
  <c r="F696"/>
  <c r="I471"/>
  <c r="I469"/>
  <c r="F469"/>
  <c r="I696"/>
  <c r="J695"/>
  <c r="I695" s="1"/>
  <c r="G695"/>
  <c r="F695" s="1"/>
  <c r="I468" l="1"/>
  <c r="F468"/>
  <c r="F125"/>
  <c r="K151"/>
  <c r="K150" s="1"/>
  <c r="K149" s="1"/>
  <c r="H151"/>
  <c r="H150" s="1"/>
  <c r="H149" s="1"/>
  <c r="K147"/>
  <c r="K146" s="1"/>
  <c r="J147"/>
  <c r="J146" s="1"/>
  <c r="H147"/>
  <c r="H146" s="1"/>
  <c r="G147"/>
  <c r="G146" s="1"/>
  <c r="I148"/>
  <c r="F148"/>
  <c r="K233"/>
  <c r="K232" s="1"/>
  <c r="J233"/>
  <c r="J232" s="1"/>
  <c r="H233"/>
  <c r="H232" s="1"/>
  <c r="G233"/>
  <c r="G232" s="1"/>
  <c r="I234"/>
  <c r="F234"/>
  <c r="G151"/>
  <c r="G150" s="1"/>
  <c r="G149" s="1"/>
  <c r="K86"/>
  <c r="J86"/>
  <c r="H86"/>
  <c r="G86"/>
  <c r="I88"/>
  <c r="F88"/>
  <c r="I803"/>
  <c r="F1032"/>
  <c r="I1032"/>
  <c r="F1033"/>
  <c r="I1033"/>
  <c r="G1030"/>
  <c r="H1030"/>
  <c r="J1030"/>
  <c r="K1030"/>
  <c r="I1004"/>
  <c r="I233" l="1"/>
  <c r="F147"/>
  <c r="I146"/>
  <c r="I147"/>
  <c r="F146"/>
  <c r="F233"/>
  <c r="I86"/>
  <c r="I447"/>
  <c r="F447"/>
  <c r="K446"/>
  <c r="J446"/>
  <c r="H446"/>
  <c r="G446"/>
  <c r="I446" l="1"/>
  <c r="F446"/>
  <c r="F232" l="1"/>
  <c r="I232"/>
  <c r="I1145" l="1"/>
  <c r="F1145"/>
  <c r="G357" l="1"/>
  <c r="J151" l="1"/>
  <c r="I152"/>
  <c r="F152"/>
  <c r="I151" l="1"/>
  <c r="J150"/>
  <c r="I150" s="1"/>
  <c r="F151"/>
  <c r="J149" l="1"/>
  <c r="I149" s="1"/>
  <c r="F150"/>
  <c r="F149"/>
  <c r="J16"/>
  <c r="G16"/>
  <c r="K16"/>
  <c r="H16"/>
  <c r="F363" l="1"/>
  <c r="I363"/>
  <c r="K362"/>
  <c r="K361" s="1"/>
  <c r="J362"/>
  <c r="J361" s="1"/>
  <c r="H362"/>
  <c r="H361" s="1"/>
  <c r="G362" l="1"/>
  <c r="G361" s="1"/>
  <c r="F361" s="1"/>
  <c r="I361"/>
  <c r="I362"/>
  <c r="F362" l="1"/>
  <c r="I1144"/>
  <c r="F1144"/>
  <c r="K1143"/>
  <c r="K1142" s="1"/>
  <c r="J1143"/>
  <c r="J1142" s="1"/>
  <c r="H1143"/>
  <c r="H1142" s="1"/>
  <c r="G1143"/>
  <c r="I1141"/>
  <c r="F1141"/>
  <c r="K1140"/>
  <c r="K1139" s="1"/>
  <c r="J1140"/>
  <c r="J1139" s="1"/>
  <c r="H1140"/>
  <c r="H1139" s="1"/>
  <c r="G1140"/>
  <c r="I1135"/>
  <c r="F1135"/>
  <c r="K1134"/>
  <c r="J1134"/>
  <c r="H1134"/>
  <c r="H1133" s="1"/>
  <c r="H1132" s="1"/>
  <c r="G1134"/>
  <c r="G1133" s="1"/>
  <c r="K1133"/>
  <c r="K1132" s="1"/>
  <c r="I1131"/>
  <c r="F1131"/>
  <c r="K1130"/>
  <c r="K1129" s="1"/>
  <c r="K1128" s="1"/>
  <c r="J1130"/>
  <c r="J1129" s="1"/>
  <c r="H1130"/>
  <c r="H1129" s="1"/>
  <c r="H1128" s="1"/>
  <c r="G1130"/>
  <c r="I1127"/>
  <c r="F1127"/>
  <c r="K1126"/>
  <c r="K1125" s="1"/>
  <c r="J1126"/>
  <c r="H1126"/>
  <c r="H1125" s="1"/>
  <c r="G1126"/>
  <c r="G1125" s="1"/>
  <c r="I1124"/>
  <c r="F1124"/>
  <c r="K1123"/>
  <c r="K1122" s="1"/>
  <c r="J1123"/>
  <c r="H1123"/>
  <c r="H1122" s="1"/>
  <c r="G1123"/>
  <c r="G1122" s="1"/>
  <c r="I1120"/>
  <c r="F1120"/>
  <c r="K1119"/>
  <c r="H1119"/>
  <c r="F1118"/>
  <c r="K1117"/>
  <c r="J1117"/>
  <c r="H1117"/>
  <c r="G1117"/>
  <c r="I1116"/>
  <c r="F1116"/>
  <c r="J1115"/>
  <c r="I1115" s="1"/>
  <c r="G1115"/>
  <c r="F1115" s="1"/>
  <c r="I1114"/>
  <c r="F1114"/>
  <c r="K1113"/>
  <c r="J1113"/>
  <c r="H1113"/>
  <c r="G1113"/>
  <c r="I1109"/>
  <c r="F1109"/>
  <c r="K1108"/>
  <c r="K1107" s="1"/>
  <c r="J1108"/>
  <c r="H1108"/>
  <c r="H1107" s="1"/>
  <c r="G1108"/>
  <c r="G1107" s="1"/>
  <c r="I1106"/>
  <c r="F1106"/>
  <c r="K1105"/>
  <c r="K1104" s="1"/>
  <c r="J1105"/>
  <c r="H1105"/>
  <c r="H1104" s="1"/>
  <c r="G1105"/>
  <c r="G1104" s="1"/>
  <c r="I1102"/>
  <c r="F1102"/>
  <c r="K1101"/>
  <c r="K1100" s="1"/>
  <c r="K1099" s="1"/>
  <c r="J1101"/>
  <c r="H1101"/>
  <c r="H1100" s="1"/>
  <c r="H1099" s="1"/>
  <c r="G1101"/>
  <c r="G1100" s="1"/>
  <c r="G1099" s="1"/>
  <c r="I1094"/>
  <c r="F1094"/>
  <c r="I1093"/>
  <c r="F1093"/>
  <c r="K1092"/>
  <c r="K1091" s="1"/>
  <c r="H1092"/>
  <c r="H1091" s="1"/>
  <c r="I1090"/>
  <c r="F1090"/>
  <c r="I1089"/>
  <c r="F1089"/>
  <c r="K1088"/>
  <c r="K1087" s="1"/>
  <c r="J1088"/>
  <c r="J1087" s="1"/>
  <c r="H1088"/>
  <c r="H1087" s="1"/>
  <c r="G1088"/>
  <c r="G1087" s="1"/>
  <c r="I1079"/>
  <c r="F1079"/>
  <c r="K1078"/>
  <c r="K1077" s="1"/>
  <c r="H1078"/>
  <c r="H1077" s="1"/>
  <c r="I1076"/>
  <c r="F1076"/>
  <c r="K1075"/>
  <c r="K1074" s="1"/>
  <c r="J1075"/>
  <c r="J1074" s="1"/>
  <c r="H1075"/>
  <c r="H1074" s="1"/>
  <c r="G1075"/>
  <c r="I1073"/>
  <c r="G1069"/>
  <c r="I1072"/>
  <c r="F1072"/>
  <c r="I1071"/>
  <c r="F1071"/>
  <c r="I1070"/>
  <c r="F1070"/>
  <c r="K1069"/>
  <c r="K1068" s="1"/>
  <c r="H1069"/>
  <c r="H1068" s="1"/>
  <c r="I1065"/>
  <c r="F1065"/>
  <c r="K1064"/>
  <c r="K1063" s="1"/>
  <c r="J1064"/>
  <c r="J1063" s="1"/>
  <c r="H1064"/>
  <c r="H1063" s="1"/>
  <c r="G1064"/>
  <c r="I1062"/>
  <c r="F1062"/>
  <c r="K1061"/>
  <c r="K1060" s="1"/>
  <c r="J1061"/>
  <c r="J1060" s="1"/>
  <c r="H1061"/>
  <c r="H1060" s="1"/>
  <c r="G1061"/>
  <c r="I1059"/>
  <c r="F1059"/>
  <c r="K1058"/>
  <c r="K1057" s="1"/>
  <c r="J1058"/>
  <c r="J1057" s="1"/>
  <c r="H1058"/>
  <c r="H1057" s="1"/>
  <c r="G1058"/>
  <c r="I1052"/>
  <c r="F1052"/>
  <c r="K1051"/>
  <c r="K1050" s="1"/>
  <c r="K1049" s="1"/>
  <c r="K1048" s="1"/>
  <c r="K1047" s="1"/>
  <c r="K1046" s="1"/>
  <c r="J1051"/>
  <c r="H1051"/>
  <c r="H1050" s="1"/>
  <c r="H1049" s="1"/>
  <c r="H1048" s="1"/>
  <c r="H1047" s="1"/>
  <c r="H1046" s="1"/>
  <c r="G1051"/>
  <c r="I1044"/>
  <c r="F1044"/>
  <c r="I1043"/>
  <c r="F1043"/>
  <c r="K1042"/>
  <c r="K1041" s="1"/>
  <c r="J1042"/>
  <c r="H1042"/>
  <c r="H1041" s="1"/>
  <c r="G1042"/>
  <c r="G1041" s="1"/>
  <c r="I1040"/>
  <c r="F1040"/>
  <c r="I1039"/>
  <c r="F1039"/>
  <c r="K1038"/>
  <c r="K1037" s="1"/>
  <c r="J1038"/>
  <c r="J1037" s="1"/>
  <c r="H1038"/>
  <c r="H1037" s="1"/>
  <c r="G1038"/>
  <c r="I1036"/>
  <c r="F1036"/>
  <c r="K1035"/>
  <c r="K1034" s="1"/>
  <c r="J1035"/>
  <c r="J1034" s="1"/>
  <c r="H1035"/>
  <c r="H1034" s="1"/>
  <c r="G1035"/>
  <c r="I1031"/>
  <c r="F1031"/>
  <c r="K1029"/>
  <c r="J1029"/>
  <c r="H1029"/>
  <c r="I1028"/>
  <c r="F1028"/>
  <c r="I1027"/>
  <c r="F1027"/>
  <c r="K1026"/>
  <c r="K1025" s="1"/>
  <c r="J1026"/>
  <c r="J1025" s="1"/>
  <c r="H1026"/>
  <c r="H1025" s="1"/>
  <c r="G1026"/>
  <c r="I1024"/>
  <c r="F1024"/>
  <c r="K1023"/>
  <c r="K1022" s="1"/>
  <c r="J1023"/>
  <c r="J1022" s="1"/>
  <c r="H1023"/>
  <c r="H1022" s="1"/>
  <c r="G1023"/>
  <c r="I1020"/>
  <c r="F1020"/>
  <c r="K1018"/>
  <c r="K1017" s="1"/>
  <c r="H1018"/>
  <c r="H1017" s="1"/>
  <c r="I1016"/>
  <c r="F1016"/>
  <c r="K1015"/>
  <c r="K1014" s="1"/>
  <c r="K1013" s="1"/>
  <c r="J1015"/>
  <c r="J1014" s="1"/>
  <c r="J1013" s="1"/>
  <c r="H1015"/>
  <c r="H1014" s="1"/>
  <c r="H1013" s="1"/>
  <c r="G1015"/>
  <c r="I1010"/>
  <c r="F1010"/>
  <c r="K1009"/>
  <c r="K1008" s="1"/>
  <c r="J1009"/>
  <c r="H1009"/>
  <c r="H1008" s="1"/>
  <c r="G1009"/>
  <c r="I1007"/>
  <c r="F1007"/>
  <c r="K1006"/>
  <c r="K1005" s="1"/>
  <c r="J1006"/>
  <c r="H1006"/>
  <c r="H1005" s="1"/>
  <c r="G1006"/>
  <c r="F1004"/>
  <c r="K1003"/>
  <c r="K1002" s="1"/>
  <c r="J1003"/>
  <c r="H1003"/>
  <c r="H1002" s="1"/>
  <c r="G1003"/>
  <c r="I1001"/>
  <c r="F1001"/>
  <c r="K1000"/>
  <c r="K999" s="1"/>
  <c r="J1000"/>
  <c r="H1000"/>
  <c r="H999" s="1"/>
  <c r="G1000"/>
  <c r="I997"/>
  <c r="F997"/>
  <c r="I996"/>
  <c r="F996"/>
  <c r="K995"/>
  <c r="K994" s="1"/>
  <c r="J995"/>
  <c r="H995"/>
  <c r="H994" s="1"/>
  <c r="G995"/>
  <c r="I993"/>
  <c r="F993"/>
  <c r="I992"/>
  <c r="F992"/>
  <c r="J991"/>
  <c r="G991"/>
  <c r="G990" s="1"/>
  <c r="I989"/>
  <c r="F989"/>
  <c r="I988"/>
  <c r="F988"/>
  <c r="K987"/>
  <c r="K986" s="1"/>
  <c r="J987"/>
  <c r="H987"/>
  <c r="H986" s="1"/>
  <c r="G987"/>
  <c r="I983"/>
  <c r="F983"/>
  <c r="K982"/>
  <c r="K981" s="1"/>
  <c r="K980" s="1"/>
  <c r="K979" s="1"/>
  <c r="J982"/>
  <c r="H982"/>
  <c r="H981" s="1"/>
  <c r="H980" s="1"/>
  <c r="H979" s="1"/>
  <c r="G982"/>
  <c r="I977"/>
  <c r="F977"/>
  <c r="K976"/>
  <c r="H976"/>
  <c r="I975"/>
  <c r="F975"/>
  <c r="K974"/>
  <c r="H974"/>
  <c r="I970"/>
  <c r="F970"/>
  <c r="K969"/>
  <c r="K968" s="1"/>
  <c r="J969"/>
  <c r="H969"/>
  <c r="H968" s="1"/>
  <c r="G969"/>
  <c r="G968" s="1"/>
  <c r="I967"/>
  <c r="F967"/>
  <c r="K966"/>
  <c r="J966"/>
  <c r="H966"/>
  <c r="G966"/>
  <c r="I965"/>
  <c r="F965"/>
  <c r="K964"/>
  <c r="J964"/>
  <c r="H964"/>
  <c r="G964"/>
  <c r="I961"/>
  <c r="F961"/>
  <c r="K960"/>
  <c r="K959" s="1"/>
  <c r="J960"/>
  <c r="H960"/>
  <c r="H959" s="1"/>
  <c r="G960"/>
  <c r="G959" s="1"/>
  <c r="I958"/>
  <c r="F958"/>
  <c r="I957"/>
  <c r="F957"/>
  <c r="K956"/>
  <c r="K955" s="1"/>
  <c r="J956"/>
  <c r="H956"/>
  <c r="H955" s="1"/>
  <c r="G956"/>
  <c r="G955" s="1"/>
  <c r="I954"/>
  <c r="F954"/>
  <c r="I953"/>
  <c r="F953"/>
  <c r="K952"/>
  <c r="K951" s="1"/>
  <c r="J952"/>
  <c r="H952"/>
  <c r="H951" s="1"/>
  <c r="G952"/>
  <c r="G951" s="1"/>
  <c r="I950"/>
  <c r="F950"/>
  <c r="I949"/>
  <c r="F949"/>
  <c r="K948"/>
  <c r="K947" s="1"/>
  <c r="J948"/>
  <c r="H948"/>
  <c r="H947" s="1"/>
  <c r="G948"/>
  <c r="G947" s="1"/>
  <c r="I946"/>
  <c r="F946"/>
  <c r="K945"/>
  <c r="J945"/>
  <c r="H945"/>
  <c r="G945"/>
  <c r="I944"/>
  <c r="F944"/>
  <c r="K943"/>
  <c r="J943"/>
  <c r="H943"/>
  <c r="G943"/>
  <c r="I941"/>
  <c r="F941"/>
  <c r="K940"/>
  <c r="J940"/>
  <c r="H940"/>
  <c r="G940"/>
  <c r="I939"/>
  <c r="F939"/>
  <c r="K938"/>
  <c r="J938"/>
  <c r="H938"/>
  <c r="G938"/>
  <c r="I936"/>
  <c r="F936"/>
  <c r="K935"/>
  <c r="K934" s="1"/>
  <c r="J935"/>
  <c r="H935"/>
  <c r="H934" s="1"/>
  <c r="G935"/>
  <c r="G934" s="1"/>
  <c r="I933"/>
  <c r="F933"/>
  <c r="K932"/>
  <c r="J932"/>
  <c r="H932"/>
  <c r="G932"/>
  <c r="I931"/>
  <c r="F931"/>
  <c r="K930"/>
  <c r="J930"/>
  <c r="H930"/>
  <c r="G930"/>
  <c r="I927"/>
  <c r="F927"/>
  <c r="K926"/>
  <c r="K925" s="1"/>
  <c r="H926"/>
  <c r="H925" s="1"/>
  <c r="I924"/>
  <c r="F924"/>
  <c r="K923"/>
  <c r="K922" s="1"/>
  <c r="J923"/>
  <c r="H923"/>
  <c r="H922" s="1"/>
  <c r="G923"/>
  <c r="G922" s="1"/>
  <c r="I921"/>
  <c r="F921"/>
  <c r="J920"/>
  <c r="I920" s="1"/>
  <c r="G920"/>
  <c r="F920" s="1"/>
  <c r="I919"/>
  <c r="F919"/>
  <c r="K918"/>
  <c r="J918"/>
  <c r="H918"/>
  <c r="G918"/>
  <c r="I917"/>
  <c r="F917"/>
  <c r="K916"/>
  <c r="J916"/>
  <c r="H916"/>
  <c r="G916"/>
  <c r="I908"/>
  <c r="F908"/>
  <c r="K907"/>
  <c r="K906" s="1"/>
  <c r="H907"/>
  <c r="H906" s="1"/>
  <c r="I905"/>
  <c r="F905"/>
  <c r="K904"/>
  <c r="I904" s="1"/>
  <c r="H904"/>
  <c r="F904" s="1"/>
  <c r="I903"/>
  <c r="F903"/>
  <c r="I902"/>
  <c r="F902"/>
  <c r="K901"/>
  <c r="J901"/>
  <c r="H901"/>
  <c r="G901"/>
  <c r="I899"/>
  <c r="I898"/>
  <c r="F898"/>
  <c r="K897"/>
  <c r="J897"/>
  <c r="G897"/>
  <c r="I896"/>
  <c r="F896"/>
  <c r="K895"/>
  <c r="J895"/>
  <c r="H895"/>
  <c r="G895"/>
  <c r="I893"/>
  <c r="F893"/>
  <c r="I892"/>
  <c r="F892"/>
  <c r="K891"/>
  <c r="K890" s="1"/>
  <c r="J891"/>
  <c r="J890" s="1"/>
  <c r="H891"/>
  <c r="H890" s="1"/>
  <c r="G891"/>
  <c r="I889"/>
  <c r="F889"/>
  <c r="I888"/>
  <c r="F888"/>
  <c r="K887"/>
  <c r="K886" s="1"/>
  <c r="J887"/>
  <c r="J886" s="1"/>
  <c r="H887"/>
  <c r="H886" s="1"/>
  <c r="G887"/>
  <c r="I885"/>
  <c r="F885"/>
  <c r="I884"/>
  <c r="F884"/>
  <c r="K883"/>
  <c r="K882" s="1"/>
  <c r="J883"/>
  <c r="J882" s="1"/>
  <c r="H883"/>
  <c r="H882" s="1"/>
  <c r="G883"/>
  <c r="I881"/>
  <c r="F881"/>
  <c r="I880"/>
  <c r="F880"/>
  <c r="K879"/>
  <c r="K878" s="1"/>
  <c r="J879"/>
  <c r="J878" s="1"/>
  <c r="H879"/>
  <c r="H878" s="1"/>
  <c r="G879"/>
  <c r="G878" s="1"/>
  <c r="I877"/>
  <c r="F877"/>
  <c r="I876"/>
  <c r="F876"/>
  <c r="K875"/>
  <c r="K874" s="1"/>
  <c r="J875"/>
  <c r="J874" s="1"/>
  <c r="H875"/>
  <c r="H874" s="1"/>
  <c r="G875"/>
  <c r="I873"/>
  <c r="F873"/>
  <c r="I872"/>
  <c r="F872"/>
  <c r="K871"/>
  <c r="K870" s="1"/>
  <c r="J871"/>
  <c r="J870" s="1"/>
  <c r="H871"/>
  <c r="H870" s="1"/>
  <c r="G871"/>
  <c r="G870" s="1"/>
  <c r="I869"/>
  <c r="F869"/>
  <c r="I868"/>
  <c r="F868"/>
  <c r="K867"/>
  <c r="K866" s="1"/>
  <c r="J867"/>
  <c r="J866" s="1"/>
  <c r="H867"/>
  <c r="H866" s="1"/>
  <c r="G867"/>
  <c r="G866" s="1"/>
  <c r="I865"/>
  <c r="F865"/>
  <c r="I864"/>
  <c r="F864"/>
  <c r="K863"/>
  <c r="K862" s="1"/>
  <c r="J863"/>
  <c r="J862" s="1"/>
  <c r="H863"/>
  <c r="H862" s="1"/>
  <c r="G863"/>
  <c r="G862" s="1"/>
  <c r="I861"/>
  <c r="F861"/>
  <c r="I860"/>
  <c r="F860"/>
  <c r="K859"/>
  <c r="K858" s="1"/>
  <c r="J859"/>
  <c r="J858" s="1"/>
  <c r="H859"/>
  <c r="H858" s="1"/>
  <c r="G859"/>
  <c r="G858" s="1"/>
  <c r="I857"/>
  <c r="F857"/>
  <c r="I856"/>
  <c r="F856"/>
  <c r="K855"/>
  <c r="K854" s="1"/>
  <c r="J855"/>
  <c r="J854" s="1"/>
  <c r="H855"/>
  <c r="H854" s="1"/>
  <c r="G855"/>
  <c r="I853"/>
  <c r="F853"/>
  <c r="I852"/>
  <c r="F852"/>
  <c r="K851"/>
  <c r="K850" s="1"/>
  <c r="J851"/>
  <c r="J850" s="1"/>
  <c r="H851"/>
  <c r="H850" s="1"/>
  <c r="G851"/>
  <c r="G850" s="1"/>
  <c r="I849"/>
  <c r="F849"/>
  <c r="I848"/>
  <c r="F848"/>
  <c r="K847"/>
  <c r="K846" s="1"/>
  <c r="J847"/>
  <c r="J846" s="1"/>
  <c r="H847"/>
  <c r="H846" s="1"/>
  <c r="G847"/>
  <c r="G846" s="1"/>
  <c r="I845"/>
  <c r="F845"/>
  <c r="I844"/>
  <c r="F844"/>
  <c r="K843"/>
  <c r="K842" s="1"/>
  <c r="J843"/>
  <c r="J842" s="1"/>
  <c r="H843"/>
  <c r="H842" s="1"/>
  <c r="G843"/>
  <c r="G842" s="1"/>
  <c r="I841"/>
  <c r="F841"/>
  <c r="I840"/>
  <c r="F840"/>
  <c r="K839"/>
  <c r="K838" s="1"/>
  <c r="J839"/>
  <c r="H839"/>
  <c r="H838" s="1"/>
  <c r="G839"/>
  <c r="G838" s="1"/>
  <c r="I837"/>
  <c r="F837"/>
  <c r="I836"/>
  <c r="F836"/>
  <c r="K835"/>
  <c r="K834" s="1"/>
  <c r="J835"/>
  <c r="J834" s="1"/>
  <c r="H835"/>
  <c r="H834" s="1"/>
  <c r="G835"/>
  <c r="I833"/>
  <c r="F833"/>
  <c r="I832"/>
  <c r="F832"/>
  <c r="K831"/>
  <c r="K830" s="1"/>
  <c r="J831"/>
  <c r="H831"/>
  <c r="H830" s="1"/>
  <c r="G831"/>
  <c r="G830" s="1"/>
  <c r="I829"/>
  <c r="F829"/>
  <c r="I828"/>
  <c r="F828"/>
  <c r="K827"/>
  <c r="K826" s="1"/>
  <c r="J827"/>
  <c r="J826" s="1"/>
  <c r="H827"/>
  <c r="H826" s="1"/>
  <c r="G827"/>
  <c r="G826" s="1"/>
  <c r="I825"/>
  <c r="F825"/>
  <c r="K824"/>
  <c r="K823" s="1"/>
  <c r="J824"/>
  <c r="J823" s="1"/>
  <c r="H824"/>
  <c r="H823" s="1"/>
  <c r="G824"/>
  <c r="I822"/>
  <c r="F822"/>
  <c r="K821"/>
  <c r="K820" s="1"/>
  <c r="J821"/>
  <c r="J820" s="1"/>
  <c r="H821"/>
  <c r="H820" s="1"/>
  <c r="G821"/>
  <c r="I819"/>
  <c r="F819"/>
  <c r="K818"/>
  <c r="J818"/>
  <c r="H818"/>
  <c r="G818"/>
  <c r="I817"/>
  <c r="F817"/>
  <c r="K816"/>
  <c r="J816"/>
  <c r="H816"/>
  <c r="G816"/>
  <c r="I814"/>
  <c r="F814"/>
  <c r="K813"/>
  <c r="H813"/>
  <c r="I812"/>
  <c r="F812"/>
  <c r="K811"/>
  <c r="J811"/>
  <c r="H811"/>
  <c r="G811"/>
  <c r="I807"/>
  <c r="F807"/>
  <c r="I806"/>
  <c r="F806"/>
  <c r="K805"/>
  <c r="K804" s="1"/>
  <c r="J805"/>
  <c r="J804" s="1"/>
  <c r="H805"/>
  <c r="H804" s="1"/>
  <c r="G805"/>
  <c r="F803"/>
  <c r="K802"/>
  <c r="J802"/>
  <c r="G802"/>
  <c r="I801"/>
  <c r="F801"/>
  <c r="K800"/>
  <c r="J800"/>
  <c r="G800"/>
  <c r="I796"/>
  <c r="F796"/>
  <c r="K795"/>
  <c r="K794" s="1"/>
  <c r="K793" s="1"/>
  <c r="K792" s="1"/>
  <c r="J795"/>
  <c r="H795"/>
  <c r="H794" s="1"/>
  <c r="H793" s="1"/>
  <c r="H792" s="1"/>
  <c r="G795"/>
  <c r="I790"/>
  <c r="F790"/>
  <c r="I789"/>
  <c r="F789"/>
  <c r="K788"/>
  <c r="K787" s="1"/>
  <c r="K786" s="1"/>
  <c r="J788"/>
  <c r="H788"/>
  <c r="H787" s="1"/>
  <c r="H786" s="1"/>
  <c r="G788"/>
  <c r="G787" s="1"/>
  <c r="G786" s="1"/>
  <c r="I785"/>
  <c r="F785"/>
  <c r="K784"/>
  <c r="K783" s="1"/>
  <c r="K782" s="1"/>
  <c r="H784"/>
  <c r="H783" s="1"/>
  <c r="H782" s="1"/>
  <c r="G784"/>
  <c r="I781"/>
  <c r="F781"/>
  <c r="K780"/>
  <c r="K779" s="1"/>
  <c r="J780"/>
  <c r="H780"/>
  <c r="H779" s="1"/>
  <c r="G780"/>
  <c r="G779" s="1"/>
  <c r="I778"/>
  <c r="F778"/>
  <c r="J777"/>
  <c r="G777"/>
  <c r="G776" s="1"/>
  <c r="I772"/>
  <c r="F772"/>
  <c r="K771"/>
  <c r="J771"/>
  <c r="H771"/>
  <c r="G771"/>
  <c r="I770"/>
  <c r="F770"/>
  <c r="K769"/>
  <c r="H769"/>
  <c r="G769"/>
  <c r="I763"/>
  <c r="F763"/>
  <c r="K762"/>
  <c r="H762"/>
  <c r="I761"/>
  <c r="F761"/>
  <c r="K760"/>
  <c r="J760"/>
  <c r="H760"/>
  <c r="G760"/>
  <c r="I759"/>
  <c r="F759"/>
  <c r="K758"/>
  <c r="J758"/>
  <c r="H758"/>
  <c r="G758"/>
  <c r="I757"/>
  <c r="F757"/>
  <c r="K756"/>
  <c r="H756"/>
  <c r="I749"/>
  <c r="F749"/>
  <c r="I748"/>
  <c r="F748"/>
  <c r="J747"/>
  <c r="I747" s="1"/>
  <c r="G747"/>
  <c r="F747" s="1"/>
  <c r="I743"/>
  <c r="F743"/>
  <c r="K742"/>
  <c r="K741" s="1"/>
  <c r="J742"/>
  <c r="H742"/>
  <c r="H741" s="1"/>
  <c r="G742"/>
  <c r="I740"/>
  <c r="F740"/>
  <c r="K739"/>
  <c r="K738" s="1"/>
  <c r="J739"/>
  <c r="H739"/>
  <c r="H738" s="1"/>
  <c r="G739"/>
  <c r="I733"/>
  <c r="F733"/>
  <c r="I732"/>
  <c r="F732"/>
  <c r="I731"/>
  <c r="F731"/>
  <c r="K730"/>
  <c r="K729" s="1"/>
  <c r="H730"/>
  <c r="H729" s="1"/>
  <c r="G730"/>
  <c r="I728"/>
  <c r="F728"/>
  <c r="I727"/>
  <c r="F727"/>
  <c r="K726"/>
  <c r="K725" s="1"/>
  <c r="H726"/>
  <c r="H725" s="1"/>
  <c r="I721"/>
  <c r="F721"/>
  <c r="K720"/>
  <c r="K719" s="1"/>
  <c r="J720"/>
  <c r="J719" s="1"/>
  <c r="H720"/>
  <c r="H719" s="1"/>
  <c r="G720"/>
  <c r="I718"/>
  <c r="F718"/>
  <c r="K717"/>
  <c r="K716" s="1"/>
  <c r="J717"/>
  <c r="J716" s="1"/>
  <c r="H717"/>
  <c r="H716" s="1"/>
  <c r="G717"/>
  <c r="I714"/>
  <c r="F714"/>
  <c r="K713"/>
  <c r="K712" s="1"/>
  <c r="J713"/>
  <c r="J712" s="1"/>
  <c r="H713"/>
  <c r="H712" s="1"/>
  <c r="I711"/>
  <c r="F711"/>
  <c r="I710"/>
  <c r="F710"/>
  <c r="I709"/>
  <c r="F709"/>
  <c r="I708"/>
  <c r="F708"/>
  <c r="K707"/>
  <c r="K706" s="1"/>
  <c r="H707"/>
  <c r="H706" s="1"/>
  <c r="I704"/>
  <c r="F704"/>
  <c r="I703"/>
  <c r="F703"/>
  <c r="I702"/>
  <c r="F702"/>
  <c r="I701"/>
  <c r="F701"/>
  <c r="K700"/>
  <c r="K699" s="1"/>
  <c r="K698" s="1"/>
  <c r="J700"/>
  <c r="H700"/>
  <c r="H699" s="1"/>
  <c r="H698" s="1"/>
  <c r="G700"/>
  <c r="I694"/>
  <c r="F694"/>
  <c r="I693"/>
  <c r="F693"/>
  <c r="I692"/>
  <c r="F692"/>
  <c r="K691"/>
  <c r="K690" s="1"/>
  <c r="K689" s="1"/>
  <c r="J691"/>
  <c r="J690" s="1"/>
  <c r="J689" s="1"/>
  <c r="H691"/>
  <c r="H690" s="1"/>
  <c r="H689" s="1"/>
  <c r="G691"/>
  <c r="I687"/>
  <c r="F687"/>
  <c r="K686"/>
  <c r="K685" s="1"/>
  <c r="K684" s="1"/>
  <c r="K683" s="1"/>
  <c r="J686"/>
  <c r="J685" s="1"/>
  <c r="J684" s="1"/>
  <c r="J683" s="1"/>
  <c r="H686"/>
  <c r="H685" s="1"/>
  <c r="H684" s="1"/>
  <c r="H683" s="1"/>
  <c r="G686"/>
  <c r="I680"/>
  <c r="F680"/>
  <c r="J679"/>
  <c r="I679" s="1"/>
  <c r="G679"/>
  <c r="F679" s="1"/>
  <c r="I677"/>
  <c r="F677"/>
  <c r="K676"/>
  <c r="K675" s="1"/>
  <c r="K674" s="1"/>
  <c r="K673" s="1"/>
  <c r="K672" s="1"/>
  <c r="K671" s="1"/>
  <c r="H676"/>
  <c r="H675" s="1"/>
  <c r="H674" s="1"/>
  <c r="H673" s="1"/>
  <c r="H672" s="1"/>
  <c r="H671" s="1"/>
  <c r="G676"/>
  <c r="G675" s="1"/>
  <c r="I669"/>
  <c r="F669"/>
  <c r="J668"/>
  <c r="G668"/>
  <c r="I667"/>
  <c r="F667"/>
  <c r="I664"/>
  <c r="F664"/>
  <c r="K663"/>
  <c r="K662" s="1"/>
  <c r="J663"/>
  <c r="J662" s="1"/>
  <c r="H663"/>
  <c r="H662" s="1"/>
  <c r="G663"/>
  <c r="I658"/>
  <c r="F658"/>
  <c r="K657"/>
  <c r="K656" s="1"/>
  <c r="K655" s="1"/>
  <c r="K654" s="1"/>
  <c r="J657"/>
  <c r="J656" s="1"/>
  <c r="J655" s="1"/>
  <c r="H657"/>
  <c r="H656" s="1"/>
  <c r="H655" s="1"/>
  <c r="H654" s="1"/>
  <c r="G657"/>
  <c r="I653"/>
  <c r="F653"/>
  <c r="K652"/>
  <c r="K651" s="1"/>
  <c r="K650" s="1"/>
  <c r="J652"/>
  <c r="J651" s="1"/>
  <c r="J650" s="1"/>
  <c r="H652"/>
  <c r="H651" s="1"/>
  <c r="H650" s="1"/>
  <c r="G652"/>
  <c r="G651" s="1"/>
  <c r="I649"/>
  <c r="F649"/>
  <c r="K648"/>
  <c r="J648"/>
  <c r="H648"/>
  <c r="G648"/>
  <c r="I647"/>
  <c r="F647"/>
  <c r="K646"/>
  <c r="J646"/>
  <c r="H646"/>
  <c r="G646"/>
  <c r="I644"/>
  <c r="F644"/>
  <c r="K643"/>
  <c r="K642" s="1"/>
  <c r="J643"/>
  <c r="J642" s="1"/>
  <c r="H643"/>
  <c r="H642" s="1"/>
  <c r="G643"/>
  <c r="G642" s="1"/>
  <c r="I641"/>
  <c r="F641"/>
  <c r="K640"/>
  <c r="K639" s="1"/>
  <c r="J640"/>
  <c r="J639" s="1"/>
  <c r="H640"/>
  <c r="H639" s="1"/>
  <c r="G640"/>
  <c r="G639" s="1"/>
  <c r="I637"/>
  <c r="F637"/>
  <c r="K636"/>
  <c r="J636"/>
  <c r="H636"/>
  <c r="G636"/>
  <c r="I635"/>
  <c r="F635"/>
  <c r="K634"/>
  <c r="J634"/>
  <c r="H634"/>
  <c r="G634"/>
  <c r="I628"/>
  <c r="F628"/>
  <c r="I627"/>
  <c r="F627"/>
  <c r="K626"/>
  <c r="K625" s="1"/>
  <c r="K624" s="1"/>
  <c r="K623" s="1"/>
  <c r="J626"/>
  <c r="H626"/>
  <c r="H625" s="1"/>
  <c r="H624" s="1"/>
  <c r="H623" s="1"/>
  <c r="G626"/>
  <c r="I622"/>
  <c r="F622"/>
  <c r="I621"/>
  <c r="F621"/>
  <c r="K620"/>
  <c r="K619" s="1"/>
  <c r="J620"/>
  <c r="J619" s="1"/>
  <c r="H620"/>
  <c r="H619" s="1"/>
  <c r="G620"/>
  <c r="G619" s="1"/>
  <c r="I618"/>
  <c r="F618"/>
  <c r="I617"/>
  <c r="F617"/>
  <c r="K616"/>
  <c r="K615" s="1"/>
  <c r="J616"/>
  <c r="H616"/>
  <c r="H615" s="1"/>
  <c r="G616"/>
  <c r="G615" s="1"/>
  <c r="I613"/>
  <c r="F613"/>
  <c r="J612"/>
  <c r="I612" s="1"/>
  <c r="G612"/>
  <c r="F612" s="1"/>
  <c r="K611"/>
  <c r="H611"/>
  <c r="I610"/>
  <c r="F610"/>
  <c r="K609"/>
  <c r="K608" s="1"/>
  <c r="K607" s="1"/>
  <c r="J609"/>
  <c r="H609"/>
  <c r="H608" s="1"/>
  <c r="G609"/>
  <c r="I606"/>
  <c r="F606"/>
  <c r="K605"/>
  <c r="K604" s="1"/>
  <c r="K603" s="1"/>
  <c r="J605"/>
  <c r="J604" s="1"/>
  <c r="J603" s="1"/>
  <c r="H605"/>
  <c r="H604" s="1"/>
  <c r="H603" s="1"/>
  <c r="G605"/>
  <c r="G604" s="1"/>
  <c r="I600"/>
  <c r="F600"/>
  <c r="K599"/>
  <c r="J599"/>
  <c r="H599"/>
  <c r="G599"/>
  <c r="I598"/>
  <c r="F598"/>
  <c r="K597"/>
  <c r="J597"/>
  <c r="H597"/>
  <c r="G597"/>
  <c r="I595"/>
  <c r="F595"/>
  <c r="K594"/>
  <c r="J594"/>
  <c r="H594"/>
  <c r="G594"/>
  <c r="I593"/>
  <c r="F593"/>
  <c r="K592"/>
  <c r="J592"/>
  <c r="H592"/>
  <c r="G592"/>
  <c r="I590"/>
  <c r="F590"/>
  <c r="K589"/>
  <c r="K588" s="1"/>
  <c r="J589"/>
  <c r="J588" s="1"/>
  <c r="H589"/>
  <c r="H588" s="1"/>
  <c r="G589"/>
  <c r="I587"/>
  <c r="F587"/>
  <c r="K586"/>
  <c r="K585" s="1"/>
  <c r="J586"/>
  <c r="J585" s="1"/>
  <c r="H586"/>
  <c r="H585" s="1"/>
  <c r="G586"/>
  <c r="G585" s="1"/>
  <c r="I581"/>
  <c r="F581"/>
  <c r="K580"/>
  <c r="K579" s="1"/>
  <c r="K578" s="1"/>
  <c r="K577" s="1"/>
  <c r="J580"/>
  <c r="J579" s="1"/>
  <c r="J578" s="1"/>
  <c r="J577" s="1"/>
  <c r="H580"/>
  <c r="H579" s="1"/>
  <c r="H578" s="1"/>
  <c r="H577" s="1"/>
  <c r="G580"/>
  <c r="G579" s="1"/>
  <c r="G578" s="1"/>
  <c r="G577" s="1"/>
  <c r="I576"/>
  <c r="F576"/>
  <c r="K575"/>
  <c r="K574" s="1"/>
  <c r="J575"/>
  <c r="J574" s="1"/>
  <c r="H575"/>
  <c r="H574" s="1"/>
  <c r="G575"/>
  <c r="G574" s="1"/>
  <c r="I573"/>
  <c r="F573"/>
  <c r="K572"/>
  <c r="K571" s="1"/>
  <c r="J572"/>
  <c r="J571" s="1"/>
  <c r="H572"/>
  <c r="H571" s="1"/>
  <c r="G572"/>
  <c r="G571" s="1"/>
  <c r="I570"/>
  <c r="F570"/>
  <c r="K569"/>
  <c r="K568" s="1"/>
  <c r="J569"/>
  <c r="J568" s="1"/>
  <c r="H569"/>
  <c r="H568" s="1"/>
  <c r="G569"/>
  <c r="G568" s="1"/>
  <c r="I564"/>
  <c r="F564"/>
  <c r="K563"/>
  <c r="K562" s="1"/>
  <c r="K561" s="1"/>
  <c r="K560" s="1"/>
  <c r="J563"/>
  <c r="J562" s="1"/>
  <c r="H563"/>
  <c r="H562" s="1"/>
  <c r="H561" s="1"/>
  <c r="H560" s="1"/>
  <c r="G563"/>
  <c r="G562" s="1"/>
  <c r="I559"/>
  <c r="F559"/>
  <c r="K558"/>
  <c r="K557" s="1"/>
  <c r="H558"/>
  <c r="H557" s="1"/>
  <c r="I556"/>
  <c r="F556"/>
  <c r="K555"/>
  <c r="K554" s="1"/>
  <c r="J555"/>
  <c r="J554" s="1"/>
  <c r="H555"/>
  <c r="H554" s="1"/>
  <c r="G555"/>
  <c r="G554" s="1"/>
  <c r="I553"/>
  <c r="F553"/>
  <c r="K552"/>
  <c r="K551" s="1"/>
  <c r="J552"/>
  <c r="H552"/>
  <c r="H551" s="1"/>
  <c r="G552"/>
  <c r="I550"/>
  <c r="F550"/>
  <c r="K549"/>
  <c r="K548" s="1"/>
  <c r="J549"/>
  <c r="J548" s="1"/>
  <c r="H549"/>
  <c r="H548" s="1"/>
  <c r="G549"/>
  <c r="I547"/>
  <c r="F547"/>
  <c r="K546"/>
  <c r="K545" s="1"/>
  <c r="J546"/>
  <c r="J545" s="1"/>
  <c r="H546"/>
  <c r="H545" s="1"/>
  <c r="G546"/>
  <c r="G545" s="1"/>
  <c r="I541"/>
  <c r="F541"/>
  <c r="K540"/>
  <c r="K539" s="1"/>
  <c r="K538" s="1"/>
  <c r="K537" s="1"/>
  <c r="J540"/>
  <c r="J539" s="1"/>
  <c r="J538" s="1"/>
  <c r="J537" s="1"/>
  <c r="H540"/>
  <c r="H539" s="1"/>
  <c r="H538" s="1"/>
  <c r="H537" s="1"/>
  <c r="G540"/>
  <c r="G539" s="1"/>
  <c r="G538" s="1"/>
  <c r="G537" s="1"/>
  <c r="I536"/>
  <c r="F536"/>
  <c r="K535"/>
  <c r="J535"/>
  <c r="H535"/>
  <c r="G535"/>
  <c r="I534"/>
  <c r="F534"/>
  <c r="K533"/>
  <c r="J533"/>
  <c r="H533"/>
  <c r="G533"/>
  <c r="I531"/>
  <c r="F531"/>
  <c r="K530"/>
  <c r="K529" s="1"/>
  <c r="J530"/>
  <c r="J529" s="1"/>
  <c r="H530"/>
  <c r="H529" s="1"/>
  <c r="G530"/>
  <c r="G529" s="1"/>
  <c r="I528"/>
  <c r="F528"/>
  <c r="K527"/>
  <c r="H527"/>
  <c r="I526"/>
  <c r="F526"/>
  <c r="K525"/>
  <c r="J525"/>
  <c r="H525"/>
  <c r="I523"/>
  <c r="F523"/>
  <c r="K522"/>
  <c r="J522"/>
  <c r="H522"/>
  <c r="G522"/>
  <c r="I521"/>
  <c r="F521"/>
  <c r="K520"/>
  <c r="J520"/>
  <c r="H520"/>
  <c r="G520"/>
  <c r="I518"/>
  <c r="F518"/>
  <c r="K517"/>
  <c r="K516" s="1"/>
  <c r="J517"/>
  <c r="J516" s="1"/>
  <c r="H517"/>
  <c r="H516" s="1"/>
  <c r="G517"/>
  <c r="G516" s="1"/>
  <c r="I513"/>
  <c r="F513"/>
  <c r="K512"/>
  <c r="K511" s="1"/>
  <c r="K510" s="1"/>
  <c r="K509" s="1"/>
  <c r="J512"/>
  <c r="H512"/>
  <c r="H511" s="1"/>
  <c r="H510" s="1"/>
  <c r="H509" s="1"/>
  <c r="G512"/>
  <c r="G511" s="1"/>
  <c r="G510" s="1"/>
  <c r="I507"/>
  <c r="F507"/>
  <c r="K506"/>
  <c r="K505" s="1"/>
  <c r="K504" s="1"/>
  <c r="K503" s="1"/>
  <c r="J506"/>
  <c r="H506"/>
  <c r="H505" s="1"/>
  <c r="H504" s="1"/>
  <c r="H503" s="1"/>
  <c r="G506"/>
  <c r="G505" s="1"/>
  <c r="G504" s="1"/>
  <c r="I502"/>
  <c r="F502"/>
  <c r="K501"/>
  <c r="K500" s="1"/>
  <c r="J501"/>
  <c r="J500" s="1"/>
  <c r="H501"/>
  <c r="H500" s="1"/>
  <c r="I499"/>
  <c r="F499"/>
  <c r="I498"/>
  <c r="F498"/>
  <c r="J497"/>
  <c r="J496" s="1"/>
  <c r="G497"/>
  <c r="G496" s="1"/>
  <c r="I493"/>
  <c r="F493"/>
  <c r="K492"/>
  <c r="K491" s="1"/>
  <c r="K490" s="1"/>
  <c r="K489" s="1"/>
  <c r="J492"/>
  <c r="J491" s="1"/>
  <c r="J490" s="1"/>
  <c r="H492"/>
  <c r="H491" s="1"/>
  <c r="H490" s="1"/>
  <c r="H489" s="1"/>
  <c r="G492"/>
  <c r="G491" s="1"/>
  <c r="I485"/>
  <c r="F485"/>
  <c r="K484"/>
  <c r="K483" s="1"/>
  <c r="K482" s="1"/>
  <c r="K481" s="1"/>
  <c r="H484"/>
  <c r="H483" s="1"/>
  <c r="H482" s="1"/>
  <c r="H481" s="1"/>
  <c r="I480"/>
  <c r="F480"/>
  <c r="I479"/>
  <c r="F479"/>
  <c r="K477"/>
  <c r="K476" s="1"/>
  <c r="K475" s="1"/>
  <c r="H477"/>
  <c r="H476" s="1"/>
  <c r="H475" s="1"/>
  <c r="I467"/>
  <c r="F467"/>
  <c r="K466"/>
  <c r="K465" s="1"/>
  <c r="J466"/>
  <c r="J465" s="1"/>
  <c r="H466"/>
  <c r="H465" s="1"/>
  <c r="G466"/>
  <c r="G465" s="1"/>
  <c r="I460"/>
  <c r="F460"/>
  <c r="K459"/>
  <c r="K458" s="1"/>
  <c r="K457" s="1"/>
  <c r="K456" s="1"/>
  <c r="K455" s="1"/>
  <c r="K454" s="1"/>
  <c r="J459"/>
  <c r="J458" s="1"/>
  <c r="J457" s="1"/>
  <c r="J456" s="1"/>
  <c r="H459"/>
  <c r="H458" s="1"/>
  <c r="H457" s="1"/>
  <c r="H456" s="1"/>
  <c r="H455" s="1"/>
  <c r="H454" s="1"/>
  <c r="G459"/>
  <c r="G458" s="1"/>
  <c r="G457" s="1"/>
  <c r="I453"/>
  <c r="F453"/>
  <c r="I452"/>
  <c r="F452"/>
  <c r="I451"/>
  <c r="F451"/>
  <c r="K450"/>
  <c r="K449" s="1"/>
  <c r="K448" s="1"/>
  <c r="J450"/>
  <c r="J449" s="1"/>
  <c r="J448" s="1"/>
  <c r="H450"/>
  <c r="H449" s="1"/>
  <c r="H448" s="1"/>
  <c r="G450"/>
  <c r="G449" s="1"/>
  <c r="G448" s="1"/>
  <c r="I445"/>
  <c r="F445"/>
  <c r="K444"/>
  <c r="K443" s="1"/>
  <c r="H444"/>
  <c r="H443" s="1"/>
  <c r="I442"/>
  <c r="F442"/>
  <c r="I441"/>
  <c r="F441"/>
  <c r="K440"/>
  <c r="K439" s="1"/>
  <c r="J440"/>
  <c r="J439" s="1"/>
  <c r="H440"/>
  <c r="H439" s="1"/>
  <c r="G440"/>
  <c r="G439" s="1"/>
  <c r="I437"/>
  <c r="F437"/>
  <c r="I436"/>
  <c r="F436"/>
  <c r="K435"/>
  <c r="K434" s="1"/>
  <c r="J435"/>
  <c r="J434" s="1"/>
  <c r="H435"/>
  <c r="H434" s="1"/>
  <c r="G435"/>
  <c r="G434" s="1"/>
  <c r="I432"/>
  <c r="F432"/>
  <c r="K430"/>
  <c r="J430"/>
  <c r="H430"/>
  <c r="G430"/>
  <c r="I429"/>
  <c r="F429"/>
  <c r="K428"/>
  <c r="K427" s="1"/>
  <c r="J428"/>
  <c r="J427" s="1"/>
  <c r="H428"/>
  <c r="H427" s="1"/>
  <c r="G428"/>
  <c r="G427" s="1"/>
  <c r="I426"/>
  <c r="F426"/>
  <c r="K425"/>
  <c r="K424" s="1"/>
  <c r="J425"/>
  <c r="J424" s="1"/>
  <c r="H425"/>
  <c r="H424" s="1"/>
  <c r="G425"/>
  <c r="G424" s="1"/>
  <c r="I423"/>
  <c r="F423"/>
  <c r="K422"/>
  <c r="K421" s="1"/>
  <c r="J422"/>
  <c r="J421" s="1"/>
  <c r="H422"/>
  <c r="H421" s="1"/>
  <c r="G422"/>
  <c r="G421" s="1"/>
  <c r="I415"/>
  <c r="F415"/>
  <c r="I414"/>
  <c r="F414"/>
  <c r="I413"/>
  <c r="F413"/>
  <c r="K412"/>
  <c r="J412"/>
  <c r="H412"/>
  <c r="G412"/>
  <c r="I411"/>
  <c r="F411"/>
  <c r="K410"/>
  <c r="J410"/>
  <c r="H410"/>
  <c r="I407"/>
  <c r="F407"/>
  <c r="I406"/>
  <c r="F406"/>
  <c r="K405"/>
  <c r="K404" s="1"/>
  <c r="K403" s="1"/>
  <c r="J405"/>
  <c r="J404" s="1"/>
  <c r="J403" s="1"/>
  <c r="H405"/>
  <c r="H404" s="1"/>
  <c r="H403" s="1"/>
  <c r="G405"/>
  <c r="G404" s="1"/>
  <c r="G403" s="1"/>
  <c r="I399"/>
  <c r="F399"/>
  <c r="I398"/>
  <c r="F398"/>
  <c r="I396"/>
  <c r="F396"/>
  <c r="K395"/>
  <c r="J395"/>
  <c r="H395"/>
  <c r="G395"/>
  <c r="I389"/>
  <c r="F389"/>
  <c r="I388"/>
  <c r="F388"/>
  <c r="K387"/>
  <c r="K386" s="1"/>
  <c r="K385" s="1"/>
  <c r="K379" s="1"/>
  <c r="K378" s="1"/>
  <c r="K377" s="1"/>
  <c r="J387"/>
  <c r="J386" s="1"/>
  <c r="J385" s="1"/>
  <c r="H387"/>
  <c r="H386" s="1"/>
  <c r="H385" s="1"/>
  <c r="H379" s="1"/>
  <c r="H378" s="1"/>
  <c r="H377" s="1"/>
  <c r="G387"/>
  <c r="G386" s="1"/>
  <c r="G385" s="1"/>
  <c r="I384"/>
  <c r="F384"/>
  <c r="I383"/>
  <c r="F383"/>
  <c r="K382"/>
  <c r="K381" s="1"/>
  <c r="K380" s="1"/>
  <c r="H382"/>
  <c r="H381" s="1"/>
  <c r="H380" s="1"/>
  <c r="I376"/>
  <c r="F376"/>
  <c r="K375"/>
  <c r="K374" s="1"/>
  <c r="K373" s="1"/>
  <c r="K372" s="1"/>
  <c r="K371" s="1"/>
  <c r="J375"/>
  <c r="H375"/>
  <c r="H374" s="1"/>
  <c r="H373" s="1"/>
  <c r="H372" s="1"/>
  <c r="H371" s="1"/>
  <c r="G375"/>
  <c r="I370"/>
  <c r="F370"/>
  <c r="K369"/>
  <c r="K368" s="1"/>
  <c r="K367" s="1"/>
  <c r="K366" s="1"/>
  <c r="K365" s="1"/>
  <c r="K364" s="1"/>
  <c r="J369"/>
  <c r="J368" s="1"/>
  <c r="J367" s="1"/>
  <c r="J366" s="1"/>
  <c r="J365" s="1"/>
  <c r="J364" s="1"/>
  <c r="H369"/>
  <c r="H368" s="1"/>
  <c r="H367" s="1"/>
  <c r="H366" s="1"/>
  <c r="H365" s="1"/>
  <c r="H364" s="1"/>
  <c r="G369"/>
  <c r="G368" s="1"/>
  <c r="G367" s="1"/>
  <c r="G366" s="1"/>
  <c r="G365" s="1"/>
  <c r="G364" s="1"/>
  <c r="I360"/>
  <c r="F360"/>
  <c r="K359"/>
  <c r="J359"/>
  <c r="H359"/>
  <c r="G359"/>
  <c r="G356" s="1"/>
  <c r="I358"/>
  <c r="F358"/>
  <c r="K357"/>
  <c r="J357"/>
  <c r="H357"/>
  <c r="I349"/>
  <c r="F349"/>
  <c r="K348"/>
  <c r="K347" s="1"/>
  <c r="K346" s="1"/>
  <c r="J348"/>
  <c r="J347" s="1"/>
  <c r="J346" s="1"/>
  <c r="H348"/>
  <c r="H347" s="1"/>
  <c r="H346" s="1"/>
  <c r="G348"/>
  <c r="G347" s="1"/>
  <c r="G346" s="1"/>
  <c r="I342"/>
  <c r="F342"/>
  <c r="K341"/>
  <c r="J341"/>
  <c r="H341"/>
  <c r="G341"/>
  <c r="I340"/>
  <c r="F340"/>
  <c r="K339"/>
  <c r="J339"/>
  <c r="H339"/>
  <c r="G339"/>
  <c r="I338"/>
  <c r="F338"/>
  <c r="K337"/>
  <c r="J337"/>
  <c r="H337"/>
  <c r="G337"/>
  <c r="I336"/>
  <c r="F336"/>
  <c r="K335"/>
  <c r="J335"/>
  <c r="H335"/>
  <c r="H334" s="1"/>
  <c r="G335"/>
  <c r="I322"/>
  <c r="F322"/>
  <c r="K321"/>
  <c r="K320" s="1"/>
  <c r="J321"/>
  <c r="J320" s="1"/>
  <c r="H321"/>
  <c r="H320" s="1"/>
  <c r="G321"/>
  <c r="G320" s="1"/>
  <c r="I316"/>
  <c r="F316"/>
  <c r="K315"/>
  <c r="J315"/>
  <c r="H315"/>
  <c r="G315"/>
  <c r="I314"/>
  <c r="I313" s="1"/>
  <c r="F314"/>
  <c r="F313" s="1"/>
  <c r="K313"/>
  <c r="J313"/>
  <c r="H313"/>
  <c r="G313"/>
  <c r="I312"/>
  <c r="F312"/>
  <c r="K311"/>
  <c r="J311"/>
  <c r="H311"/>
  <c r="G311"/>
  <c r="I306"/>
  <c r="F306"/>
  <c r="K305"/>
  <c r="J305"/>
  <c r="H305"/>
  <c r="G305"/>
  <c r="I304"/>
  <c r="F304"/>
  <c r="K303"/>
  <c r="J303"/>
  <c r="H303"/>
  <c r="G303"/>
  <c r="I302"/>
  <c r="F302"/>
  <c r="K301"/>
  <c r="J301"/>
  <c r="H301"/>
  <c r="G301"/>
  <c r="I285"/>
  <c r="F285"/>
  <c r="K283"/>
  <c r="K282" s="1"/>
  <c r="K281" s="1"/>
  <c r="K280" s="1"/>
  <c r="H283"/>
  <c r="H282" s="1"/>
  <c r="H281" s="1"/>
  <c r="H280" s="1"/>
  <c r="G283"/>
  <c r="G282" s="1"/>
  <c r="G281" s="1"/>
  <c r="I279"/>
  <c r="F279"/>
  <c r="K278"/>
  <c r="K277" s="1"/>
  <c r="K276" s="1"/>
  <c r="J278"/>
  <c r="J277" s="1"/>
  <c r="J276" s="1"/>
  <c r="H278"/>
  <c r="H277" s="1"/>
  <c r="H276" s="1"/>
  <c r="G278"/>
  <c r="G277" s="1"/>
  <c r="G276" s="1"/>
  <c r="I274"/>
  <c r="F274"/>
  <c r="K273"/>
  <c r="K272" s="1"/>
  <c r="K271" s="1"/>
  <c r="K270" s="1"/>
  <c r="J273"/>
  <c r="J272" s="1"/>
  <c r="H273"/>
  <c r="H272" s="1"/>
  <c r="H271" s="1"/>
  <c r="G273"/>
  <c r="G272" s="1"/>
  <c r="I267"/>
  <c r="F267"/>
  <c r="I266"/>
  <c r="F266"/>
  <c r="K265"/>
  <c r="K264" s="1"/>
  <c r="J265"/>
  <c r="J264" s="1"/>
  <c r="H265"/>
  <c r="H264" s="1"/>
  <c r="F264" s="1"/>
  <c r="I263"/>
  <c r="F263"/>
  <c r="K262"/>
  <c r="J262"/>
  <c r="H262"/>
  <c r="G262"/>
  <c r="I261"/>
  <c r="F261"/>
  <c r="K260"/>
  <c r="J260"/>
  <c r="H260"/>
  <c r="G260"/>
  <c r="I258"/>
  <c r="F258"/>
  <c r="I257"/>
  <c r="F257"/>
  <c r="K256"/>
  <c r="K255" s="1"/>
  <c r="J256"/>
  <c r="H256"/>
  <c r="H255" s="1"/>
  <c r="G256"/>
  <c r="I254"/>
  <c r="F254"/>
  <c r="K253"/>
  <c r="K252" s="1"/>
  <c r="J253"/>
  <c r="J252" s="1"/>
  <c r="H253"/>
  <c r="H252" s="1"/>
  <c r="G253"/>
  <c r="I251"/>
  <c r="F251"/>
  <c r="I250"/>
  <c r="I249"/>
  <c r="F249"/>
  <c r="I248"/>
  <c r="F248"/>
  <c r="K247"/>
  <c r="K246" s="1"/>
  <c r="H247"/>
  <c r="H246" s="1"/>
  <c r="I245"/>
  <c r="F245"/>
  <c r="K244"/>
  <c r="K243" s="1"/>
  <c r="J244"/>
  <c r="J243" s="1"/>
  <c r="H244"/>
  <c r="H243" s="1"/>
  <c r="G244"/>
  <c r="G243" s="1"/>
  <c r="I240"/>
  <c r="F240"/>
  <c r="K239"/>
  <c r="K238" s="1"/>
  <c r="K237" s="1"/>
  <c r="K236" s="1"/>
  <c r="H239"/>
  <c r="H238" s="1"/>
  <c r="H237" s="1"/>
  <c r="H236" s="1"/>
  <c r="I231"/>
  <c r="F231"/>
  <c r="K230"/>
  <c r="K229" s="1"/>
  <c r="J230"/>
  <c r="H230"/>
  <c r="H229" s="1"/>
  <c r="G230"/>
  <c r="I226"/>
  <c r="F226"/>
  <c r="K225"/>
  <c r="J225"/>
  <c r="J224" s="1"/>
  <c r="H225"/>
  <c r="H224" s="1"/>
  <c r="G225"/>
  <c r="G224" s="1"/>
  <c r="I220"/>
  <c r="F220"/>
  <c r="K219"/>
  <c r="K218" s="1"/>
  <c r="K217" s="1"/>
  <c r="K216" s="1"/>
  <c r="J219"/>
  <c r="H219"/>
  <c r="H218" s="1"/>
  <c r="H217" s="1"/>
  <c r="H216" s="1"/>
  <c r="G219"/>
  <c r="G218" s="1"/>
  <c r="I215"/>
  <c r="F215"/>
  <c r="K214"/>
  <c r="K213" s="1"/>
  <c r="J214"/>
  <c r="H214"/>
  <c r="H213" s="1"/>
  <c r="G214"/>
  <c r="G213" s="1"/>
  <c r="I212"/>
  <c r="F212"/>
  <c r="K211"/>
  <c r="K210" s="1"/>
  <c r="J211"/>
  <c r="H211"/>
  <c r="H210" s="1"/>
  <c r="G211"/>
  <c r="I209"/>
  <c r="F209"/>
  <c r="K208"/>
  <c r="K207" s="1"/>
  <c r="J208"/>
  <c r="J207" s="1"/>
  <c r="H208"/>
  <c r="H207" s="1"/>
  <c r="G208"/>
  <c r="I202"/>
  <c r="F202"/>
  <c r="I201"/>
  <c r="F201"/>
  <c r="K200"/>
  <c r="K199" s="1"/>
  <c r="K198" s="1"/>
  <c r="J200"/>
  <c r="H200"/>
  <c r="H199" s="1"/>
  <c r="H198" s="1"/>
  <c r="G200"/>
  <c r="I197"/>
  <c r="F197"/>
  <c r="I196"/>
  <c r="F196"/>
  <c r="I195"/>
  <c r="F195"/>
  <c r="K194"/>
  <c r="K193" s="1"/>
  <c r="K192" s="1"/>
  <c r="K191" s="1"/>
  <c r="H194"/>
  <c r="H193" s="1"/>
  <c r="H192" s="1"/>
  <c r="H191" s="1"/>
  <c r="I190"/>
  <c r="F190"/>
  <c r="K189"/>
  <c r="K188" s="1"/>
  <c r="K187" s="1"/>
  <c r="K186" s="1"/>
  <c r="J189"/>
  <c r="H189"/>
  <c r="H188" s="1"/>
  <c r="H187" s="1"/>
  <c r="H186" s="1"/>
  <c r="G189"/>
  <c r="G188" s="1"/>
  <c r="I185"/>
  <c r="F185"/>
  <c r="K184"/>
  <c r="K183" s="1"/>
  <c r="J184"/>
  <c r="H184"/>
  <c r="H183" s="1"/>
  <c r="G184"/>
  <c r="G183" s="1"/>
  <c r="I182"/>
  <c r="F182"/>
  <c r="K181"/>
  <c r="K180" s="1"/>
  <c r="J181"/>
  <c r="H181"/>
  <c r="H180" s="1"/>
  <c r="G181"/>
  <c r="G180" s="1"/>
  <c r="I176"/>
  <c r="F176"/>
  <c r="K175"/>
  <c r="K174" s="1"/>
  <c r="H175"/>
  <c r="H173" s="1"/>
  <c r="H172" s="1"/>
  <c r="H171" s="1"/>
  <c r="I170"/>
  <c r="F170"/>
  <c r="K169"/>
  <c r="K168" s="1"/>
  <c r="J169"/>
  <c r="H169"/>
  <c r="H168" s="1"/>
  <c r="G169"/>
  <c r="G168" s="1"/>
  <c r="I167"/>
  <c r="F167"/>
  <c r="K166"/>
  <c r="J166"/>
  <c r="H166"/>
  <c r="I165"/>
  <c r="F165"/>
  <c r="K164"/>
  <c r="H164"/>
  <c r="H163" s="1"/>
  <c r="I161"/>
  <c r="F161"/>
  <c r="K160"/>
  <c r="K159" s="1"/>
  <c r="J160"/>
  <c r="H160"/>
  <c r="H159" s="1"/>
  <c r="G160"/>
  <c r="I158"/>
  <c r="F158"/>
  <c r="K157"/>
  <c r="K156" s="1"/>
  <c r="J157"/>
  <c r="J156" s="1"/>
  <c r="H157"/>
  <c r="H156" s="1"/>
  <c r="G157"/>
  <c r="I145"/>
  <c r="F145"/>
  <c r="K144"/>
  <c r="K143" s="1"/>
  <c r="J144"/>
  <c r="J143" s="1"/>
  <c r="H144"/>
  <c r="H143" s="1"/>
  <c r="G144"/>
  <c r="I142"/>
  <c r="F142"/>
  <c r="K141"/>
  <c r="K140" s="1"/>
  <c r="J141"/>
  <c r="H141"/>
  <c r="H140" s="1"/>
  <c r="G141"/>
  <c r="I136"/>
  <c r="F136"/>
  <c r="K135"/>
  <c r="K134" s="1"/>
  <c r="J135"/>
  <c r="H135"/>
  <c r="H134" s="1"/>
  <c r="G135"/>
  <c r="G134" s="1"/>
  <c r="I133"/>
  <c r="F133"/>
  <c r="K132"/>
  <c r="K131" s="1"/>
  <c r="J132"/>
  <c r="H132"/>
  <c r="H131" s="1"/>
  <c r="G132"/>
  <c r="G131" s="1"/>
  <c r="I121"/>
  <c r="F121"/>
  <c r="K120"/>
  <c r="K119" s="1"/>
  <c r="K118" s="1"/>
  <c r="K117" s="1"/>
  <c r="K116" s="1"/>
  <c r="J120"/>
  <c r="J119" s="1"/>
  <c r="H120"/>
  <c r="H119" s="1"/>
  <c r="H118" s="1"/>
  <c r="H117" s="1"/>
  <c r="H116" s="1"/>
  <c r="G120"/>
  <c r="I114"/>
  <c r="F114"/>
  <c r="K113"/>
  <c r="K112" s="1"/>
  <c r="K111" s="1"/>
  <c r="K110" s="1"/>
  <c r="K109" s="1"/>
  <c r="J113"/>
  <c r="J112" s="1"/>
  <c r="J111" s="1"/>
  <c r="H113"/>
  <c r="H112" s="1"/>
  <c r="H111" s="1"/>
  <c r="H110" s="1"/>
  <c r="H109" s="1"/>
  <c r="G113"/>
  <c r="I107"/>
  <c r="F107"/>
  <c r="I106"/>
  <c r="F106"/>
  <c r="K104"/>
  <c r="K103" s="1"/>
  <c r="K102" s="1"/>
  <c r="K101" s="1"/>
  <c r="J104"/>
  <c r="J103" s="1"/>
  <c r="H104"/>
  <c r="H103" s="1"/>
  <c r="H102" s="1"/>
  <c r="H101" s="1"/>
  <c r="I100"/>
  <c r="F100"/>
  <c r="I99"/>
  <c r="F99"/>
  <c r="I98"/>
  <c r="F98"/>
  <c r="K97"/>
  <c r="K96" s="1"/>
  <c r="J97"/>
  <c r="J96" s="1"/>
  <c r="H97"/>
  <c r="H96" s="1"/>
  <c r="G97"/>
  <c r="G95" s="1"/>
  <c r="G94" s="1"/>
  <c r="G93" s="1"/>
  <c r="I87"/>
  <c r="F87"/>
  <c r="I85"/>
  <c r="F85"/>
  <c r="I77"/>
  <c r="F77"/>
  <c r="I76"/>
  <c r="F76"/>
  <c r="K75"/>
  <c r="K74" s="1"/>
  <c r="K73" s="1"/>
  <c r="H75"/>
  <c r="H74" s="1"/>
  <c r="H73" s="1"/>
  <c r="I72"/>
  <c r="F72"/>
  <c r="K71"/>
  <c r="K70" s="1"/>
  <c r="J71"/>
  <c r="J70" s="1"/>
  <c r="H71"/>
  <c r="H70" s="1"/>
  <c r="G71"/>
  <c r="I69"/>
  <c r="F69"/>
  <c r="K68"/>
  <c r="K67" s="1"/>
  <c r="J68"/>
  <c r="J67" s="1"/>
  <c r="H68"/>
  <c r="H67" s="1"/>
  <c r="G68"/>
  <c r="I66"/>
  <c r="F66"/>
  <c r="I65"/>
  <c r="F65"/>
  <c r="K64"/>
  <c r="K63" s="1"/>
  <c r="J64"/>
  <c r="J63" s="1"/>
  <c r="H64"/>
  <c r="H63" s="1"/>
  <c r="G64"/>
  <c r="I60"/>
  <c r="F60"/>
  <c r="K59"/>
  <c r="K58" s="1"/>
  <c r="K57" s="1"/>
  <c r="K56" s="1"/>
  <c r="J59"/>
  <c r="J58" s="1"/>
  <c r="H59"/>
  <c r="H58" s="1"/>
  <c r="H57" s="1"/>
  <c r="H56" s="1"/>
  <c r="G59"/>
  <c r="G58" s="1"/>
  <c r="I55"/>
  <c r="F55"/>
  <c r="K54"/>
  <c r="K53" s="1"/>
  <c r="K52" s="1"/>
  <c r="J54"/>
  <c r="J53" s="1"/>
  <c r="H54"/>
  <c r="H53" s="1"/>
  <c r="H52" s="1"/>
  <c r="G54"/>
  <c r="I51"/>
  <c r="F51"/>
  <c r="K50"/>
  <c r="K49" s="1"/>
  <c r="K48" s="1"/>
  <c r="J50"/>
  <c r="H50"/>
  <c r="H49" s="1"/>
  <c r="H48" s="1"/>
  <c r="G50"/>
  <c r="I46"/>
  <c r="F46"/>
  <c r="K45"/>
  <c r="K44" s="1"/>
  <c r="J45"/>
  <c r="H45"/>
  <c r="H44" s="1"/>
  <c r="G45"/>
  <c r="I43"/>
  <c r="F43"/>
  <c r="K42"/>
  <c r="K41" s="1"/>
  <c r="J42"/>
  <c r="H42"/>
  <c r="H41" s="1"/>
  <c r="G42"/>
  <c r="I40"/>
  <c r="F40"/>
  <c r="K39"/>
  <c r="K38" s="1"/>
  <c r="J39"/>
  <c r="H39"/>
  <c r="H38" s="1"/>
  <c r="G39"/>
  <c r="I34"/>
  <c r="F34"/>
  <c r="K33"/>
  <c r="K32" s="1"/>
  <c r="K31" s="1"/>
  <c r="K30" s="1"/>
  <c r="J33"/>
  <c r="J32" s="1"/>
  <c r="H33"/>
  <c r="H32" s="1"/>
  <c r="H31" s="1"/>
  <c r="H30" s="1"/>
  <c r="G33"/>
  <c r="I29"/>
  <c r="F29"/>
  <c r="K28"/>
  <c r="K23" s="1"/>
  <c r="K22" s="1"/>
  <c r="J28"/>
  <c r="H28"/>
  <c r="H23" s="1"/>
  <c r="H22" s="1"/>
  <c r="G28"/>
  <c r="F27"/>
  <c r="I26"/>
  <c r="F26"/>
  <c r="I25"/>
  <c r="F25"/>
  <c r="I21"/>
  <c r="F21"/>
  <c r="K20"/>
  <c r="K19" s="1"/>
  <c r="K18" s="1"/>
  <c r="H20"/>
  <c r="H19" s="1"/>
  <c r="H18" s="1"/>
  <c r="I17"/>
  <c r="F17"/>
  <c r="J15"/>
  <c r="H15"/>
  <c r="H14" s="1"/>
  <c r="H13" s="1"/>
  <c r="G15"/>
  <c r="J334" l="1"/>
  <c r="H356"/>
  <c r="H355" s="1"/>
  <c r="H354" s="1"/>
  <c r="H353" s="1"/>
  <c r="H352" s="1"/>
  <c r="H474"/>
  <c r="H473" s="1"/>
  <c r="K334"/>
  <c r="K333" s="1"/>
  <c r="K328" s="1"/>
  <c r="J356"/>
  <c r="J355" s="1"/>
  <c r="J354" s="1"/>
  <c r="J353" s="1"/>
  <c r="J352" s="1"/>
  <c r="K474"/>
  <c r="K473" s="1"/>
  <c r="G334"/>
  <c r="G333" s="1"/>
  <c r="G328" s="1"/>
  <c r="K356"/>
  <c r="K355" s="1"/>
  <c r="K354" s="1"/>
  <c r="K353" s="1"/>
  <c r="K352" s="1"/>
  <c r="J319"/>
  <c r="K319"/>
  <c r="K318" s="1"/>
  <c r="K317" s="1"/>
  <c r="J495"/>
  <c r="F341"/>
  <c r="K224"/>
  <c r="K223" s="1"/>
  <c r="K222" s="1"/>
  <c r="K221" s="1"/>
  <c r="K139"/>
  <c r="K138" s="1"/>
  <c r="K137" s="1"/>
  <c r="H223"/>
  <c r="H222" s="1"/>
  <c r="H221" s="1"/>
  <c r="H139"/>
  <c r="H138" s="1"/>
  <c r="H705"/>
  <c r="K464"/>
  <c r="K463" s="1"/>
  <c r="K462" s="1"/>
  <c r="K461" s="1"/>
  <c r="H464"/>
  <c r="H463" s="1"/>
  <c r="H462" s="1"/>
  <c r="H461" s="1"/>
  <c r="G464"/>
  <c r="J464"/>
  <c r="J463" s="1"/>
  <c r="H998"/>
  <c r="K705"/>
  <c r="K998"/>
  <c r="H162"/>
  <c r="K810"/>
  <c r="F276"/>
  <c r="F275" s="1"/>
  <c r="K275"/>
  <c r="K163"/>
  <c r="K162" s="1"/>
  <c r="H973"/>
  <c r="H972" s="1"/>
  <c r="H971" s="1"/>
  <c r="K1103"/>
  <c r="K1098" s="1"/>
  <c r="H567"/>
  <c r="H566" s="1"/>
  <c r="H565" s="1"/>
  <c r="J409"/>
  <c r="J408" s="1"/>
  <c r="J402" s="1"/>
  <c r="J401" s="1"/>
  <c r="J400" s="1"/>
  <c r="H300"/>
  <c r="H299" s="1"/>
  <c r="H298" s="1"/>
  <c r="H297" s="1"/>
  <c r="G645"/>
  <c r="G638" s="1"/>
  <c r="K963"/>
  <c r="K962" s="1"/>
  <c r="H47"/>
  <c r="K591"/>
  <c r="J678"/>
  <c r="I678" s="1"/>
  <c r="H1103"/>
  <c r="K633"/>
  <c r="K632" s="1"/>
  <c r="K815"/>
  <c r="K532"/>
  <c r="J633"/>
  <c r="J632" s="1"/>
  <c r="J300"/>
  <c r="J299" s="1"/>
  <c r="J298" s="1"/>
  <c r="H497"/>
  <c r="H496" s="1"/>
  <c r="H495" s="1"/>
  <c r="G591"/>
  <c r="G596"/>
  <c r="H645"/>
  <c r="G937"/>
  <c r="H524"/>
  <c r="G532"/>
  <c r="G558"/>
  <c r="F558" s="1"/>
  <c r="J676"/>
  <c r="I676" s="1"/>
  <c r="G678"/>
  <c r="F678" s="1"/>
  <c r="K715"/>
  <c r="K755"/>
  <c r="K754" s="1"/>
  <c r="K753" s="1"/>
  <c r="K752" s="1"/>
  <c r="K751" s="1"/>
  <c r="K777"/>
  <c r="K776" s="1"/>
  <c r="K775" s="1"/>
  <c r="K774" s="1"/>
  <c r="K773" s="1"/>
  <c r="H929"/>
  <c r="H937"/>
  <c r="H942"/>
  <c r="J194"/>
  <c r="I194" s="1"/>
  <c r="G726"/>
  <c r="F726" s="1"/>
  <c r="H37"/>
  <c r="H36" s="1"/>
  <c r="F272"/>
  <c r="H420"/>
  <c r="F1075"/>
  <c r="I1113"/>
  <c r="K1121"/>
  <c r="H1121"/>
  <c r="I284"/>
  <c r="K799"/>
  <c r="K798" s="1"/>
  <c r="K797" s="1"/>
  <c r="F875"/>
  <c r="F883"/>
  <c r="G247"/>
  <c r="F247" s="1"/>
  <c r="K524"/>
  <c r="H532"/>
  <c r="K567"/>
  <c r="K566" s="1"/>
  <c r="K565" s="1"/>
  <c r="H591"/>
  <c r="H633"/>
  <c r="H632" s="1"/>
  <c r="H815"/>
  <c r="H897"/>
  <c r="F897" s="1"/>
  <c r="J82"/>
  <c r="J81" s="1"/>
  <c r="J80" s="1"/>
  <c r="K130"/>
  <c r="K129" s="1"/>
  <c r="K128" s="1"/>
  <c r="K123" s="1"/>
  <c r="K122" s="1"/>
  <c r="J175"/>
  <c r="J174" s="1"/>
  <c r="I174" s="1"/>
  <c r="F265"/>
  <c r="K300"/>
  <c r="K299" s="1"/>
  <c r="K298" s="1"/>
  <c r="K297" s="1"/>
  <c r="K394"/>
  <c r="K393" s="1"/>
  <c r="K392" s="1"/>
  <c r="K391" s="1"/>
  <c r="K390" s="1"/>
  <c r="I421"/>
  <c r="I422"/>
  <c r="K420"/>
  <c r="G477"/>
  <c r="G476" s="1"/>
  <c r="J527"/>
  <c r="J524" s="1"/>
  <c r="J532"/>
  <c r="F549"/>
  <c r="I568"/>
  <c r="I569"/>
  <c r="G567"/>
  <c r="J591"/>
  <c r="K596"/>
  <c r="H614"/>
  <c r="G633"/>
  <c r="G632" s="1"/>
  <c r="J726"/>
  <c r="J725" s="1"/>
  <c r="I788"/>
  <c r="F795"/>
  <c r="H810"/>
  <c r="J815"/>
  <c r="F1073"/>
  <c r="J1078"/>
  <c r="J1077" s="1"/>
  <c r="I1077" s="1"/>
  <c r="H1086"/>
  <c r="H1085" s="1"/>
  <c r="K310"/>
  <c r="J24"/>
  <c r="I24" s="1"/>
  <c r="F71"/>
  <c r="K173"/>
  <c r="K172" s="1"/>
  <c r="K171" s="1"/>
  <c r="F250"/>
  <c r="J310"/>
  <c r="J309" s="1"/>
  <c r="I412"/>
  <c r="F899"/>
  <c r="F987"/>
  <c r="G24"/>
  <c r="F24" s="1"/>
  <c r="K37"/>
  <c r="K36" s="1"/>
  <c r="G82"/>
  <c r="G81" s="1"/>
  <c r="G80" s="1"/>
  <c r="I262"/>
  <c r="G355"/>
  <c r="G354" s="1"/>
  <c r="J420"/>
  <c r="K519"/>
  <c r="J596"/>
  <c r="G707"/>
  <c r="G706" s="1"/>
  <c r="G799"/>
  <c r="G798" s="1"/>
  <c r="G797" s="1"/>
  <c r="G815"/>
  <c r="I916"/>
  <c r="K991"/>
  <c r="K990" s="1"/>
  <c r="K985" s="1"/>
  <c r="F1064"/>
  <c r="F1069"/>
  <c r="F1087"/>
  <c r="H1112"/>
  <c r="H1111" s="1"/>
  <c r="G874"/>
  <c r="F874" s="1"/>
  <c r="G20"/>
  <c r="F20" s="1"/>
  <c r="G70"/>
  <c r="F70" s="1"/>
  <c r="H130"/>
  <c r="H129" s="1"/>
  <c r="H128" s="1"/>
  <c r="H123" s="1"/>
  <c r="H122" s="1"/>
  <c r="H179"/>
  <c r="H178" s="1"/>
  <c r="H177" s="1"/>
  <c r="G194"/>
  <c r="G193" s="1"/>
  <c r="F193" s="1"/>
  <c r="K206"/>
  <c r="K205" s="1"/>
  <c r="K204" s="1"/>
  <c r="K259"/>
  <c r="K242" s="1"/>
  <c r="K241" s="1"/>
  <c r="G300"/>
  <c r="G299" s="1"/>
  <c r="G420"/>
  <c r="G484"/>
  <c r="G483" s="1"/>
  <c r="J567"/>
  <c r="J566" s="1"/>
  <c r="J565" s="1"/>
  <c r="H596"/>
  <c r="J645"/>
  <c r="J638" s="1"/>
  <c r="H800"/>
  <c r="F800" s="1"/>
  <c r="H915"/>
  <c r="H914" s="1"/>
  <c r="J929"/>
  <c r="K973"/>
  <c r="K972" s="1"/>
  <c r="K971" s="1"/>
  <c r="K1054"/>
  <c r="J1069"/>
  <c r="J1068" s="1"/>
  <c r="I1068" s="1"/>
  <c r="F1088"/>
  <c r="K15"/>
  <c r="K14" s="1"/>
  <c r="K13" s="1"/>
  <c r="K12" s="1"/>
  <c r="H174"/>
  <c r="H755"/>
  <c r="H754" s="1"/>
  <c r="H753" s="1"/>
  <c r="H752" s="1"/>
  <c r="H751" s="1"/>
  <c r="I795"/>
  <c r="I987"/>
  <c r="F64"/>
  <c r="F68"/>
  <c r="H82"/>
  <c r="J247"/>
  <c r="J246" s="1"/>
  <c r="I246" s="1"/>
  <c r="I256"/>
  <c r="I260"/>
  <c r="I264"/>
  <c r="I265"/>
  <c r="F273"/>
  <c r="F283"/>
  <c r="F284"/>
  <c r="H333"/>
  <c r="H328" s="1"/>
  <c r="F397"/>
  <c r="F412"/>
  <c r="F421"/>
  <c r="F439"/>
  <c r="K497"/>
  <c r="K496" s="1"/>
  <c r="K495" s="1"/>
  <c r="G525"/>
  <c r="F525" s="1"/>
  <c r="G527"/>
  <c r="F527" s="1"/>
  <c r="I562"/>
  <c r="I563"/>
  <c r="F568"/>
  <c r="K668"/>
  <c r="K665" s="1"/>
  <c r="K661" s="1"/>
  <c r="K660" s="1"/>
  <c r="K659" s="1"/>
  <c r="J707"/>
  <c r="J706" s="1"/>
  <c r="J705" s="1"/>
  <c r="G713"/>
  <c r="F713" s="1"/>
  <c r="H715"/>
  <c r="I870"/>
  <c r="I871"/>
  <c r="I874"/>
  <c r="I882"/>
  <c r="J907"/>
  <c r="I907" s="1"/>
  <c r="I918"/>
  <c r="I923"/>
  <c r="K929"/>
  <c r="K942"/>
  <c r="H963"/>
  <c r="H962" s="1"/>
  <c r="J1019"/>
  <c r="I1019" s="1"/>
  <c r="G1078"/>
  <c r="F1078" s="1"/>
  <c r="I1143"/>
  <c r="J283"/>
  <c r="G907"/>
  <c r="G906" s="1"/>
  <c r="F906" s="1"/>
  <c r="F33"/>
  <c r="F39"/>
  <c r="F42"/>
  <c r="F45"/>
  <c r="G175"/>
  <c r="K179"/>
  <c r="K178" s="1"/>
  <c r="K177" s="1"/>
  <c r="J1092"/>
  <c r="J1091" s="1"/>
  <c r="I1091" s="1"/>
  <c r="F16"/>
  <c r="F28"/>
  <c r="I39"/>
  <c r="I42"/>
  <c r="I45"/>
  <c r="F83"/>
  <c r="H95"/>
  <c r="H94" s="1"/>
  <c r="H93" s="1"/>
  <c r="F93" s="1"/>
  <c r="I119"/>
  <c r="I143"/>
  <c r="H259"/>
  <c r="H242" s="1"/>
  <c r="H241" s="1"/>
  <c r="H394"/>
  <c r="H393" s="1"/>
  <c r="H392" s="1"/>
  <c r="H391" s="1"/>
  <c r="H390" s="1"/>
  <c r="H409"/>
  <c r="H408" s="1"/>
  <c r="H402" s="1"/>
  <c r="H401" s="1"/>
  <c r="H400" s="1"/>
  <c r="K614"/>
  <c r="K602" s="1"/>
  <c r="K601" s="1"/>
  <c r="F643"/>
  <c r="K645"/>
  <c r="K638" s="1"/>
  <c r="K768"/>
  <c r="K767" s="1"/>
  <c r="K766" s="1"/>
  <c r="K765" s="1"/>
  <c r="H777"/>
  <c r="H776" s="1"/>
  <c r="F776" s="1"/>
  <c r="J784"/>
  <c r="I784" s="1"/>
  <c r="K894"/>
  <c r="K900"/>
  <c r="K915"/>
  <c r="K914" s="1"/>
  <c r="J942"/>
  <c r="G976"/>
  <c r="F976" s="1"/>
  <c r="G1019"/>
  <c r="F1019" s="1"/>
  <c r="G1092"/>
  <c r="F1092" s="1"/>
  <c r="G1119"/>
  <c r="F1119" s="1"/>
  <c r="K82"/>
  <c r="K81" s="1"/>
  <c r="F1113"/>
  <c r="J20"/>
  <c r="I20" s="1"/>
  <c r="H62"/>
  <c r="H61" s="1"/>
  <c r="K62"/>
  <c r="K61" s="1"/>
  <c r="F113"/>
  <c r="I111"/>
  <c r="I200"/>
  <c r="I207"/>
  <c r="F208"/>
  <c r="I208"/>
  <c r="F211"/>
  <c r="I211"/>
  <c r="I219"/>
  <c r="F225"/>
  <c r="I225"/>
  <c r="I230"/>
  <c r="G239"/>
  <c r="F239" s="1"/>
  <c r="J239"/>
  <c r="I239" s="1"/>
  <c r="G382"/>
  <c r="G381" s="1"/>
  <c r="G380" s="1"/>
  <c r="G379" s="1"/>
  <c r="G378" s="1"/>
  <c r="G377" s="1"/>
  <c r="F377" s="1"/>
  <c r="J382"/>
  <c r="J381" s="1"/>
  <c r="J380" s="1"/>
  <c r="J379" s="1"/>
  <c r="J378" s="1"/>
  <c r="J377" s="1"/>
  <c r="I377" s="1"/>
  <c r="F686"/>
  <c r="F685" s="1"/>
  <c r="F684" s="1"/>
  <c r="K724"/>
  <c r="K723" s="1"/>
  <c r="K722" s="1"/>
  <c r="J730"/>
  <c r="J729" s="1"/>
  <c r="I742"/>
  <c r="G746"/>
  <c r="F746" s="1"/>
  <c r="G756"/>
  <c r="J756"/>
  <c r="I756" s="1"/>
  <c r="G762"/>
  <c r="F762" s="1"/>
  <c r="J762"/>
  <c r="I762" s="1"/>
  <c r="H768"/>
  <c r="H767" s="1"/>
  <c r="H766" s="1"/>
  <c r="H765" s="1"/>
  <c r="I854"/>
  <c r="F855"/>
  <c r="I855"/>
  <c r="F858"/>
  <c r="I858"/>
  <c r="F859"/>
  <c r="I859"/>
  <c r="F862"/>
  <c r="I862"/>
  <c r="F863"/>
  <c r="I866"/>
  <c r="F867"/>
  <c r="I867"/>
  <c r="I301"/>
  <c r="G666"/>
  <c r="F666" s="1"/>
  <c r="J741"/>
  <c r="I741" s="1"/>
  <c r="J769"/>
  <c r="I769" s="1"/>
  <c r="G974"/>
  <c r="G63"/>
  <c r="F63" s="1"/>
  <c r="G75"/>
  <c r="F75" s="1"/>
  <c r="J75"/>
  <c r="J74" s="1"/>
  <c r="F86"/>
  <c r="K95"/>
  <c r="K94" s="1"/>
  <c r="K93" s="1"/>
  <c r="I97"/>
  <c r="I132"/>
  <c r="I135"/>
  <c r="I141"/>
  <c r="G164"/>
  <c r="J164"/>
  <c r="J163" s="1"/>
  <c r="G166"/>
  <c r="I214"/>
  <c r="G410"/>
  <c r="F410" s="1"/>
  <c r="G444"/>
  <c r="G501"/>
  <c r="G500" s="1"/>
  <c r="F500" s="1"/>
  <c r="I585"/>
  <c r="H668"/>
  <c r="H665" s="1"/>
  <c r="H661" s="1"/>
  <c r="H660" s="1"/>
  <c r="H659" s="1"/>
  <c r="F784"/>
  <c r="F805"/>
  <c r="F811"/>
  <c r="G813"/>
  <c r="G810" s="1"/>
  <c r="J813"/>
  <c r="J810" s="1"/>
  <c r="G926"/>
  <c r="G925" s="1"/>
  <c r="F925" s="1"/>
  <c r="J963"/>
  <c r="F1015"/>
  <c r="F1026"/>
  <c r="I1139"/>
  <c r="F1143"/>
  <c r="K155"/>
  <c r="F301"/>
  <c r="F50"/>
  <c r="F58"/>
  <c r="F59"/>
  <c r="F243"/>
  <c r="F311"/>
  <c r="I311"/>
  <c r="I348"/>
  <c r="F357"/>
  <c r="I357"/>
  <c r="F364"/>
  <c r="I364"/>
  <c r="F365"/>
  <c r="I365"/>
  <c r="F366"/>
  <c r="I366"/>
  <c r="F367"/>
  <c r="F375"/>
  <c r="I375"/>
  <c r="F385"/>
  <c r="I385"/>
  <c r="K438"/>
  <c r="I466"/>
  <c r="H607"/>
  <c r="F626"/>
  <c r="I626"/>
  <c r="F634"/>
  <c r="I634"/>
  <c r="F636"/>
  <c r="I636"/>
  <c r="G685"/>
  <c r="G684" s="1"/>
  <c r="G683" s="1"/>
  <c r="F683" s="1"/>
  <c r="I739"/>
  <c r="F742"/>
  <c r="J746"/>
  <c r="F758"/>
  <c r="F769"/>
  <c r="I771"/>
  <c r="F887"/>
  <c r="I895"/>
  <c r="I897"/>
  <c r="H900"/>
  <c r="I982"/>
  <c r="I995"/>
  <c r="F1000"/>
  <c r="I1000"/>
  <c r="F1003"/>
  <c r="I1003"/>
  <c r="F1006"/>
  <c r="I1006"/>
  <c r="F1009"/>
  <c r="I1009"/>
  <c r="G1014"/>
  <c r="F1014" s="1"/>
  <c r="F1023"/>
  <c r="G1025"/>
  <c r="F1025" s="1"/>
  <c r="F1035"/>
  <c r="F1038"/>
  <c r="I1042"/>
  <c r="F1051"/>
  <c r="H1054"/>
  <c r="F1058"/>
  <c r="F1061"/>
  <c r="G1063"/>
  <c r="F1063" s="1"/>
  <c r="I1101"/>
  <c r="I50"/>
  <c r="G67"/>
  <c r="F67" s="1"/>
  <c r="J95"/>
  <c r="F97"/>
  <c r="F160"/>
  <c r="G310"/>
  <c r="G309" s="1"/>
  <c r="I335"/>
  <c r="F337"/>
  <c r="I341"/>
  <c r="I424"/>
  <c r="F425"/>
  <c r="I425"/>
  <c r="F427"/>
  <c r="I427"/>
  <c r="I428"/>
  <c r="I448"/>
  <c r="F466"/>
  <c r="F491"/>
  <c r="I506"/>
  <c r="I512"/>
  <c r="F529"/>
  <c r="I642"/>
  <c r="I883"/>
  <c r="G886"/>
  <c r="F886" s="1"/>
  <c r="I1051"/>
  <c r="F244"/>
  <c r="F253"/>
  <c r="I253"/>
  <c r="J255"/>
  <c r="I255" s="1"/>
  <c r="H310"/>
  <c r="F315"/>
  <c r="I315"/>
  <c r="F386"/>
  <c r="I386"/>
  <c r="F387"/>
  <c r="I387"/>
  <c r="F395"/>
  <c r="I395"/>
  <c r="I571"/>
  <c r="F572"/>
  <c r="I572"/>
  <c r="F574"/>
  <c r="I574"/>
  <c r="I588"/>
  <c r="F589"/>
  <c r="I589"/>
  <c r="F592"/>
  <c r="I592"/>
  <c r="F594"/>
  <c r="I594"/>
  <c r="F609"/>
  <c r="I619"/>
  <c r="F639"/>
  <c r="I639"/>
  <c r="F640"/>
  <c r="I640"/>
  <c r="F646"/>
  <c r="F648"/>
  <c r="F651"/>
  <c r="F652"/>
  <c r="I663"/>
  <c r="F691"/>
  <c r="F700"/>
  <c r="I700"/>
  <c r="I717"/>
  <c r="F720"/>
  <c r="J738"/>
  <c r="I738" s="1"/>
  <c r="H737"/>
  <c r="H736" s="1"/>
  <c r="H735" s="1"/>
  <c r="H734" s="1"/>
  <c r="I780"/>
  <c r="F824"/>
  <c r="I835"/>
  <c r="I839"/>
  <c r="I940"/>
  <c r="I964"/>
  <c r="J986"/>
  <c r="I986" s="1"/>
  <c r="J990"/>
  <c r="F1030"/>
  <c r="G1034"/>
  <c r="F1034" s="1"/>
  <c r="I272"/>
  <c r="J271"/>
  <c r="J270" s="1"/>
  <c r="I270" s="1"/>
  <c r="F105"/>
  <c r="I105"/>
  <c r="J140"/>
  <c r="J139" s="1"/>
  <c r="H345"/>
  <c r="H344" s="1"/>
  <c r="H343" s="1"/>
  <c r="F430"/>
  <c r="I430"/>
  <c r="F449"/>
  <c r="I449"/>
  <c r="F450"/>
  <c r="I450"/>
  <c r="I516"/>
  <c r="I648"/>
  <c r="H724"/>
  <c r="H723" s="1"/>
  <c r="H722" s="1"/>
  <c r="F730"/>
  <c r="F729" s="1"/>
  <c r="F739"/>
  <c r="I802"/>
  <c r="F835"/>
  <c r="G1057"/>
  <c r="F1057" s="1"/>
  <c r="G1074"/>
  <c r="F1074" s="1"/>
  <c r="F54"/>
  <c r="F157"/>
  <c r="I160"/>
  <c r="F256"/>
  <c r="G271"/>
  <c r="G270" s="1"/>
  <c r="I278"/>
  <c r="I277" s="1"/>
  <c r="F303"/>
  <c r="I303"/>
  <c r="F305"/>
  <c r="I305"/>
  <c r="F321"/>
  <c r="I321"/>
  <c r="K345"/>
  <c r="K344" s="1"/>
  <c r="K343" s="1"/>
  <c r="F403"/>
  <c r="I403"/>
  <c r="F404"/>
  <c r="I465"/>
  <c r="F533"/>
  <c r="I533"/>
  <c r="F535"/>
  <c r="I535"/>
  <c r="F537"/>
  <c r="I537"/>
  <c r="F538"/>
  <c r="F539"/>
  <c r="F540"/>
  <c r="I540"/>
  <c r="F545"/>
  <c r="G548"/>
  <c r="F548" s="1"/>
  <c r="K544"/>
  <c r="K543" s="1"/>
  <c r="K542" s="1"/>
  <c r="J625"/>
  <c r="I625" s="1"/>
  <c r="F717"/>
  <c r="F842"/>
  <c r="I842"/>
  <c r="F843"/>
  <c r="I843"/>
  <c r="F846"/>
  <c r="I846"/>
  <c r="I891"/>
  <c r="J915"/>
  <c r="I930"/>
  <c r="I932"/>
  <c r="I935"/>
  <c r="I1130"/>
  <c r="I1134"/>
  <c r="H1138"/>
  <c r="H1137" s="1"/>
  <c r="H1136" s="1"/>
  <c r="I490"/>
  <c r="J489"/>
  <c r="I489" s="1"/>
  <c r="G112"/>
  <c r="I120"/>
  <c r="F141"/>
  <c r="I144"/>
  <c r="G156"/>
  <c r="F156" s="1"/>
  <c r="H155"/>
  <c r="J199"/>
  <c r="I199" s="1"/>
  <c r="J229"/>
  <c r="I229" s="1"/>
  <c r="F347"/>
  <c r="F348"/>
  <c r="H438"/>
  <c r="I456"/>
  <c r="F457"/>
  <c r="I457"/>
  <c r="F458"/>
  <c r="I458"/>
  <c r="I459"/>
  <c r="H544"/>
  <c r="H543" s="1"/>
  <c r="H542" s="1"/>
  <c r="I575"/>
  <c r="F577"/>
  <c r="I577"/>
  <c r="F578"/>
  <c r="I578"/>
  <c r="F579"/>
  <c r="I580"/>
  <c r="I716"/>
  <c r="G804"/>
  <c r="F804" s="1"/>
  <c r="F847"/>
  <c r="I847"/>
  <c r="F850"/>
  <c r="I850"/>
  <c r="F851"/>
  <c r="F891"/>
  <c r="J894"/>
  <c r="K1138"/>
  <c r="K1137" s="1"/>
  <c r="K1136" s="1"/>
  <c r="G53"/>
  <c r="F53" s="1"/>
  <c r="J259"/>
  <c r="F335"/>
  <c r="F405"/>
  <c r="I405"/>
  <c r="I439"/>
  <c r="F440"/>
  <c r="I440"/>
  <c r="G490"/>
  <c r="F522"/>
  <c r="I522"/>
  <c r="F552"/>
  <c r="I552"/>
  <c r="F554"/>
  <c r="I554"/>
  <c r="F555"/>
  <c r="I555"/>
  <c r="F597"/>
  <c r="F599"/>
  <c r="I599"/>
  <c r="F604"/>
  <c r="F605"/>
  <c r="I609"/>
  <c r="G614"/>
  <c r="I616"/>
  <c r="F657"/>
  <c r="F663"/>
  <c r="J666"/>
  <c r="G738"/>
  <c r="F738" s="1"/>
  <c r="F821"/>
  <c r="I820"/>
  <c r="G823"/>
  <c r="F823" s="1"/>
  <c r="I831"/>
  <c r="G834"/>
  <c r="F834" s="1"/>
  <c r="I938"/>
  <c r="F940"/>
  <c r="K937"/>
  <c r="I943"/>
  <c r="I945"/>
  <c r="I948"/>
  <c r="I952"/>
  <c r="I956"/>
  <c r="I960"/>
  <c r="F964"/>
  <c r="J981"/>
  <c r="I981" s="1"/>
  <c r="J994"/>
  <c r="I994" s="1"/>
  <c r="F1140"/>
  <c r="I1140"/>
  <c r="G1142"/>
  <c r="F1142" s="1"/>
  <c r="F562"/>
  <c r="G561"/>
  <c r="I103"/>
  <c r="J102"/>
  <c r="J101" s="1"/>
  <c r="I101" s="1"/>
  <c r="F281"/>
  <c r="G280"/>
  <c r="F280" s="1"/>
  <c r="G32"/>
  <c r="F32" s="1"/>
  <c r="I113"/>
  <c r="F120"/>
  <c r="F144"/>
  <c r="G159"/>
  <c r="F159" s="1"/>
  <c r="I166"/>
  <c r="I169"/>
  <c r="I181"/>
  <c r="I184"/>
  <c r="I189"/>
  <c r="F200"/>
  <c r="H206"/>
  <c r="H205" s="1"/>
  <c r="H204" s="1"/>
  <c r="G210"/>
  <c r="F210" s="1"/>
  <c r="J210"/>
  <c r="I210" s="1"/>
  <c r="F230"/>
  <c r="G319"/>
  <c r="F359"/>
  <c r="I359"/>
  <c r="F431"/>
  <c r="I431"/>
  <c r="F434"/>
  <c r="I434"/>
  <c r="F435"/>
  <c r="I435"/>
  <c r="F492"/>
  <c r="I492"/>
  <c r="F516"/>
  <c r="I545"/>
  <c r="F546"/>
  <c r="I546"/>
  <c r="G551"/>
  <c r="F551" s="1"/>
  <c r="J551"/>
  <c r="I551" s="1"/>
  <c r="J561"/>
  <c r="F571"/>
  <c r="I579"/>
  <c r="F580"/>
  <c r="I586"/>
  <c r="G588"/>
  <c r="G656"/>
  <c r="F656" s="1"/>
  <c r="G690"/>
  <c r="F771"/>
  <c r="F816"/>
  <c r="I816"/>
  <c r="F818"/>
  <c r="G820"/>
  <c r="F820" s="1"/>
  <c r="F826"/>
  <c r="I826"/>
  <c r="F827"/>
  <c r="F830"/>
  <c r="J830"/>
  <c r="I830" s="1"/>
  <c r="F831"/>
  <c r="J838"/>
  <c r="I838" s="1"/>
  <c r="F839"/>
  <c r="I863"/>
  <c r="I875"/>
  <c r="F878"/>
  <c r="I878"/>
  <c r="I879"/>
  <c r="G882"/>
  <c r="F882" s="1"/>
  <c r="G890"/>
  <c r="F890" s="1"/>
  <c r="F895"/>
  <c r="K1086"/>
  <c r="K1085" s="1"/>
  <c r="I1142"/>
  <c r="I112"/>
  <c r="F260"/>
  <c r="F278"/>
  <c r="F277" s="1"/>
  <c r="I337"/>
  <c r="F339"/>
  <c r="I339"/>
  <c r="I367"/>
  <c r="F368"/>
  <c r="I368"/>
  <c r="F369"/>
  <c r="I369"/>
  <c r="G374"/>
  <c r="J374"/>
  <c r="I410"/>
  <c r="F422"/>
  <c r="J455"/>
  <c r="G456"/>
  <c r="I517"/>
  <c r="G519"/>
  <c r="I520"/>
  <c r="F530"/>
  <c r="I530"/>
  <c r="I548"/>
  <c r="F585"/>
  <c r="F642"/>
  <c r="G719"/>
  <c r="F719" s="1"/>
  <c r="F760"/>
  <c r="I760"/>
  <c r="I800"/>
  <c r="I823"/>
  <c r="I834"/>
  <c r="I851"/>
  <c r="G854"/>
  <c r="F854" s="1"/>
  <c r="F871"/>
  <c r="I886"/>
  <c r="F901"/>
  <c r="I901"/>
  <c r="F916"/>
  <c r="F930"/>
  <c r="F943"/>
  <c r="I966"/>
  <c r="I969"/>
  <c r="F982"/>
  <c r="F995"/>
  <c r="H1021"/>
  <c r="H1012" s="1"/>
  <c r="H1011" s="1"/>
  <c r="K1021"/>
  <c r="K1012" s="1"/>
  <c r="K1011" s="1"/>
  <c r="G1029"/>
  <c r="F1029" s="1"/>
  <c r="G1037"/>
  <c r="F1037" s="1"/>
  <c r="G1060"/>
  <c r="F1060" s="1"/>
  <c r="G1068"/>
  <c r="F1068" s="1"/>
  <c r="H1067"/>
  <c r="H1066" s="1"/>
  <c r="K1067"/>
  <c r="K1066" s="1"/>
  <c r="I1105"/>
  <c r="I1108"/>
  <c r="I1117"/>
  <c r="K1112"/>
  <c r="K1111" s="1"/>
  <c r="I1123"/>
  <c r="I1126"/>
  <c r="F1130"/>
  <c r="H270"/>
  <c r="F504"/>
  <c r="G503"/>
  <c r="F503" s="1"/>
  <c r="F510"/>
  <c r="G509"/>
  <c r="I603"/>
  <c r="H12"/>
  <c r="K47"/>
  <c r="I96"/>
  <c r="I252"/>
  <c r="J275"/>
  <c r="I650"/>
  <c r="I32"/>
  <c r="I53"/>
  <c r="I58"/>
  <c r="I63"/>
  <c r="I67"/>
  <c r="I70"/>
  <c r="F131"/>
  <c r="F134"/>
  <c r="I156"/>
  <c r="F168"/>
  <c r="F180"/>
  <c r="F183"/>
  <c r="F188"/>
  <c r="F213"/>
  <c r="F218"/>
  <c r="I243"/>
  <c r="G259"/>
  <c r="F262"/>
  <c r="K409"/>
  <c r="K408" s="1"/>
  <c r="K402" s="1"/>
  <c r="K401" s="1"/>
  <c r="K400" s="1"/>
  <c r="F424"/>
  <c r="F465"/>
  <c r="I501"/>
  <c r="J505"/>
  <c r="F506"/>
  <c r="J511"/>
  <c r="F512"/>
  <c r="F517"/>
  <c r="H519"/>
  <c r="I539"/>
  <c r="F569"/>
  <c r="F575"/>
  <c r="I597"/>
  <c r="G603"/>
  <c r="I605"/>
  <c r="G608"/>
  <c r="J608"/>
  <c r="G611"/>
  <c r="F611" s="1"/>
  <c r="J611"/>
  <c r="I611" s="1"/>
  <c r="J615"/>
  <c r="F616"/>
  <c r="F620"/>
  <c r="I620"/>
  <c r="G625"/>
  <c r="I662"/>
  <c r="I683"/>
  <c r="K737"/>
  <c r="K736" s="1"/>
  <c r="K735" s="1"/>
  <c r="K734" s="1"/>
  <c r="I655"/>
  <c r="J654"/>
  <c r="I654" s="1"/>
  <c r="I689"/>
  <c r="I16"/>
  <c r="I28"/>
  <c r="J31"/>
  <c r="I33"/>
  <c r="G38"/>
  <c r="J38"/>
  <c r="G41"/>
  <c r="F41" s="1"/>
  <c r="J41"/>
  <c r="I41" s="1"/>
  <c r="G44"/>
  <c r="F44" s="1"/>
  <c r="J44"/>
  <c r="I44" s="1"/>
  <c r="G49"/>
  <c r="J49"/>
  <c r="J52"/>
  <c r="I52" s="1"/>
  <c r="I54"/>
  <c r="G57"/>
  <c r="J57"/>
  <c r="I59"/>
  <c r="J62"/>
  <c r="I64"/>
  <c r="I68"/>
  <c r="I71"/>
  <c r="I83"/>
  <c r="G96"/>
  <c r="F96" s="1"/>
  <c r="G104"/>
  <c r="I104"/>
  <c r="J110"/>
  <c r="J118"/>
  <c r="G119"/>
  <c r="G130"/>
  <c r="J131"/>
  <c r="F132"/>
  <c r="J134"/>
  <c r="I134" s="1"/>
  <c r="F135"/>
  <c r="G140"/>
  <c r="G143"/>
  <c r="F143" s="1"/>
  <c r="I157"/>
  <c r="J159"/>
  <c r="J168"/>
  <c r="I168" s="1"/>
  <c r="F169"/>
  <c r="G179"/>
  <c r="J180"/>
  <c r="F181"/>
  <c r="J183"/>
  <c r="I183" s="1"/>
  <c r="F184"/>
  <c r="G187"/>
  <c r="J188"/>
  <c r="F189"/>
  <c r="G199"/>
  <c r="G207"/>
  <c r="J213"/>
  <c r="I213" s="1"/>
  <c r="F214"/>
  <c r="G217"/>
  <c r="J218"/>
  <c r="F219"/>
  <c r="G229"/>
  <c r="F229" s="1"/>
  <c r="I244"/>
  <c r="G252"/>
  <c r="G255"/>
  <c r="F255" s="1"/>
  <c r="I273"/>
  <c r="G275"/>
  <c r="F282"/>
  <c r="G394"/>
  <c r="J394"/>
  <c r="I397"/>
  <c r="I404"/>
  <c r="F428"/>
  <c r="F448"/>
  <c r="F459"/>
  <c r="I491"/>
  <c r="I500"/>
  <c r="F505"/>
  <c r="F511"/>
  <c r="F520"/>
  <c r="I525"/>
  <c r="I529"/>
  <c r="I538"/>
  <c r="I549"/>
  <c r="F563"/>
  <c r="F586"/>
  <c r="I604"/>
  <c r="F615"/>
  <c r="F619"/>
  <c r="F786"/>
  <c r="I643"/>
  <c r="I646"/>
  <c r="G650"/>
  <c r="I652"/>
  <c r="I657"/>
  <c r="G662"/>
  <c r="F676"/>
  <c r="I686"/>
  <c r="I685" s="1"/>
  <c r="I684" s="1"/>
  <c r="I691"/>
  <c r="G699"/>
  <c r="J699"/>
  <c r="I713"/>
  <c r="J715"/>
  <c r="G716"/>
  <c r="I720"/>
  <c r="G729"/>
  <c r="G741"/>
  <c r="I758"/>
  <c r="G768"/>
  <c r="G775"/>
  <c r="J776"/>
  <c r="J779"/>
  <c r="I779" s="1"/>
  <c r="F780"/>
  <c r="G783"/>
  <c r="J787"/>
  <c r="F788"/>
  <c r="G794"/>
  <c r="J794"/>
  <c r="J799"/>
  <c r="I805"/>
  <c r="F1041"/>
  <c r="H1056"/>
  <c r="H1055" s="1"/>
  <c r="K1056"/>
  <c r="K1055" s="1"/>
  <c r="I1129"/>
  <c r="I1013"/>
  <c r="I651"/>
  <c r="I656"/>
  <c r="F675"/>
  <c r="I690"/>
  <c r="I712"/>
  <c r="I719"/>
  <c r="F779"/>
  <c r="F787"/>
  <c r="I804"/>
  <c r="F866"/>
  <c r="F870"/>
  <c r="I887"/>
  <c r="G894"/>
  <c r="G900"/>
  <c r="J900"/>
  <c r="G915"/>
  <c r="F918"/>
  <c r="J922"/>
  <c r="I922" s="1"/>
  <c r="F923"/>
  <c r="G929"/>
  <c r="F932"/>
  <c r="J934"/>
  <c r="I934" s="1"/>
  <c r="F935"/>
  <c r="J937"/>
  <c r="F938"/>
  <c r="G942"/>
  <c r="F945"/>
  <c r="J947"/>
  <c r="I947" s="1"/>
  <c r="F948"/>
  <c r="J951"/>
  <c r="I951" s="1"/>
  <c r="F952"/>
  <c r="J955"/>
  <c r="I955" s="1"/>
  <c r="F956"/>
  <c r="J959"/>
  <c r="I959" s="1"/>
  <c r="F960"/>
  <c r="G963"/>
  <c r="F966"/>
  <c r="J968"/>
  <c r="I968" s="1"/>
  <c r="F969"/>
  <c r="G981"/>
  <c r="G986"/>
  <c r="G994"/>
  <c r="F994" s="1"/>
  <c r="G999"/>
  <c r="J999"/>
  <c r="I999" s="1"/>
  <c r="G1002"/>
  <c r="F1002" s="1"/>
  <c r="J1002"/>
  <c r="G1005"/>
  <c r="F1005" s="1"/>
  <c r="J1005"/>
  <c r="I1005" s="1"/>
  <c r="G1008"/>
  <c r="F1008" s="1"/>
  <c r="J1008"/>
  <c r="I1008" s="1"/>
  <c r="I1015"/>
  <c r="G1022"/>
  <c r="I1022"/>
  <c r="I1025"/>
  <c r="I1029"/>
  <c r="I1034"/>
  <c r="I1037"/>
  <c r="I1057"/>
  <c r="I1060"/>
  <c r="I1063"/>
  <c r="I1074"/>
  <c r="I1087"/>
  <c r="F1100"/>
  <c r="F1104"/>
  <c r="F1107"/>
  <c r="F1122"/>
  <c r="F1125"/>
  <c r="F1133"/>
  <c r="I811"/>
  <c r="I818"/>
  <c r="I821"/>
  <c r="I824"/>
  <c r="I827"/>
  <c r="F838"/>
  <c r="F879"/>
  <c r="I890"/>
  <c r="F922"/>
  <c r="F934"/>
  <c r="F947"/>
  <c r="F951"/>
  <c r="F955"/>
  <c r="F959"/>
  <c r="F968"/>
  <c r="I1014"/>
  <c r="I1023"/>
  <c r="I1026"/>
  <c r="I1030"/>
  <c r="I1035"/>
  <c r="I1038"/>
  <c r="J1041"/>
  <c r="F1042"/>
  <c r="G1050"/>
  <c r="J1050"/>
  <c r="J1056"/>
  <c r="I1058"/>
  <c r="I1061"/>
  <c r="I1064"/>
  <c r="I1075"/>
  <c r="I1088"/>
  <c r="J1100"/>
  <c r="J1099" s="1"/>
  <c r="F1101"/>
  <c r="G1103"/>
  <c r="J1104"/>
  <c r="F1105"/>
  <c r="J1107"/>
  <c r="I1107" s="1"/>
  <c r="F1108"/>
  <c r="F1117"/>
  <c r="G1121"/>
  <c r="J1122"/>
  <c r="F1123"/>
  <c r="J1125"/>
  <c r="I1125" s="1"/>
  <c r="F1126"/>
  <c r="J1128"/>
  <c r="I1128" s="1"/>
  <c r="G1129"/>
  <c r="G1132"/>
  <c r="F1132" s="1"/>
  <c r="J1133"/>
  <c r="F1134"/>
  <c r="J1138"/>
  <c r="G1139"/>
  <c r="J444"/>
  <c r="J443" s="1"/>
  <c r="J484"/>
  <c r="J519"/>
  <c r="J558"/>
  <c r="H802"/>
  <c r="J926"/>
  <c r="J974"/>
  <c r="J976"/>
  <c r="I976" s="1"/>
  <c r="H991"/>
  <c r="H990" s="1"/>
  <c r="H985" s="1"/>
  <c r="J1119"/>
  <c r="J1112" s="1"/>
  <c r="J1111" s="1"/>
  <c r="G163" l="1"/>
  <c r="G162" s="1"/>
  <c r="K308"/>
  <c r="K307" s="1"/>
  <c r="K296" s="1"/>
  <c r="K309"/>
  <c r="H309"/>
  <c r="H308" s="1"/>
  <c r="H307" s="1"/>
  <c r="K327"/>
  <c r="K326" s="1"/>
  <c r="G139"/>
  <c r="G138" s="1"/>
  <c r="F138" s="1"/>
  <c r="H327"/>
  <c r="H326" s="1"/>
  <c r="F756"/>
  <c r="G755"/>
  <c r="G754" s="1"/>
  <c r="I224"/>
  <c r="J223"/>
  <c r="J222" s="1"/>
  <c r="J221" s="1"/>
  <c r="I320"/>
  <c r="G495"/>
  <c r="G494" s="1"/>
  <c r="H319"/>
  <c r="H318" s="1"/>
  <c r="H317" s="1"/>
  <c r="K809"/>
  <c r="G809"/>
  <c r="G223"/>
  <c r="K80"/>
  <c r="K79" s="1"/>
  <c r="K78" s="1"/>
  <c r="H81"/>
  <c r="H80" s="1"/>
  <c r="H79" s="1"/>
  <c r="H78" s="1"/>
  <c r="F464"/>
  <c r="I464"/>
  <c r="G463"/>
  <c r="G462" s="1"/>
  <c r="F462" s="1"/>
  <c r="I463"/>
  <c r="J462"/>
  <c r="J461" s="1"/>
  <c r="I461" s="1"/>
  <c r="F690"/>
  <c r="G689"/>
  <c r="F689" s="1"/>
  <c r="H137"/>
  <c r="I496"/>
  <c r="K494"/>
  <c r="K488" s="1"/>
  <c r="F496"/>
  <c r="H494"/>
  <c r="H488" s="1"/>
  <c r="F999"/>
  <c r="G998"/>
  <c r="F998" s="1"/>
  <c r="I1002"/>
  <c r="J998"/>
  <c r="I998" s="1"/>
  <c r="I706"/>
  <c r="I705"/>
  <c r="F706"/>
  <c r="G443"/>
  <c r="F443" s="1"/>
  <c r="G973"/>
  <c r="F973" s="1"/>
  <c r="I810"/>
  <c r="H275"/>
  <c r="H235" s="1"/>
  <c r="H203" s="1"/>
  <c r="I276"/>
  <c r="I275" s="1"/>
  <c r="K235"/>
  <c r="K203" s="1"/>
  <c r="F166"/>
  <c r="I591"/>
  <c r="F567"/>
  <c r="F645"/>
  <c r="I963"/>
  <c r="G725"/>
  <c r="G724" s="1"/>
  <c r="I894"/>
  <c r="J631"/>
  <c r="J630" s="1"/>
  <c r="H894"/>
  <c r="H809" s="1"/>
  <c r="I815"/>
  <c r="J675"/>
  <c r="I675" s="1"/>
  <c r="F497"/>
  <c r="K584"/>
  <c r="K583" s="1"/>
  <c r="K582" s="1"/>
  <c r="H1098"/>
  <c r="F942"/>
  <c r="K688"/>
  <c r="K682" s="1"/>
  <c r="K681" s="1"/>
  <c r="K670" s="1"/>
  <c r="F937"/>
  <c r="I567"/>
  <c r="H638"/>
  <c r="F638" s="1"/>
  <c r="I813"/>
  <c r="I632"/>
  <c r="G557"/>
  <c r="F557" s="1"/>
  <c r="J193"/>
  <c r="J192" s="1"/>
  <c r="J19"/>
  <c r="J18" s="1"/>
  <c r="I18" s="1"/>
  <c r="I633"/>
  <c r="I532"/>
  <c r="H928"/>
  <c r="F94"/>
  <c r="F596"/>
  <c r="G1112"/>
  <c r="I247"/>
  <c r="G674"/>
  <c r="G673" s="1"/>
  <c r="F673" s="1"/>
  <c r="I726"/>
  <c r="I420"/>
  <c r="I524"/>
  <c r="I715"/>
  <c r="I777"/>
  <c r="F95"/>
  <c r="K419"/>
  <c r="K418" s="1"/>
  <c r="K417" s="1"/>
  <c r="K416" s="1"/>
  <c r="G566"/>
  <c r="F566" s="1"/>
  <c r="F532"/>
  <c r="K984"/>
  <c r="K978" s="1"/>
  <c r="J1086"/>
  <c r="J1085" s="1"/>
  <c r="F633"/>
  <c r="G665"/>
  <c r="F665" s="1"/>
  <c r="H419"/>
  <c r="H418" s="1"/>
  <c r="H417" s="1"/>
  <c r="H416" s="1"/>
  <c r="H35"/>
  <c r="H11" s="1"/>
  <c r="K1110"/>
  <c r="K1097" s="1"/>
  <c r="K1096" s="1"/>
  <c r="K1095" s="1"/>
  <c r="I259"/>
  <c r="F420"/>
  <c r="I596"/>
  <c r="G246"/>
  <c r="F246" s="1"/>
  <c r="F379"/>
  <c r="I942"/>
  <c r="F300"/>
  <c r="F1121"/>
  <c r="G1077"/>
  <c r="F1077" s="1"/>
  <c r="F668"/>
  <c r="F614"/>
  <c r="I730"/>
  <c r="I729" s="1"/>
  <c r="I668"/>
  <c r="H602"/>
  <c r="H601" s="1"/>
  <c r="F382"/>
  <c r="I352"/>
  <c r="H1110"/>
  <c r="K515"/>
  <c r="K514" s="1"/>
  <c r="K508" s="1"/>
  <c r="F632"/>
  <c r="J1067"/>
  <c r="J1018"/>
  <c r="J1017" s="1"/>
  <c r="J985"/>
  <c r="I985" s="1"/>
  <c r="F907"/>
  <c r="F194"/>
  <c r="G192"/>
  <c r="F192" s="1"/>
  <c r="H775"/>
  <c r="H774" s="1"/>
  <c r="H773" s="1"/>
  <c r="I353"/>
  <c r="F810"/>
  <c r="J624"/>
  <c r="I624" s="1"/>
  <c r="I140"/>
  <c r="K154"/>
  <c r="G409"/>
  <c r="F409" s="1"/>
  <c r="I1078"/>
  <c r="I1069"/>
  <c r="I900"/>
  <c r="K1084"/>
  <c r="K1053" s="1"/>
  <c r="K1045" s="1"/>
  <c r="G238"/>
  <c r="F238" s="1"/>
  <c r="G74"/>
  <c r="F74" s="1"/>
  <c r="F271"/>
  <c r="F477"/>
  <c r="I309"/>
  <c r="I175"/>
  <c r="I566"/>
  <c r="I565"/>
  <c r="I299"/>
  <c r="F815"/>
  <c r="F519"/>
  <c r="H584"/>
  <c r="H583" s="1"/>
  <c r="H582" s="1"/>
  <c r="G745"/>
  <c r="I929"/>
  <c r="I310"/>
  <c r="G475"/>
  <c r="F476"/>
  <c r="H984"/>
  <c r="H978" s="1"/>
  <c r="H799"/>
  <c r="F799" s="1"/>
  <c r="J906"/>
  <c r="H1084"/>
  <c r="H1053" s="1"/>
  <c r="H1045" s="1"/>
  <c r="J238"/>
  <c r="J237" s="1"/>
  <c r="J173"/>
  <c r="J172" s="1"/>
  <c r="G19"/>
  <c r="F19" s="1"/>
  <c r="H515"/>
  <c r="H514" s="1"/>
  <c r="H508" s="1"/>
  <c r="F270"/>
  <c r="I1092"/>
  <c r="F478"/>
  <c r="F444"/>
  <c r="K928"/>
  <c r="I527"/>
  <c r="J242"/>
  <c r="J241" s="1"/>
  <c r="I241" s="1"/>
  <c r="H154"/>
  <c r="F777"/>
  <c r="J737"/>
  <c r="J736" s="1"/>
  <c r="I736" s="1"/>
  <c r="F707"/>
  <c r="F591"/>
  <c r="F484"/>
  <c r="I991"/>
  <c r="F381"/>
  <c r="F378"/>
  <c r="I163"/>
  <c r="I300"/>
  <c r="F82"/>
  <c r="J584"/>
  <c r="G23"/>
  <c r="G482"/>
  <c r="F482" s="1"/>
  <c r="F483"/>
  <c r="G353"/>
  <c r="G352" s="1"/>
  <c r="F355"/>
  <c r="G1013"/>
  <c r="J308"/>
  <c r="J307" s="1"/>
  <c r="I354"/>
  <c r="F974"/>
  <c r="I937"/>
  <c r="F900"/>
  <c r="I707"/>
  <c r="J198"/>
  <c r="I198" s="1"/>
  <c r="I164"/>
  <c r="G52"/>
  <c r="F52" s="1"/>
  <c r="F356"/>
  <c r="I75"/>
  <c r="G1091"/>
  <c r="F813"/>
  <c r="I990"/>
  <c r="J23"/>
  <c r="H688"/>
  <c r="H682" s="1"/>
  <c r="H681" s="1"/>
  <c r="H670" s="1"/>
  <c r="G524"/>
  <c r="F524" s="1"/>
  <c r="J768"/>
  <c r="J767" s="1"/>
  <c r="I355"/>
  <c r="G155"/>
  <c r="F155" s="1"/>
  <c r="I400"/>
  <c r="I915"/>
  <c r="I356"/>
  <c r="K631"/>
  <c r="K630" s="1"/>
  <c r="K629" s="1"/>
  <c r="I638"/>
  <c r="F175"/>
  <c r="G173"/>
  <c r="I283"/>
  <c r="J282"/>
  <c r="F299"/>
  <c r="G298"/>
  <c r="F926"/>
  <c r="G174"/>
  <c r="F174" s="1"/>
  <c r="K35"/>
  <c r="K11" s="1"/>
  <c r="G712"/>
  <c r="G705" s="1"/>
  <c r="I379"/>
  <c r="I409"/>
  <c r="G655"/>
  <c r="G654" s="1"/>
  <c r="F654" s="1"/>
  <c r="I102"/>
  <c r="G31"/>
  <c r="G30" s="1"/>
  <c r="F30" s="1"/>
  <c r="F259"/>
  <c r="J783"/>
  <c r="F501"/>
  <c r="I382"/>
  <c r="F380"/>
  <c r="I298"/>
  <c r="J297"/>
  <c r="I297" s="1"/>
  <c r="I408"/>
  <c r="G1056"/>
  <c r="G1055" s="1"/>
  <c r="J755"/>
  <c r="J754" s="1"/>
  <c r="G1018"/>
  <c r="F1018" s="1"/>
  <c r="I645"/>
  <c r="I378"/>
  <c r="I271"/>
  <c r="G62"/>
  <c r="F62" s="1"/>
  <c r="I381"/>
  <c r="I497"/>
  <c r="I380"/>
  <c r="I82"/>
  <c r="F310"/>
  <c r="F164"/>
  <c r="I746"/>
  <c r="J745"/>
  <c r="J744" s="1"/>
  <c r="I95"/>
  <c r="J94"/>
  <c r="F1099"/>
  <c r="F490"/>
  <c r="G489"/>
  <c r="F489" s="1"/>
  <c r="F334"/>
  <c r="F333"/>
  <c r="I347"/>
  <c r="I402"/>
  <c r="I666"/>
  <c r="J665"/>
  <c r="I334"/>
  <c r="J333"/>
  <c r="F112"/>
  <c r="G111"/>
  <c r="I455"/>
  <c r="J454"/>
  <c r="I454" s="1"/>
  <c r="I374"/>
  <c r="J373"/>
  <c r="F588"/>
  <c r="G584"/>
  <c r="F309"/>
  <c r="G308"/>
  <c r="J962"/>
  <c r="I962" s="1"/>
  <c r="J162"/>
  <c r="I162" s="1"/>
  <c r="F456"/>
  <c r="G455"/>
  <c r="F374"/>
  <c r="G373"/>
  <c r="I561"/>
  <c r="J560"/>
  <c r="I560" s="1"/>
  <c r="F320"/>
  <c r="F561"/>
  <c r="G560"/>
  <c r="F560" s="1"/>
  <c r="I1138"/>
  <c r="J1137"/>
  <c r="F1129"/>
  <c r="G1128"/>
  <c r="F1128" s="1"/>
  <c r="F1139"/>
  <c r="G1138"/>
  <c r="I1122"/>
  <c r="J1121"/>
  <c r="I1121" s="1"/>
  <c r="I1104"/>
  <c r="J1103"/>
  <c r="I1103" s="1"/>
  <c r="I1100"/>
  <c r="I1056"/>
  <c r="J1055"/>
  <c r="I1050"/>
  <c r="J1049"/>
  <c r="F1022"/>
  <c r="G1021"/>
  <c r="F1021" s="1"/>
  <c r="F986"/>
  <c r="G985"/>
  <c r="F985" s="1"/>
  <c r="F981"/>
  <c r="F963"/>
  <c r="G962"/>
  <c r="F962" s="1"/>
  <c r="I794"/>
  <c r="J793"/>
  <c r="F783"/>
  <c r="G782"/>
  <c r="F782" s="1"/>
  <c r="I776"/>
  <c r="J775"/>
  <c r="F741"/>
  <c r="G737"/>
  <c r="F716"/>
  <c r="G715"/>
  <c r="F715" s="1"/>
  <c r="F699"/>
  <c r="G698"/>
  <c r="F698" s="1"/>
  <c r="F650"/>
  <c r="G631"/>
  <c r="F394"/>
  <c r="G393"/>
  <c r="F224"/>
  <c r="F217"/>
  <c r="G216"/>
  <c r="F216" s="1"/>
  <c r="F187"/>
  <c r="G186"/>
  <c r="I180"/>
  <c r="J179"/>
  <c r="I139"/>
  <c r="J138"/>
  <c r="J137" s="1"/>
  <c r="I131"/>
  <c r="J130"/>
  <c r="F119"/>
  <c r="G118"/>
  <c r="I110"/>
  <c r="J109"/>
  <c r="I74"/>
  <c r="J73"/>
  <c r="I73" s="1"/>
  <c r="I57"/>
  <c r="J56"/>
  <c r="I56" s="1"/>
  <c r="F49"/>
  <c r="G48"/>
  <c r="F38"/>
  <c r="G37"/>
  <c r="I31"/>
  <c r="J30"/>
  <c r="I30" s="1"/>
  <c r="I15"/>
  <c r="J14"/>
  <c r="I615"/>
  <c r="J614"/>
  <c r="I614" s="1"/>
  <c r="F608"/>
  <c r="G607"/>
  <c r="F607" s="1"/>
  <c r="F603"/>
  <c r="I511"/>
  <c r="J510"/>
  <c r="I505"/>
  <c r="J504"/>
  <c r="J928"/>
  <c r="J206"/>
  <c r="I401"/>
  <c r="I1133"/>
  <c r="J1132"/>
  <c r="I1132" s="1"/>
  <c r="F1103"/>
  <c r="G1098"/>
  <c r="F1050"/>
  <c r="G1049"/>
  <c r="J1021"/>
  <c r="I1021" s="1"/>
  <c r="I1041"/>
  <c r="F929"/>
  <c r="G928"/>
  <c r="F915"/>
  <c r="G914"/>
  <c r="F914" s="1"/>
  <c r="I799"/>
  <c r="J798"/>
  <c r="F794"/>
  <c r="G793"/>
  <c r="I787"/>
  <c r="J786"/>
  <c r="I786" s="1"/>
  <c r="F768"/>
  <c r="G767"/>
  <c r="I725"/>
  <c r="J724"/>
  <c r="I699"/>
  <c r="J698"/>
  <c r="F662"/>
  <c r="I394"/>
  <c r="J393"/>
  <c r="F252"/>
  <c r="I218"/>
  <c r="J217"/>
  <c r="F207"/>
  <c r="G206"/>
  <c r="F199"/>
  <c r="G198"/>
  <c r="F198" s="1"/>
  <c r="I188"/>
  <c r="J187"/>
  <c r="F179"/>
  <c r="G178"/>
  <c r="F178" s="1"/>
  <c r="I159"/>
  <c r="J155"/>
  <c r="F140"/>
  <c r="F130"/>
  <c r="G129"/>
  <c r="I118"/>
  <c r="J117"/>
  <c r="F104"/>
  <c r="G103"/>
  <c r="I81"/>
  <c r="I62"/>
  <c r="J61"/>
  <c r="I61" s="1"/>
  <c r="F57"/>
  <c r="G56"/>
  <c r="F56" s="1"/>
  <c r="I49"/>
  <c r="J48"/>
  <c r="I38"/>
  <c r="J37"/>
  <c r="F15"/>
  <c r="G14"/>
  <c r="F625"/>
  <c r="G624"/>
  <c r="I608"/>
  <c r="J607"/>
  <c r="F509"/>
  <c r="J973"/>
  <c r="I974"/>
  <c r="I1119"/>
  <c r="J925"/>
  <c r="I926"/>
  <c r="I558"/>
  <c r="J557"/>
  <c r="J483"/>
  <c r="I484"/>
  <c r="F990"/>
  <c r="F802"/>
  <c r="J515"/>
  <c r="I519"/>
  <c r="J477"/>
  <c r="I478"/>
  <c r="I444"/>
  <c r="F991"/>
  <c r="I333" l="1"/>
  <c r="J328"/>
  <c r="I328" s="1"/>
  <c r="H296"/>
  <c r="H292" s="1"/>
  <c r="H291" s="1"/>
  <c r="H290" s="1"/>
  <c r="H289" s="1"/>
  <c r="F745"/>
  <c r="G744"/>
  <c r="F744" s="1"/>
  <c r="F1112"/>
  <c r="G1111"/>
  <c r="G1110" s="1"/>
  <c r="F1110" s="1"/>
  <c r="K292"/>
  <c r="K291" s="1"/>
  <c r="K290" s="1"/>
  <c r="K289" s="1"/>
  <c r="K808"/>
  <c r="K791" s="1"/>
  <c r="K764" s="1"/>
  <c r="K750" s="1"/>
  <c r="I1067"/>
  <c r="J1066"/>
  <c r="I1066" s="1"/>
  <c r="I906"/>
  <c r="J809"/>
  <c r="I809" s="1"/>
  <c r="F81"/>
  <c r="G461"/>
  <c r="F461" s="1"/>
  <c r="F463"/>
  <c r="I462"/>
  <c r="K153"/>
  <c r="K115" s="1"/>
  <c r="H153"/>
  <c r="H115" s="1"/>
  <c r="H1097"/>
  <c r="H1096" s="1"/>
  <c r="H1095" s="1"/>
  <c r="H808"/>
  <c r="G438"/>
  <c r="G419" s="1"/>
  <c r="F419" s="1"/>
  <c r="G972"/>
  <c r="F972" s="1"/>
  <c r="F725"/>
  <c r="F674"/>
  <c r="F928"/>
  <c r="F894"/>
  <c r="G1017"/>
  <c r="F1017" s="1"/>
  <c r="I584"/>
  <c r="G672"/>
  <c r="G671" s="1"/>
  <c r="J674"/>
  <c r="J673" s="1"/>
  <c r="G602"/>
  <c r="F602" s="1"/>
  <c r="I1086"/>
  <c r="G544"/>
  <c r="F544" s="1"/>
  <c r="I19"/>
  <c r="I193"/>
  <c r="H631"/>
  <c r="H630" s="1"/>
  <c r="H629" s="1"/>
  <c r="F475"/>
  <c r="G191"/>
  <c r="F191" s="1"/>
  <c r="F1056"/>
  <c r="G661"/>
  <c r="F661" s="1"/>
  <c r="I1018"/>
  <c r="J623"/>
  <c r="I623" s="1"/>
  <c r="G565"/>
  <c r="F565" s="1"/>
  <c r="G18"/>
  <c r="F18" s="1"/>
  <c r="F495"/>
  <c r="I755"/>
  <c r="F354"/>
  <c r="G73"/>
  <c r="F73" s="1"/>
  <c r="G242"/>
  <c r="G241" s="1"/>
  <c r="G61"/>
  <c r="F61" s="1"/>
  <c r="G774"/>
  <c r="G773" s="1"/>
  <c r="F773" s="1"/>
  <c r="H798"/>
  <c r="F798" s="1"/>
  <c r="I238"/>
  <c r="F775"/>
  <c r="I308"/>
  <c r="I737"/>
  <c r="G515"/>
  <c r="G514" s="1"/>
  <c r="F514" s="1"/>
  <c r="I223"/>
  <c r="I242"/>
  <c r="G1067"/>
  <c r="K487"/>
  <c r="K486" s="1"/>
  <c r="G408"/>
  <c r="G402" s="1"/>
  <c r="G237"/>
  <c r="F237" s="1"/>
  <c r="G481"/>
  <c r="F481" s="1"/>
  <c r="I173"/>
  <c r="I928"/>
  <c r="F655"/>
  <c r="I768"/>
  <c r="G327"/>
  <c r="G326" s="1"/>
  <c r="J583"/>
  <c r="I583" s="1"/>
  <c r="F755"/>
  <c r="H487"/>
  <c r="F31"/>
  <c r="F23"/>
  <c r="G22"/>
  <c r="F22" s="1"/>
  <c r="I23"/>
  <c r="J22"/>
  <c r="I22" s="1"/>
  <c r="G1086"/>
  <c r="F1091"/>
  <c r="F1013"/>
  <c r="G984"/>
  <c r="G980" s="1"/>
  <c r="F980" s="1"/>
  <c r="I282"/>
  <c r="J281"/>
  <c r="J782"/>
  <c r="I782" s="1"/>
  <c r="I783"/>
  <c r="F712"/>
  <c r="F705"/>
  <c r="G297"/>
  <c r="F297" s="1"/>
  <c r="F298"/>
  <c r="F173"/>
  <c r="G172"/>
  <c r="I631"/>
  <c r="J984"/>
  <c r="I984" s="1"/>
  <c r="F352"/>
  <c r="F353"/>
  <c r="F163"/>
  <c r="I745"/>
  <c r="I94"/>
  <c r="J93"/>
  <c r="I93" s="1"/>
  <c r="F111"/>
  <c r="G110"/>
  <c r="I665"/>
  <c r="J661"/>
  <c r="I346"/>
  <c r="J345"/>
  <c r="I307"/>
  <c r="F319"/>
  <c r="G318"/>
  <c r="F346"/>
  <c r="G345"/>
  <c r="F373"/>
  <c r="G372"/>
  <c r="F455"/>
  <c r="G454"/>
  <c r="F454" s="1"/>
  <c r="F308"/>
  <c r="G307"/>
  <c r="I319"/>
  <c r="J318"/>
  <c r="F584"/>
  <c r="G583"/>
  <c r="J372"/>
  <c r="I373"/>
  <c r="I206"/>
  <c r="J205"/>
  <c r="I630"/>
  <c r="I607"/>
  <c r="J602"/>
  <c r="F624"/>
  <c r="G623"/>
  <c r="F623" s="1"/>
  <c r="F14"/>
  <c r="G13"/>
  <c r="I37"/>
  <c r="J36"/>
  <c r="I48"/>
  <c r="J47"/>
  <c r="I47" s="1"/>
  <c r="I80"/>
  <c r="J79"/>
  <c r="I79" s="1"/>
  <c r="F103"/>
  <c r="G102"/>
  <c r="I117"/>
  <c r="J116"/>
  <c r="F129"/>
  <c r="G128"/>
  <c r="F139"/>
  <c r="G137"/>
  <c r="I155"/>
  <c r="J154"/>
  <c r="I172"/>
  <c r="J171"/>
  <c r="I171" s="1"/>
  <c r="I187"/>
  <c r="J186"/>
  <c r="F206"/>
  <c r="G205"/>
  <c r="I217"/>
  <c r="J216"/>
  <c r="I216" s="1"/>
  <c r="I222"/>
  <c r="I221"/>
  <c r="I237"/>
  <c r="I236" s="1"/>
  <c r="J236"/>
  <c r="J235" s="1"/>
  <c r="I235" s="1"/>
  <c r="I393"/>
  <c r="J392"/>
  <c r="I698"/>
  <c r="J688"/>
  <c r="I724"/>
  <c r="J723"/>
  <c r="G753"/>
  <c r="F754"/>
  <c r="F767"/>
  <c r="G766"/>
  <c r="F793"/>
  <c r="G792"/>
  <c r="I798"/>
  <c r="J797"/>
  <c r="I797" s="1"/>
  <c r="I1017"/>
  <c r="J1012"/>
  <c r="F1049"/>
  <c r="G1048"/>
  <c r="F1055"/>
  <c r="F1098"/>
  <c r="I504"/>
  <c r="J503"/>
  <c r="I503" s="1"/>
  <c r="I510"/>
  <c r="J509"/>
  <c r="I509" s="1"/>
  <c r="I14"/>
  <c r="J13"/>
  <c r="F37"/>
  <c r="G36"/>
  <c r="F48"/>
  <c r="G47"/>
  <c r="F47" s="1"/>
  <c r="F80"/>
  <c r="G79"/>
  <c r="F79" s="1"/>
  <c r="I109"/>
  <c r="F118"/>
  <c r="G117"/>
  <c r="I130"/>
  <c r="J129"/>
  <c r="I138"/>
  <c r="I137"/>
  <c r="I179"/>
  <c r="J178"/>
  <c r="I178" s="1"/>
  <c r="F186"/>
  <c r="I192"/>
  <c r="J191"/>
  <c r="I191" s="1"/>
  <c r="F223"/>
  <c r="G222"/>
  <c r="F393"/>
  <c r="G392"/>
  <c r="G630"/>
  <c r="F724"/>
  <c r="G723"/>
  <c r="F737"/>
  <c r="G736"/>
  <c r="I754"/>
  <c r="J753"/>
  <c r="I767"/>
  <c r="J766"/>
  <c r="I775"/>
  <c r="I793"/>
  <c r="J792"/>
  <c r="I792" s="1"/>
  <c r="F809"/>
  <c r="G808"/>
  <c r="I1049"/>
  <c r="J1048"/>
  <c r="I1055"/>
  <c r="I1085"/>
  <c r="J1084"/>
  <c r="I1084" s="1"/>
  <c r="I1099"/>
  <c r="J1098"/>
  <c r="I1098" s="1"/>
  <c r="F1138"/>
  <c r="G1137"/>
  <c r="I1137"/>
  <c r="J1136"/>
  <c r="I1136" s="1"/>
  <c r="J438"/>
  <c r="I443"/>
  <c r="J476"/>
  <c r="I477"/>
  <c r="J514"/>
  <c r="I515"/>
  <c r="I495"/>
  <c r="J494"/>
  <c r="I557"/>
  <c r="J544"/>
  <c r="G488"/>
  <c r="F494"/>
  <c r="J482"/>
  <c r="I483"/>
  <c r="J914"/>
  <c r="I925"/>
  <c r="I1112"/>
  <c r="J972"/>
  <c r="I973"/>
  <c r="K10" l="1"/>
  <c r="K1146" s="1"/>
  <c r="K1152" s="1"/>
  <c r="G971"/>
  <c r="F971" s="1"/>
  <c r="G418"/>
  <c r="G417" s="1"/>
  <c r="F1067"/>
  <c r="G1066"/>
  <c r="F1066" s="1"/>
  <c r="F128"/>
  <c r="H10"/>
  <c r="J808"/>
  <c r="F438"/>
  <c r="F774"/>
  <c r="G1012"/>
  <c r="F1012" s="1"/>
  <c r="G543"/>
  <c r="F543" s="1"/>
  <c r="F242"/>
  <c r="G236"/>
  <c r="F236" s="1"/>
  <c r="F672"/>
  <c r="I674"/>
  <c r="F1111"/>
  <c r="F631"/>
  <c r="H486"/>
  <c r="J1054"/>
  <c r="I1054" s="1"/>
  <c r="F808"/>
  <c r="G177"/>
  <c r="F177" s="1"/>
  <c r="G474"/>
  <c r="G473" s="1"/>
  <c r="G979"/>
  <c r="F979" s="1"/>
  <c r="G660"/>
  <c r="G659" s="1"/>
  <c r="F659" s="1"/>
  <c r="F408"/>
  <c r="J582"/>
  <c r="I582" s="1"/>
  <c r="F328"/>
  <c r="H797"/>
  <c r="H791" s="1"/>
  <c r="G508"/>
  <c r="F508" s="1"/>
  <c r="F515"/>
  <c r="F984"/>
  <c r="J980"/>
  <c r="J979" s="1"/>
  <c r="G1085"/>
  <c r="F1086"/>
  <c r="I281"/>
  <c r="J280"/>
  <c r="I280" s="1"/>
  <c r="J774"/>
  <c r="J773" s="1"/>
  <c r="I773" s="1"/>
  <c r="J78"/>
  <c r="I78" s="1"/>
  <c r="G688"/>
  <c r="F172"/>
  <c r="G171"/>
  <c r="F171" s="1"/>
  <c r="G601"/>
  <c r="F601" s="1"/>
  <c r="F162"/>
  <c r="G154"/>
  <c r="I744"/>
  <c r="J735"/>
  <c r="I345"/>
  <c r="J344"/>
  <c r="I661"/>
  <c r="J660"/>
  <c r="F110"/>
  <c r="G109"/>
  <c r="F109" s="1"/>
  <c r="I372"/>
  <c r="J371"/>
  <c r="I371" s="1"/>
  <c r="F583"/>
  <c r="G582"/>
  <c r="F582" s="1"/>
  <c r="I318"/>
  <c r="J317"/>
  <c r="F307"/>
  <c r="F372"/>
  <c r="G371"/>
  <c r="F371" s="1"/>
  <c r="F345"/>
  <c r="G344"/>
  <c r="J327"/>
  <c r="J326" s="1"/>
  <c r="F318"/>
  <c r="G317"/>
  <c r="F317" s="1"/>
  <c r="F326"/>
  <c r="F327"/>
  <c r="F1137"/>
  <c r="G1136"/>
  <c r="F1136" s="1"/>
  <c r="I1048"/>
  <c r="J1047"/>
  <c r="I766"/>
  <c r="J765"/>
  <c r="I765" s="1"/>
  <c r="I753"/>
  <c r="J752"/>
  <c r="F736"/>
  <c r="G735"/>
  <c r="F723"/>
  <c r="G722"/>
  <c r="F722" s="1"/>
  <c r="F630"/>
  <c r="F392"/>
  <c r="G391"/>
  <c r="F222"/>
  <c r="G221"/>
  <c r="F221" s="1"/>
  <c r="I129"/>
  <c r="J128"/>
  <c r="G116"/>
  <c r="F117"/>
  <c r="F36"/>
  <c r="G35"/>
  <c r="F35" s="1"/>
  <c r="I13"/>
  <c r="J12"/>
  <c r="F1048"/>
  <c r="G1047"/>
  <c r="I1012"/>
  <c r="J1011"/>
  <c r="I1011" s="1"/>
  <c r="F753"/>
  <c r="G752"/>
  <c r="G1097"/>
  <c r="F792"/>
  <c r="F766"/>
  <c r="G765"/>
  <c r="I723"/>
  <c r="J722"/>
  <c r="I722" s="1"/>
  <c r="I688"/>
  <c r="J682"/>
  <c r="I673"/>
  <c r="J672"/>
  <c r="I392"/>
  <c r="J391"/>
  <c r="F241"/>
  <c r="F205"/>
  <c r="G204"/>
  <c r="I186"/>
  <c r="J177"/>
  <c r="I177" s="1"/>
  <c r="I154"/>
  <c r="J153"/>
  <c r="F137"/>
  <c r="I116"/>
  <c r="F102"/>
  <c r="G101"/>
  <c r="I36"/>
  <c r="I35" s="1"/>
  <c r="J35"/>
  <c r="F13"/>
  <c r="G12"/>
  <c r="I602"/>
  <c r="J601"/>
  <c r="I601" s="1"/>
  <c r="F671"/>
  <c r="I205"/>
  <c r="J204"/>
  <c r="G401"/>
  <c r="F402"/>
  <c r="J508"/>
  <c r="I508" s="1"/>
  <c r="I514"/>
  <c r="J475"/>
  <c r="I476"/>
  <c r="J419"/>
  <c r="I438"/>
  <c r="J971"/>
  <c r="I971" s="1"/>
  <c r="I972"/>
  <c r="J1110"/>
  <c r="I1111"/>
  <c r="I914"/>
  <c r="J481"/>
  <c r="I481" s="1"/>
  <c r="I482"/>
  <c r="F488"/>
  <c r="I544"/>
  <c r="J543"/>
  <c r="I494"/>
  <c r="J488"/>
  <c r="G791" l="1"/>
  <c r="F791" s="1"/>
  <c r="F418"/>
  <c r="I128"/>
  <c r="J123"/>
  <c r="G123"/>
  <c r="F124"/>
  <c r="I153"/>
  <c r="G629"/>
  <c r="F629" s="1"/>
  <c r="G542"/>
  <c r="F542" s="1"/>
  <c r="F660"/>
  <c r="G1011"/>
  <c r="F1011" s="1"/>
  <c r="G235"/>
  <c r="F235" s="1"/>
  <c r="F797"/>
  <c r="F474"/>
  <c r="F473"/>
  <c r="J1053"/>
  <c r="I1053" s="1"/>
  <c r="J474"/>
  <c r="G978"/>
  <c r="F978" s="1"/>
  <c r="G1054"/>
  <c r="F1054" s="1"/>
  <c r="I980"/>
  <c r="G1084"/>
  <c r="F1085"/>
  <c r="I774"/>
  <c r="F688"/>
  <c r="G682"/>
  <c r="G153"/>
  <c r="F154"/>
  <c r="J734"/>
  <c r="I734" s="1"/>
  <c r="I735"/>
  <c r="I660"/>
  <c r="J659"/>
  <c r="J629" s="1"/>
  <c r="J343"/>
  <c r="I343" s="1"/>
  <c r="I344"/>
  <c r="I327"/>
  <c r="I326"/>
  <c r="F344"/>
  <c r="G343"/>
  <c r="F343" s="1"/>
  <c r="F417"/>
  <c r="G416"/>
  <c r="F416" s="1"/>
  <c r="I317"/>
  <c r="J296"/>
  <c r="G296"/>
  <c r="I204"/>
  <c r="J203"/>
  <c r="I203" s="1"/>
  <c r="F12"/>
  <c r="G11"/>
  <c r="F101"/>
  <c r="G78"/>
  <c r="F78" s="1"/>
  <c r="F204"/>
  <c r="I391"/>
  <c r="J390"/>
  <c r="I390" s="1"/>
  <c r="I672"/>
  <c r="J671"/>
  <c r="I682"/>
  <c r="J681"/>
  <c r="I681" s="1"/>
  <c r="F765"/>
  <c r="F1097"/>
  <c r="G1096"/>
  <c r="F116"/>
  <c r="F752"/>
  <c r="G751"/>
  <c r="F751" s="1"/>
  <c r="I979"/>
  <c r="J978"/>
  <c r="I978" s="1"/>
  <c r="F1047"/>
  <c r="G1046"/>
  <c r="F1046" s="1"/>
  <c r="I12"/>
  <c r="J11"/>
  <c r="F391"/>
  <c r="G390"/>
  <c r="F390" s="1"/>
  <c r="F735"/>
  <c r="G734"/>
  <c r="I752"/>
  <c r="J751"/>
  <c r="I751" s="1"/>
  <c r="I1047"/>
  <c r="J1046"/>
  <c r="I1046" s="1"/>
  <c r="J1097"/>
  <c r="J1096" s="1"/>
  <c r="I1110"/>
  <c r="J418"/>
  <c r="I419"/>
  <c r="I475"/>
  <c r="G400"/>
  <c r="F401"/>
  <c r="J791"/>
  <c r="I808"/>
  <c r="H764"/>
  <c r="I488"/>
  <c r="I543"/>
  <c r="J542"/>
  <c r="I542" s="1"/>
  <c r="J473" l="1"/>
  <c r="I473" s="1"/>
  <c r="I474"/>
  <c r="J122"/>
  <c r="J115" s="1"/>
  <c r="I115" s="1"/>
  <c r="I123"/>
  <c r="I122" s="1"/>
  <c r="I296"/>
  <c r="F296"/>
  <c r="G122"/>
  <c r="F122" s="1"/>
  <c r="F123"/>
  <c r="F153"/>
  <c r="G487"/>
  <c r="F487" s="1"/>
  <c r="G203"/>
  <c r="F203" s="1"/>
  <c r="G764"/>
  <c r="G750" s="1"/>
  <c r="F1084"/>
  <c r="G1053"/>
  <c r="F1053" s="1"/>
  <c r="G681"/>
  <c r="F681" s="1"/>
  <c r="F682"/>
  <c r="J1045"/>
  <c r="I1045" s="1"/>
  <c r="I659"/>
  <c r="I629"/>
  <c r="I11"/>
  <c r="F734"/>
  <c r="F1096"/>
  <c r="G1095"/>
  <c r="F1095" s="1"/>
  <c r="I671"/>
  <c r="J670"/>
  <c r="I670" s="1"/>
  <c r="F11"/>
  <c r="F400"/>
  <c r="J417"/>
  <c r="I418"/>
  <c r="I1097"/>
  <c r="J764"/>
  <c r="I791"/>
  <c r="H750"/>
  <c r="H1146" s="1"/>
  <c r="J487"/>
  <c r="I293" l="1"/>
  <c r="J292"/>
  <c r="F293"/>
  <c r="G292"/>
  <c r="G115"/>
  <c r="F115" s="1"/>
  <c r="G486"/>
  <c r="G1045"/>
  <c r="F1045" s="1"/>
  <c r="F764"/>
  <c r="G670"/>
  <c r="F670" s="1"/>
  <c r="I487"/>
  <c r="J486"/>
  <c r="I486" s="1"/>
  <c r="J750"/>
  <c r="I750" s="1"/>
  <c r="I764"/>
  <c r="J1095"/>
  <c r="I1095" s="1"/>
  <c r="I1096"/>
  <c r="J416"/>
  <c r="I417"/>
  <c r="F750"/>
  <c r="H1152"/>
  <c r="J291" l="1"/>
  <c r="I292"/>
  <c r="F292"/>
  <c r="G291"/>
  <c r="G10"/>
  <c r="F10" s="1"/>
  <c r="F486"/>
  <c r="I416"/>
  <c r="I291" l="1"/>
  <c r="J290"/>
  <c r="J289" s="1"/>
  <c r="J10" s="1"/>
  <c r="G290"/>
  <c r="G289" s="1"/>
  <c r="F291"/>
  <c r="G1146"/>
  <c r="G1152" s="1"/>
  <c r="I290" l="1"/>
  <c r="F290"/>
  <c r="F289"/>
  <c r="F1146"/>
  <c r="I289" l="1"/>
  <c r="I10" l="1"/>
  <c r="J1146"/>
  <c r="I1146" l="1"/>
  <c r="J1152"/>
</calcChain>
</file>

<file path=xl/sharedStrings.xml><?xml version="1.0" encoding="utf-8"?>
<sst xmlns="http://schemas.openxmlformats.org/spreadsheetml/2006/main" count="3688" uniqueCount="1088">
  <si>
    <t xml:space="preserve">                                                                         к решению Совета депутатов</t>
  </si>
  <si>
    <t xml:space="preserve">                                                                         Старооскольского городского округа</t>
  </si>
  <si>
    <t xml:space="preserve">                   тыс. рублей</t>
  </si>
  <si>
    <t>Наименование показателя</t>
  </si>
  <si>
    <t>Ми-нис-тер-ство, ве-дом-ство (код ад-ми-ни-стра-то-ра)</t>
  </si>
  <si>
    <t>Раз-дел, под-раз-дел</t>
  </si>
  <si>
    <t>Целевая статья</t>
  </si>
  <si>
    <t>Вид рас- хо-да</t>
  </si>
  <si>
    <t>Сумма на 2023 год</t>
  </si>
  <si>
    <t>Местный бюджет 2023</t>
  </si>
  <si>
    <t>Областной бюджет 2023</t>
  </si>
  <si>
    <t>2</t>
  </si>
  <si>
    <t>3</t>
  </si>
  <si>
    <t>4</t>
  </si>
  <si>
    <t>5</t>
  </si>
  <si>
    <t>6</t>
  </si>
  <si>
    <t>7</t>
  </si>
  <si>
    <t>Администрация Старооскольского городского округа</t>
  </si>
  <si>
    <t>850</t>
  </si>
  <si>
    <t>Общегосударственные вопросы</t>
  </si>
  <si>
    <t>0100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</si>
  <si>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</si>
  <si>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</si>
  <si>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"Обеспечение безопасности жизнедеятельности населения Старооскольского городского округа"</t>
  </si>
  <si>
    <t>0100000000</t>
  </si>
  <si>
    <t xml:space="preserve">Подпрограмма "Профилактика безнадзорности и правонарушений несовершеннолетних и защита их прав на территории Старооскольского городского округа" </t>
  </si>
  <si>
    <t>0140000000</t>
  </si>
  <si>
    <t>Основное мероприятие  "Финансирование деятельности комиссии по делам несовершеннолетних и защите их прав на территории Старооскольского городского округа"</t>
  </si>
  <si>
    <t>0140700000</t>
  </si>
  <si>
    <t>Расходы на содержание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</si>
  <si>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</si>
  <si>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</si>
  <si>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Осуществление полномочий по созданию и организации деятельности территориальных комиссий по делам несовершеннолетних и защите их прав</t>
  </si>
  <si>
    <t>0140771220</t>
  </si>
  <si>
    <t>Закупка товаров, работ и услуг для государственных (муниципальных) нужд</t>
  </si>
  <si>
    <t>200</t>
  </si>
  <si>
    <t>Муниципальная программа "Формирование и развитие системы муниципальной кадровой политики в Старооскольском городском округе"</t>
  </si>
  <si>
    <t>1500000000</t>
  </si>
  <si>
    <t>Основное мероприятие "Подготовка работников (профессиональное образование и профессиональное обучение) и дополнительное профессиональное образование"</t>
  </si>
  <si>
    <t>1500100000</t>
  </si>
  <si>
    <t>1500121120</t>
  </si>
  <si>
    <t>Непрограммная часть</t>
  </si>
  <si>
    <t>9900000000</t>
  </si>
  <si>
    <t>Непрограммное направление деятельности "Реализация функций органов местного самоуправления"</t>
  </si>
  <si>
    <t>9990000000</t>
  </si>
  <si>
    <t>9990021120</t>
  </si>
  <si>
    <t>Иные бюджетные ассигнования</t>
  </si>
  <si>
    <t>800</t>
  </si>
  <si>
    <t xml:space="preserve">Осуществление отдельных государственных полномочий по рассмотрению дел об административных правонарушениях </t>
  </si>
  <si>
    <t>9990071310</t>
  </si>
  <si>
    <t>Судебная система</t>
  </si>
  <si>
    <t>0105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</si>
  <si>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</si>
  <si>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9990051200</t>
  </si>
  <si>
    <t>Другие общегосударственные вопросы</t>
  </si>
  <si>
    <t>0113</t>
  </si>
  <si>
    <t xml:space="preserve">Подпрограмма "Профилактика правонарушений и обеспечение безопасности дорожного движения на территории Старооскольского городского округа" </t>
  </si>
  <si>
    <t>0120000000</t>
  </si>
  <si>
    <t>Основное мероприятие "Поощрение народных дружинников, принимающих в составе народных дружин участие в охране общественного порядка на территории Старооскольского городского округа"</t>
  </si>
  <si>
    <t>0120300000</t>
  </si>
  <si>
    <t>Мероприятия</t>
  </si>
  <si>
    <t>0120326010</t>
  </si>
  <si>
    <t>Социальное обеспечение и иные выплаты населению</t>
  </si>
  <si>
    <t>300</t>
  </si>
  <si>
    <t>Основное мероприятие "Личное страхование народных дружинников на период их участия в проводимых органами внутренних дел (полицией) и иными правоохранительными органами мероприятиях по охране общественного порядка"</t>
  </si>
  <si>
    <t>0120500000</t>
  </si>
  <si>
    <t>0120526010</t>
  </si>
  <si>
    <t>Основное мероприятие "Проведение ежегодного конкурса на звание "Лучший участковый уполномоченный полиции Старооскольского городского округа"</t>
  </si>
  <si>
    <t>0120600000</t>
  </si>
  <si>
    <t>0120626010</t>
  </si>
  <si>
    <t>Муниципальная программа "Развитие экономического потенциала, формирование благоприятного предпринимательского климата и содействие занятости населения в Старооскольском городском округе"</t>
  </si>
  <si>
    <t>0900000000</t>
  </si>
  <si>
    <t>0930000000</t>
  </si>
  <si>
    <t>Основное мероприятие "Участие в областных и региональных форумах, выставках, ярмарках, фестивалях, способствующих развитию туризма, продвижению сувенирной продукции местных производителей"</t>
  </si>
  <si>
    <t>0930600000</t>
  </si>
  <si>
    <t>0930626010</t>
  </si>
  <si>
    <t>Подпрограмма "Улучшение условий и охраны труда в Старооскольском городском округе"</t>
  </si>
  <si>
    <t>0950000000</t>
  </si>
  <si>
    <t>Основное мероприятие "Организация и проведение Дней охраны труда, конкурсов по вопросам охраны труда среди хозяйствующих субъектов городского округа за счет бюджета городского округа"</t>
  </si>
  <si>
    <t>0950500000</t>
  </si>
  <si>
    <t>0950526010</t>
  </si>
  <si>
    <t xml:space="preserve">Муниципальная программа "Развитие сельского и лесного хозяйства в Старооскольском городском округе" </t>
  </si>
  <si>
    <t>1000000000</t>
  </si>
  <si>
    <t>Подпрограмма "Устойчивое развитие сельских территорий"</t>
  </si>
  <si>
    <t>1030000000</t>
  </si>
  <si>
    <t>Основное мероприятие "Организация конкурсов, информационно-просветительских и иных мероприятий, направленных на создание условий для самореализации и вовлечения сельского населения в активную социальную жизнь"</t>
  </si>
  <si>
    <t>1030200000</t>
  </si>
  <si>
    <t>1030226010</t>
  </si>
  <si>
    <t>Муниципальная программа "Развитие общественного самоуправления на территории Старооскольского городского округа"</t>
  </si>
  <si>
    <t>1100000000</t>
  </si>
  <si>
    <t>Подпрограмма "Развитие форм общественного самоуправления на территории Старооскольского городского округа"</t>
  </si>
  <si>
    <t>1120000000</t>
  </si>
  <si>
    <t>Основное мероприятие "Участие органов общественного самоуправления в конкурсах, грантах с выплатой денежных вознаграждений победителям"</t>
  </si>
  <si>
    <t>1120500000</t>
  </si>
  <si>
    <t>1120526010</t>
  </si>
  <si>
    <t>Основное мероприятие "Разработка и техническая поддержка сайта в сети Интернет для всех форм общественного самоуправления"</t>
  </si>
  <si>
    <t>1120700000</t>
  </si>
  <si>
    <t>1120726010</t>
  </si>
  <si>
    <t>Основное мероприятие "Разработка и изготовление информационных материалов (брошюр, буклетов, листовок) о деятельности общественного самоуправления на территории городского округа"</t>
  </si>
  <si>
    <t>1120800000</t>
  </si>
  <si>
    <t>1120826010</t>
  </si>
  <si>
    <t>Обеспечение деятельности (оказание услуг) муниципальных учреждений (организаций)</t>
  </si>
  <si>
    <t>9990022100</t>
  </si>
  <si>
    <t>Национальная безопасность и правоохранительная деятельность</t>
  </si>
  <si>
    <t>0300</t>
  </si>
  <si>
    <t>Органы юстиции</t>
  </si>
  <si>
    <t>0304</t>
  </si>
  <si>
    <t>Муниципальная программа "Развитие деятельности по государственной регистрации актов гражданского состояния в Старооскольском городском округе"</t>
  </si>
  <si>
    <t>1600000000</t>
  </si>
  <si>
    <t xml:space="preserve">Подпрограмма "Реализация переданных государственных полномочий Российской Федерации на государственную регистрацию актов гражданского состояния на территории Старооскольского городского округа" </t>
  </si>
  <si>
    <t>1610000000</t>
  </si>
  <si>
    <t>Основное мероприятие "Осуществление переданных федеральных полномочий на государственную регистрацию актов гражданского состояния"</t>
  </si>
  <si>
    <t>1610100000</t>
  </si>
  <si>
    <t>1610121120</t>
  </si>
  <si>
    <t>1610159300</t>
  </si>
  <si>
    <t>Гражданская оборона</t>
  </si>
  <si>
    <t>0309</t>
  </si>
  <si>
    <t xml:space="preserve">Подпрограмма "Защита населения и территорий от чрезвычайных ситуаций, обеспечение пожарной безопасности и безопасности людей на водных объектах на территории Старооскольского городского округа" </t>
  </si>
  <si>
    <t>0130000000</t>
  </si>
  <si>
    <t>Основное мероприятие "Обеспечение эффективной деятельности и управления в области гражданской обороны, защиты населения и территорий в границах Старооскольского городского округа от чрезвычайных ситуаций, обеспечение пожарной безопасности и безопасности людей на водных объектах"</t>
  </si>
  <si>
    <t>0130100000</t>
  </si>
  <si>
    <t xml:space="preserve">Обеспечение деятельности (оказание услуг) муниципальных учреждений (организаций) </t>
  </si>
  <si>
    <t>0130122100</t>
  </si>
  <si>
    <t>Защита населения и территории от чрезвычайных ситуаций природного и техногенного характера, пожарная безопасность</t>
  </si>
  <si>
    <t>0310</t>
  </si>
  <si>
    <t>Другие вопросы в области национальной безопасности и правоохранительной деятельности</t>
  </si>
  <si>
    <t>0314</t>
  </si>
  <si>
    <t>Основное мероприятие "Оборудование дворовых территорий, мест массового пребывания граждан, перекрестков автомобильных дорог, в том числе в районах ИЖС, системами видеонаблюдения (видеоконтроля) с целью обеспечения безопасности населения городского округа, противодействия террористической угрозе и в рамках расширения аппаратно-программного комплекса "Безопасный город", техническое обслуживание систем видеонаблюдения"</t>
  </si>
  <si>
    <t>0120200000</t>
  </si>
  <si>
    <t>0120222100</t>
  </si>
  <si>
    <t>Национальная экономика</t>
  </si>
  <si>
    <t>0400</t>
  </si>
  <si>
    <t>Общеэкономические вопросы</t>
  </si>
  <si>
    <t>0401</t>
  </si>
  <si>
    <t xml:space="preserve">Подпрограмма "Улучшение условий и охраны труда в Старооскольском городском округе" </t>
  </si>
  <si>
    <t>0950200000</t>
  </si>
  <si>
    <t>Осуществление полномочий в области охраны труда</t>
  </si>
  <si>
    <t>0950271210</t>
  </si>
  <si>
    <t>Лесное хозяйство</t>
  </si>
  <si>
    <t>0407</t>
  </si>
  <si>
    <t>Подпрограмма "Развитие лесного хозяйства"</t>
  </si>
  <si>
    <t>1040000000</t>
  </si>
  <si>
    <t>Основное мероприятие "Охрана и защита лесов"</t>
  </si>
  <si>
    <t>1040100000</t>
  </si>
  <si>
    <t>1040122100</t>
  </si>
  <si>
    <t>Предоставление субсидий бюджетным, автономным учреждениям и иным некоммерческим организациям</t>
  </si>
  <si>
    <t>600</t>
  </si>
  <si>
    <t>Основное мероприятие "Воспроизводство лесов"</t>
  </si>
  <si>
    <t>1040200000</t>
  </si>
  <si>
    <t>1040222100</t>
  </si>
  <si>
    <t>Транспорт</t>
  </si>
  <si>
    <t>0408</t>
  </si>
  <si>
    <t>Муниципальная программа "Содержание дорожного хозяйства, организация транспортного обслуживания населения Старооскольского городского округа"</t>
  </si>
  <si>
    <t>1300000000</t>
  </si>
  <si>
    <t>Подпрограмма "Организация транспортного обслуживания населения Старооскольского городского округа"</t>
  </si>
  <si>
    <t>1320000000</t>
  </si>
  <si>
    <t>1320200000</t>
  </si>
  <si>
    <t>1320222100</t>
  </si>
  <si>
    <t>Основное мероприятие "Проведение открытого конкурса на право получения свидетельств об осуществлении перевозок по муниципальным маршрутам регулярных перевозок по нерегулируемым тарифам на территории Старооскольского городского округа"</t>
  </si>
  <si>
    <t>1320300000</t>
  </si>
  <si>
    <t>1320326010</t>
  </si>
  <si>
    <t>Дорожное хозяйство (дорожные фонды)</t>
  </si>
  <si>
    <t>0409</t>
  </si>
  <si>
    <t xml:space="preserve"> Подпрограмма "Содержание дорожного хозяйства"</t>
  </si>
  <si>
    <t>1310000000</t>
  </si>
  <si>
    <t>Основное мероприятие "Содержание улично-дорожной сети Старооскольского городского округа"</t>
  </si>
  <si>
    <t>1310200000</t>
  </si>
  <si>
    <t>Содержание дорожного хозяйства</t>
  </si>
  <si>
    <t>1310225200</t>
  </si>
  <si>
    <t>Основное мероприятие "Организация мероприятий, относящихся к безопасности дорожного движения, содержание элементов обустройства автомобильных дорог"</t>
  </si>
  <si>
    <t>1310300000</t>
  </si>
  <si>
    <t>1310325200</t>
  </si>
  <si>
    <t xml:space="preserve">Подпрограмма "Совершенствование и развитие дорожной сети в Старооскольском городском округе" </t>
  </si>
  <si>
    <t>1330000000</t>
  </si>
  <si>
    <t>Основное мероприятие "Капитальный, текущий ремонт автомобильных дорог и проездов, мостов"</t>
  </si>
  <si>
    <t>1330200000</t>
  </si>
  <si>
    <t>1330225200</t>
  </si>
  <si>
    <t>Капитальный ремонт автомобильных дорог</t>
  </si>
  <si>
    <t>1330244300</t>
  </si>
  <si>
    <t>Основное мероприятие "Проект "Дорожная сеть"</t>
  </si>
  <si>
    <t>133R100000</t>
  </si>
  <si>
    <t>Реализация национального проекта "Безопасные и качественные автомобильные дороги"</t>
  </si>
  <si>
    <t>133R1R0001</t>
  </si>
  <si>
    <t>Связь и информатика</t>
  </si>
  <si>
    <t>0410</t>
  </si>
  <si>
    <t>Муниципальная программа "Развитие системы обеспечения жителей Старооскольского городского округа информацией по вопросам осуществления местного самоуправления"</t>
  </si>
  <si>
    <t>0800000000</t>
  </si>
  <si>
    <t xml:space="preserve">Подпрограмма "Развитие системы обеспечения населения справочно-аналитической информацией" </t>
  </si>
  <si>
    <t>0820000000</t>
  </si>
  <si>
    <t>0820100000</t>
  </si>
  <si>
    <t>Субсидии учреждениям (организациям), за исключением государственных (муниципальных) бюджетных и автономных учреждений (организаций)</t>
  </si>
  <si>
    <t>0820163000</t>
  </si>
  <si>
    <t>Другие вопросы в области национальной экономики</t>
  </si>
  <si>
    <t>0412</t>
  </si>
  <si>
    <t>Подпрограмма "Развитие и поддержка малого и среднего предпринимательства Старооскольского городского округа"</t>
  </si>
  <si>
    <t>0910000000</t>
  </si>
  <si>
    <t>Основное мероприятие "Субсидирование части затрат на рекламу"</t>
  </si>
  <si>
    <t>0910300000</t>
  </si>
  <si>
    <t>0910363000</t>
  </si>
  <si>
    <t>Основное мероприятие "Субсидирование части расходов на уплату арендных платежей"</t>
  </si>
  <si>
    <t>0910400000</t>
  </si>
  <si>
    <t>0910463000</t>
  </si>
  <si>
    <t xml:space="preserve"> Муниципальная программа "Развитие системы жизнеобеспечения Старооскольского городского округа" </t>
  </si>
  <si>
    <t>1200000000</t>
  </si>
  <si>
    <t xml:space="preserve">Подпрограмма "Улучшение среды обитания населения Старооскольского городского округа"  </t>
  </si>
  <si>
    <t>1220000000</t>
  </si>
  <si>
    <t>Основное мероприятие "Разработка научно-технической и архитектурной документации"</t>
  </si>
  <si>
    <t>1220700000</t>
  </si>
  <si>
    <t>Субсидия на выполнение муниципального задания МАУ "Научно-техническое архитектурное бюро"</t>
  </si>
  <si>
    <t>1220744500</t>
  </si>
  <si>
    <t xml:space="preserve">Подпрограмма "Обеспечение реализации муниципальной программы "Содержание дорожного хозяйства, организация транспортного обслуживания населения Старооскольского городского округа" </t>
  </si>
  <si>
    <t>1340000000</t>
  </si>
  <si>
    <t>Основное мероприятие "Обеспечение функций МКУ "УКС"</t>
  </si>
  <si>
    <t>1340100000</t>
  </si>
  <si>
    <t>1340122100</t>
  </si>
  <si>
    <t>Жилищно-коммунальное хозяйство</t>
  </si>
  <si>
    <t>0500</t>
  </si>
  <si>
    <t>Жилищное хозяйство</t>
  </si>
  <si>
    <t>0501</t>
  </si>
  <si>
    <t/>
  </si>
  <si>
    <t xml:space="preserve">Подпрограмма "Капитальный ремонт многоквартирных домов Старооскольского городского округа" </t>
  </si>
  <si>
    <t>1210000000</t>
  </si>
  <si>
    <t>Основное мероприятие "Выполнение муниципальным образованием  Старооскольским городским округом, как собственником жилых и нежилых помещений в многоквартирных домах, обязательств по уплате взносов на капитальный ремонт"</t>
  </si>
  <si>
    <t>1210100000</t>
  </si>
  <si>
    <t xml:space="preserve">Мероприятия </t>
  </si>
  <si>
    <t>1210196010</t>
  </si>
  <si>
    <t>Основное мероприятие "Капитальный ремонт муниципального жилищного фонда"</t>
  </si>
  <si>
    <t>1210300000</t>
  </si>
  <si>
    <t>Капитальный ремонт</t>
  </si>
  <si>
    <t>1210324200</t>
  </si>
  <si>
    <t>Основное мероприятие "Оснащение жилых помещений муниципального жилищного фонда индивидуальными приборами учета потребления коммунальных ресурсов"</t>
  </si>
  <si>
    <t>1210400000</t>
  </si>
  <si>
    <t>1210424200</t>
  </si>
  <si>
    <t>Муниципальная программа "Совершенствование имущественно-земельных отношений в Старооскольском городском округе"</t>
  </si>
  <si>
    <t>1400000000</t>
  </si>
  <si>
    <t xml:space="preserve">Подпрограмма "Совершенствование имущественных отношений" </t>
  </si>
  <si>
    <t>1410000000</t>
  </si>
  <si>
    <t>Основное мероприятие "Содержание муниципального имущества"</t>
  </si>
  <si>
    <t>1410800000</t>
  </si>
  <si>
    <t>Содержание муниципальной собственности</t>
  </si>
  <si>
    <t>1410822200</t>
  </si>
  <si>
    <t>Коммунальное хозяйство</t>
  </si>
  <si>
    <t>0502</t>
  </si>
  <si>
    <t>Подпрограмма "Развитие инженерной инфраструктуры"</t>
  </si>
  <si>
    <t>1240000000</t>
  </si>
  <si>
    <t>Основное мероприятие "Строительство и реконструкция инженерных сетей и объектов"</t>
  </si>
  <si>
    <t>1240100000</t>
  </si>
  <si>
    <t>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t>
  </si>
  <si>
    <t>1240124200</t>
  </si>
  <si>
    <t>Основное мероприятие "Разработка (актуализация) программы комплексного развития систем коммунальной инфраструктуры Старооскольского городского округа"</t>
  </si>
  <si>
    <t>1240200000</t>
  </si>
  <si>
    <t>Прочие мероприятия в сфере ЖКХ</t>
  </si>
  <si>
    <t>1240225900</t>
  </si>
  <si>
    <t>Благоустройство</t>
  </si>
  <si>
    <t>0503</t>
  </si>
  <si>
    <t>0940000000</t>
  </si>
  <si>
    <t>Основное мероприятие "Участие в организации и финансировании общественных работ"</t>
  </si>
  <si>
    <t>0940100000</t>
  </si>
  <si>
    <t xml:space="preserve">Благоустройство, озеленение, освещение </t>
  </si>
  <si>
    <t>0940125100</t>
  </si>
  <si>
    <t xml:space="preserve">Муниципальная программа "Развитие системы жизнеобеспечения Старооскольского городского округа" </t>
  </si>
  <si>
    <t xml:space="preserve">Подпрограмма "Улучшение среды обитания населения Старооскольского городского округа" </t>
  </si>
  <si>
    <t>Основное мероприятие "Организация уличного освещения"</t>
  </si>
  <si>
    <t>1220100000</t>
  </si>
  <si>
    <t>1220125100</t>
  </si>
  <si>
    <t>Основное мероприятие "Организация выполнения работ по благоустройству и озеленению территории Старооскольского городского округа"</t>
  </si>
  <si>
    <t>1220200000</t>
  </si>
  <si>
    <t>Благоустройство, озеленение, освещение</t>
  </si>
  <si>
    <t>1220225100</t>
  </si>
  <si>
    <t>Основное мероприятие "Организация выполнения работ по сбору, вывозу и захоронению мусора, образовавшегося на территории города Старый Оскол"</t>
  </si>
  <si>
    <t>1220300000</t>
  </si>
  <si>
    <t>1220325100</t>
  </si>
  <si>
    <t>Основное мероприятие "Организация и содержание мест захоронения (кладбищ)"</t>
  </si>
  <si>
    <t>1220400000</t>
  </si>
  <si>
    <t>1220425900</t>
  </si>
  <si>
    <t>Капитальные вложения в объекты государственной (муниципальной) собственности</t>
  </si>
  <si>
    <t>400</t>
  </si>
  <si>
    <t>Основное мероприятие "Организация оказания услуг в области похоронного дела"</t>
  </si>
  <si>
    <t>1220500000</t>
  </si>
  <si>
    <t>1220525900</t>
  </si>
  <si>
    <t>1220571350</t>
  </si>
  <si>
    <t>Основное мероприятие "Благоустройство территории Старооскольского городского округа"</t>
  </si>
  <si>
    <t>1220600000</t>
  </si>
  <si>
    <t>1220625900</t>
  </si>
  <si>
    <t>Основное мероприятие "Выявление муниципальных объектов недвижимости, право собственности Старооскольского городского округа на которые не оформлено, а также бесхозяйных объектов недвижимости и выморочного имущества (в виде жилых помещений) с целью вовлечения их в хозяйственный оборот, или сноса непригодных для дальнейшего использования объектов"</t>
  </si>
  <si>
    <t>1410100000</t>
  </si>
  <si>
    <t xml:space="preserve">Содержание муниципальной собственности </t>
  </si>
  <si>
    <t>1410122200</t>
  </si>
  <si>
    <t>Муниципальная программа "Формирование современной городской среды на территории Старооскольского городского округа"</t>
  </si>
  <si>
    <t>1700000000</t>
  </si>
  <si>
    <t xml:space="preserve"> Подпрограмма "Благоустройство дворовых территорий многоквартирных жилых домов, общественных и иных территорий соответствующего функционального назначения г. Старый Оскол"</t>
  </si>
  <si>
    <t>1710000000</t>
  </si>
  <si>
    <t>Основное мероприятие "Федеральный проект "Формирование комфортной городской среды"</t>
  </si>
  <si>
    <t>171F200000</t>
  </si>
  <si>
    <t>Реализация программ формирования современной городской среды</t>
  </si>
  <si>
    <t>171F255550</t>
  </si>
  <si>
    <t>Другие вопросы в области жилищно-коммунального хозяйства</t>
  </si>
  <si>
    <t>0505</t>
  </si>
  <si>
    <t>Муниципальная программа "Развитие системы жизнеобеспечения Старооскольского городского округа"</t>
  </si>
  <si>
    <t xml:space="preserve">Подпрограмма "Обеспечение реализации муниципальной программы "Развитие системы жизнеобеспечения Старооскольского городского округа" </t>
  </si>
  <si>
    <t>1250000000</t>
  </si>
  <si>
    <t>Основное мероприятие "Обеспечение функций МКУ "УЖиРГО"</t>
  </si>
  <si>
    <t>1250100000</t>
  </si>
  <si>
    <t>1250122100</t>
  </si>
  <si>
    <t>Образование</t>
  </si>
  <si>
    <t>0700</t>
  </si>
  <si>
    <t>Дошкольное образование</t>
  </si>
  <si>
    <t>0701</t>
  </si>
  <si>
    <t xml:space="preserve">Муниципальная программа "Развитие образования Старооскольского городского округа" </t>
  </si>
  <si>
    <t>0200000000</t>
  </si>
  <si>
    <t xml:space="preserve">Подпрограмма "Развитие дошкольного образования" </t>
  </si>
  <si>
    <t>0210000000</t>
  </si>
  <si>
    <t>Основное мероприятие "Строительство, реконструкция, капитальный ремонт дошкольных образовательных организаций"</t>
  </si>
  <si>
    <t>0210300000</t>
  </si>
  <si>
    <t>0210324200</t>
  </si>
  <si>
    <t xml:space="preserve">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 </t>
  </si>
  <si>
    <t>0210372120</t>
  </si>
  <si>
    <t>02103S2120</t>
  </si>
  <si>
    <t>Общее образование</t>
  </si>
  <si>
    <t>0702</t>
  </si>
  <si>
    <t xml:space="preserve">Подпрограмма "Развитие общего образования" </t>
  </si>
  <si>
    <t>0220000000</t>
  </si>
  <si>
    <t>Основное мероприятие "Строительство, реконструкция и капитальный ремонт общеобразовательных организаций городского округа"</t>
  </si>
  <si>
    <t>0220300000</t>
  </si>
  <si>
    <t>0220324200</t>
  </si>
  <si>
    <t>0220372120</t>
  </si>
  <si>
    <t>02203S2120</t>
  </si>
  <si>
    <t>Дополнительное образование детей</t>
  </si>
  <si>
    <t>0703</t>
  </si>
  <si>
    <t>Подпрограмма "Развитие дополнительного образования"</t>
  </si>
  <si>
    <t>0230000000</t>
  </si>
  <si>
    <t>Основное мероприятие "Реконструкция и капитальный ремонт организаций дополнительного образования"</t>
  </si>
  <si>
    <t>0230400000</t>
  </si>
  <si>
    <t>0230424200</t>
  </si>
  <si>
    <t>Культура, кинематография</t>
  </si>
  <si>
    <t>0800</t>
  </si>
  <si>
    <t>Культура</t>
  </si>
  <si>
    <t>0801</t>
  </si>
  <si>
    <t>Муниципальная программа "Развитие культуры и искусства Старооскольского городского округа"</t>
  </si>
  <si>
    <t>0400000000</t>
  </si>
  <si>
    <t>0410000000</t>
  </si>
  <si>
    <t xml:space="preserve">Подпрограмма "Культурно-досуговая деятельность" </t>
  </si>
  <si>
    <t>0430000000</t>
  </si>
  <si>
    <t>Основное мероприятие "Проведение капитального строительства и капитального ремонта культурно-досуговых учреждений, приобретение объектов недвижимого имущества"</t>
  </si>
  <si>
    <t>0430200000</t>
  </si>
  <si>
    <t>0430224200</t>
  </si>
  <si>
    <t xml:space="preserve">Строительство, реконструкция </t>
  </si>
  <si>
    <t>0430244100</t>
  </si>
  <si>
    <t>0430271120</t>
  </si>
  <si>
    <t>04302S1120</t>
  </si>
  <si>
    <t xml:space="preserve">Другие вопросы в области культуры, кинематографии </t>
  </si>
  <si>
    <t>0804</t>
  </si>
  <si>
    <t>Социальная политика</t>
  </si>
  <si>
    <t>1000</t>
  </si>
  <si>
    <t>Охрана семьи и детства</t>
  </si>
  <si>
    <t>1004</t>
  </si>
  <si>
    <t xml:space="preserve">Муниципальная программа "Социальная поддержка граждан в Старооскольском городском округе" </t>
  </si>
  <si>
    <t>0600000000</t>
  </si>
  <si>
    <t xml:space="preserve">Подпрограмма "Социальная поддержка семьи и детей" </t>
  </si>
  <si>
    <t>0630000000</t>
  </si>
  <si>
    <t>Основное мероприятие "Оплата за коммунальные услуги, ремонт и содержание жилых помещений, закрепленных за детьми-сиротами и детьми, оставшимися без попечения родителей"</t>
  </si>
  <si>
    <t>0632400000</t>
  </si>
  <si>
    <t>Осуществление деятельности в части работ по ремонту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t>
  </si>
  <si>
    <t>0632471520</t>
  </si>
  <si>
    <t>Физическая культура и спорт</t>
  </si>
  <si>
    <t>1100</t>
  </si>
  <si>
    <t xml:space="preserve">Массовый спорт </t>
  </si>
  <si>
    <t>1102</t>
  </si>
  <si>
    <t>Муниципальная программа "Развитие физической культуры и спорта в Старооскольском городском округе"</t>
  </si>
  <si>
    <t>0700000000</t>
  </si>
  <si>
    <t>Подпрограмма "Развитие спортивной инфраструктуры"</t>
  </si>
  <si>
    <t>0720000000</t>
  </si>
  <si>
    <t>Основное мероприятие "Капитальный ремонт и реконструкция объектов физической культуры и спорта"</t>
  </si>
  <si>
    <t>0720200000</t>
  </si>
  <si>
    <t>0720272120</t>
  </si>
  <si>
    <t>07202S2120</t>
  </si>
  <si>
    <t>Средства массовой информации</t>
  </si>
  <si>
    <t>1200</t>
  </si>
  <si>
    <t>Периодическая печать и издательства</t>
  </si>
  <si>
    <t>1202</t>
  </si>
  <si>
    <t xml:space="preserve">Подпрограмма "Развитие системы обеспечения населения информацией по вопросам осуществления местного самоуправления посредством печатных изданий" </t>
  </si>
  <si>
    <t>0810000000</t>
  </si>
  <si>
    <r>
      <t>Основное мероприятие "Обеспечение деятельности МАУ</t>
    </r>
    <r>
      <rPr>
        <b/>
        <sz val="13"/>
        <rFont val="Calibri"/>
        <family val="2"/>
        <charset val="204"/>
      </rPr>
      <t> </t>
    </r>
    <r>
      <rPr>
        <b/>
        <sz val="13"/>
        <rFont val="Times New Roman"/>
        <family val="1"/>
        <charset val="204"/>
      </rPr>
      <t>"Издательский дом "Оскольский край"</t>
    </r>
  </si>
  <si>
    <t>0810500000</t>
  </si>
  <si>
    <t>0810522100</t>
  </si>
  <si>
    <t>Обслуживание государственного и муниципального долга</t>
  </si>
  <si>
    <t>1300</t>
  </si>
  <si>
    <t>Обслуживание  государственного внутреннего и муниципального долга</t>
  </si>
  <si>
    <t>1301</t>
  </si>
  <si>
    <t>Обслуживание муниципального долга</t>
  </si>
  <si>
    <t>9990021600</t>
  </si>
  <si>
    <t>Обслуживание государственного (муниципального) долга</t>
  </si>
  <si>
    <t>700</t>
  </si>
  <si>
    <t>Совет депутатов Старооскольского городского округа</t>
  </si>
  <si>
    <t>851</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</si>
  <si>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</si>
  <si>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</si>
  <si>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Расходы на содержание представительного органа муниципального образования</t>
  </si>
  <si>
    <t>1500121220</t>
  </si>
  <si>
    <t>9990021220</t>
  </si>
  <si>
    <t>Избирательная комиссия Старооскольского городского округа</t>
  </si>
  <si>
    <t>852</t>
  </si>
  <si>
    <t>Обеспечение проведения выборов и референдумов</t>
  </si>
  <si>
    <t>0107</t>
  </si>
  <si>
    <t>Расходы на выплаты по оплате труда членов Избирательной комиссии муниципального образования</t>
  </si>
  <si>
    <t>9990021310</t>
  </si>
  <si>
    <t>Расходы на содержание Избирательной комиссии муниципального образования</t>
  </si>
  <si>
    <t>9990021320</t>
  </si>
  <si>
    <t>Контрольно-счетная палата Старооскольского городского округа</t>
  </si>
  <si>
    <t>854</t>
  </si>
  <si>
    <t xml:space="preserve">Обеспечение деятельности финансовых, налоговых и таможенных органов и органов финансового (финансово-бюджетного) надзора
</t>
  </si>
  <si>
    <t>0106</t>
  </si>
  <si>
    <t>Расходы на содержание Контрольно-счетной палаты муниципального образования</t>
  </si>
  <si>
    <t>1500121420</t>
  </si>
  <si>
    <t xml:space="preserve">Расходы на выплаты по оплате труда председателя Контрольно-счетной палаты муниципального образования и его заместителей </t>
  </si>
  <si>
    <t>9990021410</t>
  </si>
  <si>
    <t>9990021420</t>
  </si>
  <si>
    <t>Департамент имущественных и земельных отношений администрации Старооскольского городского округа</t>
  </si>
  <si>
    <t>860</t>
  </si>
  <si>
    <t>Основное мероприятие "Техническая инвентаризация и оценка  объектов недвижимости в целях формирования комплекта документов, необходимых для государственной регистрации права собственности Старооскольского городского округа на объекты недвижимости и принятия их к учету в муниципальную казну Старооскольского городского округа"</t>
  </si>
  <si>
    <t>1410200000</t>
  </si>
  <si>
    <t>1410222200</t>
  </si>
  <si>
    <t>Основное мероприятие "Мероприятия по обеспечению деятельности подведомственных учреждений, в том числе на предоставление субсидий бюджетным учреждениям"</t>
  </si>
  <si>
    <t>1410300000</t>
  </si>
  <si>
    <t>1410322100</t>
  </si>
  <si>
    <t>Основное мероприятие "Формирование оптимального состава имущества Старооскольского городского округа, являющегося источником стабильного дохода бюджета городского округа, поступающего  от  арендных отношений, и невключение его в прогнозный план (программу) приватизации"</t>
  </si>
  <si>
    <t>1410500000</t>
  </si>
  <si>
    <t>1410522200</t>
  </si>
  <si>
    <t>Подпрограмма "Совершенствование земельных отношений"</t>
  </si>
  <si>
    <t>1420000000</t>
  </si>
  <si>
    <t>Основное мероприятие "Предоставление земельных участков на праве аренды или собственности на основании проведения торгов, а также предоставление, изъятие, переоформление земельных участков без проведения торгов"</t>
  </si>
  <si>
    <t>1420100000</t>
  </si>
  <si>
    <t>1420122200</t>
  </si>
  <si>
    <t>Основное мероприятие "Проведение работ по постановке на кадастровый учет границ Старооскольского городского округа"</t>
  </si>
  <si>
    <t>1420200000</t>
  </si>
  <si>
    <t>1420222200</t>
  </si>
  <si>
    <t xml:space="preserve">Муниципальная программа "Обеспечение населения Старооскольского городского округа жильем" </t>
  </si>
  <si>
    <t>0500000000</t>
  </si>
  <si>
    <t>Подпрограмма "Обеспечение жильем отдельных категорий граждан Старооскольского городского округа"</t>
  </si>
  <si>
    <t>0520000000</t>
  </si>
  <si>
    <t>Основное мероприятие "Осуществление функций администрации Старооскольского городского округа по предоставлению в установленном порядке малоимущим гражданам по договорам социального найма жилых помещений муниципального жилищного фонда"</t>
  </si>
  <si>
    <t>0520900000</t>
  </si>
  <si>
    <t>0520922200</t>
  </si>
  <si>
    <t>Основное мероприятие "Осуществление функций администрации Старооскольского городского округа по предоставлению жилых помещений детям-сиротам и детям, оставшимся без попечения родителей, и лицам из их числа по договорам найма специализированных жилых помещений"</t>
  </si>
  <si>
    <t>0520400000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</si>
  <si>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</si>
  <si>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0520470820</t>
  </si>
  <si>
    <t>Департамент финансов и бюджетной политики администрации Старооскольского городского округа</t>
  </si>
  <si>
    <t>861</t>
  </si>
  <si>
    <t>Обеспечение деятельности финансовых, налоговых и таможенных органов и органов финансового (финансово-бюджетного) надзора</t>
  </si>
  <si>
    <t>Резервные фонды</t>
  </si>
  <si>
    <t>0111</t>
  </si>
  <si>
    <t>Резервные фонды местных администраций</t>
  </si>
  <si>
    <t>9990021500</t>
  </si>
  <si>
    <t>Управление образования администрации Старооскольского городского округа</t>
  </si>
  <si>
    <t>871</t>
  </si>
  <si>
    <t xml:space="preserve">Муниципальная программа "Обеспечение безопасности жизнедеятельности населения Старооскольского городского округа" </t>
  </si>
  <si>
    <t>Подпрограмма "Профилактика правонарушений и обеспечение безопасности дорожного движения на территории Старооскольского городского округа"</t>
  </si>
  <si>
    <t>Основное мероприятие "Приобретение и распространение среди дошкольников и учащихся общеобразовательных организаций световозвращающих элементов для ношения на верхней одежде в темное время суток"</t>
  </si>
  <si>
    <t>0121200000</t>
  </si>
  <si>
    <t>0121226010</t>
  </si>
  <si>
    <t>Основное мероприятие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дошкольных группах образовательных организаций"</t>
  </si>
  <si>
    <t>0210100000</t>
  </si>
  <si>
    <t xml:space="preserve">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дошкольных группах образовательных организаций </t>
  </si>
  <si>
    <t>0210173020</t>
  </si>
  <si>
    <t>Основное мероприятие "Обеспечение деятельности (оказание услуг) муниципальных дошкольных образовательных организаций Старооскольского городского округа"</t>
  </si>
  <si>
    <t>0210400000</t>
  </si>
  <si>
    <t>0210422100</t>
  </si>
  <si>
    <t>Основное мероприятие "Поддержка альтернативных форм предоставления дошкольного образования"</t>
  </si>
  <si>
    <t>0210500000</t>
  </si>
  <si>
    <t>Поддержка альтернативных форм предоставления дошкольного образования</t>
  </si>
  <si>
    <t>02105S3010</t>
  </si>
  <si>
    <t>0210573010</t>
  </si>
  <si>
    <t>Подпрограмма "Энергосбережение и повышение энергетической эффективности"</t>
  </si>
  <si>
    <t>1230000000</t>
  </si>
  <si>
    <t>Основное мероприятие "Технические мероприятия"</t>
  </si>
  <si>
    <t>1230200000</t>
  </si>
  <si>
    <t>1230222100</t>
  </si>
  <si>
    <t>Основное мероприятие "Обеспечение государственных гарантий реализации прав граждан на получение общедоступного и бесплатного общего образования в муниципальных и некоммерческих общеобразовательных организациях"</t>
  </si>
  <si>
    <t>0220100000</t>
  </si>
  <si>
    <t>Реализация государственного стандарта общего образования</t>
  </si>
  <si>
    <t>0220173040</t>
  </si>
  <si>
    <t>Основное мероприятие "Обеспечение деятельности (оказание услуг) подведомственных организаций, в том числе предоставление муниципальным и некоммерческим общеобразовательным организациям субсидий"</t>
  </si>
  <si>
    <t>0220200000</t>
  </si>
  <si>
    <t>0220222100</t>
  </si>
  <si>
    <t>0220263000</t>
  </si>
  <si>
    <t>Основное мероприятие "Создание современных условий для учащихся с разными образовательными результатами в соответствии с требованиями федерального государственного образовательного стандарта"</t>
  </si>
  <si>
    <t>0220400000</t>
  </si>
  <si>
    <t>0220422100</t>
  </si>
  <si>
    <t>Организация бесплатного горячего питания обучающихся, получающих начальное общее образование в муниципальных образовательных организациях</t>
  </si>
  <si>
    <t>02204L3040</t>
  </si>
  <si>
    <t>Основное мероприятие "Организационно-методическое сопровождение мероприятий, направленных на модернизацию муниципальной системы общего образования"</t>
  </si>
  <si>
    <t>0220500000</t>
  </si>
  <si>
    <t>0220526010</t>
  </si>
  <si>
    <t>Основное мероприятие "Выплата ежемесячного денежного вознаграждения за классное руководство"</t>
  </si>
  <si>
    <t>0220800000</t>
  </si>
  <si>
    <t xml:space="preserve">Выплата денежного вознаграждения за выполнение функций классного руководителя педагогическим работникам муниципальных образовательных учреждений (организаций) </t>
  </si>
  <si>
    <t>0220873060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</si>
  <si>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</si>
  <si>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образования"</t>
  </si>
  <si>
    <t>0230100000</t>
  </si>
  <si>
    <t>0230122100</t>
  </si>
  <si>
    <t>Основное мероприятие "Организационно-методическое сопровождение мероприятий, направленных на модернизацию муниципальной системы дополнительного образования"</t>
  </si>
  <si>
    <t>0230500000</t>
  </si>
  <si>
    <t>0230526010</t>
  </si>
  <si>
    <t>Основное мероприятие "Совершенствование финансово-экономических условий организаций дополнительного образования"</t>
  </si>
  <si>
    <t>0230600000</t>
  </si>
  <si>
    <t>0230622100</t>
  </si>
  <si>
    <t>Основное мероприятие "Субсидии социально ориентированным некоммерческим организациям, осуществляющим образовательную деятельность по общеобразовательным (общеразвивающим) программам дополнительного образования детей"</t>
  </si>
  <si>
    <t>0231200000</t>
  </si>
  <si>
    <t>Субсидии социально ориентированным некоммерческим организациям, осуществляющим образовательную деятельность по общеобразовательным (общеразвивающим) программам дополнительного образования детей</t>
  </si>
  <si>
    <t>0231273070</t>
  </si>
  <si>
    <t>Основное мероприятие "Обеспечение функционирования модели персонифицированного финансирования дополнительного образования детей"</t>
  </si>
  <si>
    <t>0231300000</t>
  </si>
  <si>
    <t>Мероприятия по внедрению системы персонифицированного финансирования дополнительного образования детей на территории Старооскольского городского округа</t>
  </si>
  <si>
    <t>0231326070</t>
  </si>
  <si>
    <t>Профессиональная подготовка, переподготовка и повышение квалификации</t>
  </si>
  <si>
    <t>0705</t>
  </si>
  <si>
    <t>Подпрограмма "Развитие  дополнительного профессионального образования"</t>
  </si>
  <si>
    <t>0260000000</t>
  </si>
  <si>
    <t>Основное мероприятие "Организация курсов повышения квалификации педагогических и руководящих работников образовательных организаций на базе МБУ ДПО "СОИРО"</t>
  </si>
  <si>
    <t>0260100000</t>
  </si>
  <si>
    <t>0260122100</t>
  </si>
  <si>
    <t>0260400000</t>
  </si>
  <si>
    <t>0260422100</t>
  </si>
  <si>
    <t>Основное мероприятие "Сопровождение диссеминации инновационного опыта педагогических и руководящих работников городского округа"</t>
  </si>
  <si>
    <t>0260600000</t>
  </si>
  <si>
    <t>0260626010</t>
  </si>
  <si>
    <t>Молодежная политика</t>
  </si>
  <si>
    <t>0707</t>
  </si>
  <si>
    <t>Подпрограмма "Организация отдыха и оздоровления детей и подростков"</t>
  </si>
  <si>
    <t>0250000000</t>
  </si>
  <si>
    <t>Основное мероприятие "Обеспечение деятельности (оказание услуг) детских загородных оздоровительных лагерей и лагерей с дневным пребыванием детей"</t>
  </si>
  <si>
    <t>0250100000</t>
  </si>
  <si>
    <t>0250122100</t>
  </si>
  <si>
    <t>Основное мероприятие "Организация отдыха и оздоровления детей, находящихся в трудной жизненной ситуации"</t>
  </si>
  <si>
    <t>0250200000</t>
  </si>
  <si>
    <t xml:space="preserve">Мероприятия по проведению оздоровительной кампании детей </t>
  </si>
  <si>
    <t>0250270650</t>
  </si>
  <si>
    <t>Основное мероприятие "Организация отдыха и оздоровления детей в лагерях с дневным пребыванием детей, организованных на базе общеобразовательных организаций"</t>
  </si>
  <si>
    <t>0250300000</t>
  </si>
  <si>
    <t>0250326060</t>
  </si>
  <si>
    <t>0250363000</t>
  </si>
  <si>
    <t>Основное мероприятие "Организация отдыха и оздоровления детей на базе загородных оздоровительных лагерей"</t>
  </si>
  <si>
    <t>0250400000</t>
  </si>
  <si>
    <t>0250426060</t>
  </si>
  <si>
    <t>0250463000</t>
  </si>
  <si>
    <t>Другие вопросы в области образования</t>
  </si>
  <si>
    <t>0709</t>
  </si>
  <si>
    <t>Основное мероприятие "Обеспечение медико-социального сопровождения обучающихся и воспитанников организаций общего, дошкольного и дополнительного образования"</t>
  </si>
  <si>
    <t>0230700000</t>
  </si>
  <si>
    <t>0230722100</t>
  </si>
  <si>
    <t>Подпрограмма "Развитие системы оценки качества образования"</t>
  </si>
  <si>
    <t>0240000000</t>
  </si>
  <si>
    <t>Основное мероприятие "Обеспечение деятельности МБУ "Старооскольский центр оценки качества образования"</t>
  </si>
  <si>
    <t>0240200000</t>
  </si>
  <si>
    <t>0240222100</t>
  </si>
  <si>
    <t>Основное мероприятие "Обеспечение условий для организации и проведения в соответствии с действующим законодательством государственной итоговой аттестации выпускников общеобразовательных организаций городского округа"</t>
  </si>
  <si>
    <t>0240300000</t>
  </si>
  <si>
    <t>0240322100</t>
  </si>
  <si>
    <t>Подпрограмма "Обеспечение реализации муниципальной программы"</t>
  </si>
  <si>
    <t>0270000000</t>
  </si>
  <si>
    <t>Основное мероприятие "Обеспечение выполнения муниципальных функций в сфере образования"</t>
  </si>
  <si>
    <t>0270100000</t>
  </si>
  <si>
    <t>0270121120</t>
  </si>
  <si>
    <t>Основное мероприятие "Предоставление услуг финансово-экономического сервиса и хозяйственного обслуживания организаций сферы образования городского округа"</t>
  </si>
  <si>
    <t>0270200000</t>
  </si>
  <si>
    <t>0270222100</t>
  </si>
  <si>
    <t>Социальное обеспечение населения</t>
  </si>
  <si>
    <t>1003</t>
  </si>
  <si>
    <t>0210600000</t>
  </si>
  <si>
    <t>0210622100</t>
  </si>
  <si>
    <t>Предоставление мер социальной поддержки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t>
  </si>
  <si>
    <t>0210673220</t>
  </si>
  <si>
    <t>Основное мероприятие "Возмещение части затрат в связи с предоставлением учителям общеобразовательных организаций ипотечного кредита"</t>
  </si>
  <si>
    <t>0220600000</t>
  </si>
  <si>
    <t>Возмещение молодым учителям общеобразовательных организаций Старооскольского городского округа разницы в процентных ставках по ипотечному кредиту в рамках проекта "Ипотека для молодых учителей общеобразовательных учреждений Белгородской области"</t>
  </si>
  <si>
    <t>0220617070</t>
  </si>
  <si>
    <t>Основное мероприятие "Оплата проезда педагогическим работникам к месту работы и обратно, проживающим в городе и работающим в общеобразовательных организациях сельских территорий"</t>
  </si>
  <si>
    <t>0220700000</t>
  </si>
  <si>
    <t>0220722100</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</si>
  <si>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(библиотекарей и медицинских работников)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</si>
  <si>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0220900000</t>
  </si>
  <si>
    <t>0220922100</t>
  </si>
  <si>
    <t>0220973220</t>
  </si>
  <si>
    <t>Основное мероприятие "Выплаты гражданам, заключившим договор о целевом обучении"</t>
  </si>
  <si>
    <t>0270300000</t>
  </si>
  <si>
    <t>Дополнительные выплаты гражданам, предоставляемые за счет средств бюджета Старооскольского городского округа</t>
  </si>
  <si>
    <t>0270317130</t>
  </si>
  <si>
    <t>Основное мероприятие "Льготное питание детей из многодетных семей, обучающихся в общеобразовательных организациях Белгородской области"</t>
  </si>
  <si>
    <t>0631200000</t>
  </si>
  <si>
    <t>Осуществление полномочий  субъекта Российской Федерации на осуществление мер соцзащиты многодетных семей</t>
  </si>
  <si>
    <t>0631272880</t>
  </si>
  <si>
    <t>Основное мероприятие "Выплаты компенсации части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</si>
  <si>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0210200000</t>
  </si>
  <si>
    <t>Выплата компенсации части родительской платы за присмотр и уход за детьми в образовательных организациях, реализующих основную образовательную программу дошкольного образования</t>
  </si>
  <si>
    <t>0210273030</t>
  </si>
  <si>
    <t>Другие вопросы в области социальной политики</t>
  </si>
  <si>
    <t>1006</t>
  </si>
  <si>
    <t>Подпрограмма  "Мероприятия по обеспечению доступной среды"</t>
  </si>
  <si>
    <t>0640000000</t>
  </si>
  <si>
    <t>Управление культуры администрации Старооскольского городского округа</t>
  </si>
  <si>
    <t>872</t>
  </si>
  <si>
    <t xml:space="preserve">Подпрограмма "Развитие дополнительного образования" </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</si>
  <si>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культуры"</t>
  </si>
  <si>
    <t>0230200000</t>
  </si>
  <si>
    <t>0230222100</t>
  </si>
  <si>
    <t>Основное мероприятие "Материальное поощрение и социальная поддержка учащихся муниципальных организаций дополнительного образования, подведомственных управлению культуры"</t>
  </si>
  <si>
    <t>0230800000</t>
  </si>
  <si>
    <t xml:space="preserve">Стипендии главы администрации Старооскольского городского округа учащимся муниципальных организаций дополнительного образования </t>
  </si>
  <si>
    <t>0230817040</t>
  </si>
  <si>
    <t xml:space="preserve">Культура   </t>
  </si>
  <si>
    <t>Муниципальная программа "Молодость Белгородчины на территории Старооскольского городского округа"</t>
  </si>
  <si>
    <t>0300000000</t>
  </si>
  <si>
    <t xml:space="preserve">Подпрограмма "Патриотическое воспитание граждан" </t>
  </si>
  <si>
    <t>0320000000</t>
  </si>
  <si>
    <t>Основное мероприятие "Работа по патриотическому воспитанию молодежи в ходе реализации мероприятий духовно-нравственной и патриотической направленности"</t>
  </si>
  <si>
    <t>0320200000</t>
  </si>
  <si>
    <t>0320226010</t>
  </si>
  <si>
    <t xml:space="preserve">Подпрограмма "Развитие библиотечного дела" </t>
  </si>
  <si>
    <t>Основное мероприятие "Обеспечение деятельности (оказание услуг) библиотек Старооскольской ЦБС"</t>
  </si>
  <si>
    <t>0410100000</t>
  </si>
  <si>
    <t>0410122100</t>
  </si>
  <si>
    <t xml:space="preserve">Подпрограмма "Развитие музейного дела" </t>
  </si>
  <si>
    <t>0420000000</t>
  </si>
  <si>
    <t>Основное мероприятие "Обеспечение деятельности муниципальных музеев и Старооскольского зоопарка"</t>
  </si>
  <si>
    <t>0420100000</t>
  </si>
  <si>
    <t>0420122100</t>
  </si>
  <si>
    <t>Основное мероприятие "Обеспечение деятельности муниципальных культурно-досуговых учреждений Старооскольского городского округа"</t>
  </si>
  <si>
    <t>0430100000</t>
  </si>
  <si>
    <t>0430122100</t>
  </si>
  <si>
    <t>Основное мероприятие "Реализация учреждениями общественно-значимых мероприятий, направленных на создание комфортных условий предоставления культурных услуг населению и развитие народного творчества"</t>
  </si>
  <si>
    <t>0430500000</t>
  </si>
  <si>
    <t>0430526010</t>
  </si>
  <si>
    <t>Подпрограмма "Развитие профессионального искусства"</t>
  </si>
  <si>
    <t>0450000000</t>
  </si>
  <si>
    <t>Основное мероприятие "Обеспечение деятельности (оказание услуг) Старооскольского театра"</t>
  </si>
  <si>
    <t>0450100000</t>
  </si>
  <si>
    <t>0450122100</t>
  </si>
  <si>
    <t>Основное мероприятие "Поддержка творческой деятельности Старооскольского театра"</t>
  </si>
  <si>
    <t>0450300000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</si>
  <si>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</si>
  <si>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04503L4660</t>
  </si>
  <si>
    <t xml:space="preserve">Подпрограмма  "Обеспечение реализации муниципальной программы" </t>
  </si>
  <si>
    <t>0460000000</t>
  </si>
  <si>
    <t>Основное мероприятие "Обеспечение функций администрации Старооскольского городского округа в области культуры"</t>
  </si>
  <si>
    <t>0460100000</t>
  </si>
  <si>
    <t>0460121120</t>
  </si>
  <si>
    <t>Основное мероприятие "Обеспечение своевременности сдачи отчетов, разработка и исполнение регламентов услуг, планов хозяйственной деятельности, муниципальных заданий, бюджетных смет"</t>
  </si>
  <si>
    <t>0460300000</t>
  </si>
  <si>
    <t>0460322100</t>
  </si>
  <si>
    <t>Основное мероприятие "Оплата проезда педагогическим работникам к месту работы и обратно, проживающим в городе и работающим в муниципальных организациях дополнительного образования сельских территорий, подведомственных управлению культуры"</t>
  </si>
  <si>
    <t>0230900000</t>
  </si>
  <si>
    <t>0230922100</t>
  </si>
  <si>
    <t>Основное мероприятие "Возмещение  расходов, связанных с предоставлением мер социальной поддержки педагогическим работникам муниципальных  организаций дополнительного образования, подведомственных управлению культуры,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</si>
  <si>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0231000000</t>
  </si>
  <si>
    <t>0231073220</t>
  </si>
  <si>
    <t>Основное мероприятие "Возмещение расходов, связанных с предоставлением мер социальной поддержки специалистам учреждений культуры и искусства, проживающим и (или) работающим в сельской местности,  по оплате помещения и коммунальных услуг"</t>
  </si>
  <si>
    <t>0430400000</t>
  </si>
  <si>
    <t>0430422100</t>
  </si>
  <si>
    <t>Управление социальной защиты населения администрации Старооскольского городского округа</t>
  </si>
  <si>
    <t>873</t>
  </si>
  <si>
    <t>Основное мероприятие "Предоставление субсидий юридическим лицам и индивидуальным предпринимателям в целях возмещения недополученных доходов в связи с осуществлением перевозки льготной категории граждан"</t>
  </si>
  <si>
    <t>1320100000</t>
  </si>
  <si>
    <t>1320163000</t>
  </si>
  <si>
    <t>Обеспечение равной доступности услуг общественного транспорта на территории Белгородской области для отдельных категорий граждан, оказание мер социальной поддержки которым относится к ведению Российской Федерации и субъектов Российской Федерации</t>
  </si>
  <si>
    <t>1320173820</t>
  </si>
  <si>
    <t>Компенсация потерь в доходах перевозчикам, предоставляющим льготный проезд студентам и аспирантам очной формы обучения, студентам с ограниченными возможностями здоровья и инвалидностью очно-заочной формы обучения организаций высшего и среднего профессионального образования области в городском или пригородном сообщении на территории Белгородской области</t>
  </si>
  <si>
    <t>1320173830</t>
  </si>
  <si>
    <t>13201S3830</t>
  </si>
  <si>
    <t>Пенсионное обеспечение</t>
  </si>
  <si>
    <t>1001</t>
  </si>
  <si>
    <t>Муниципальная программа "Социальная поддержка граждан в Старооскольском городском округе"</t>
  </si>
  <si>
    <t xml:space="preserve">Подпрограмма "Развитие мер социальной поддержки отдельных категорий граждан" </t>
  </si>
  <si>
    <t>0610000000</t>
  </si>
  <si>
    <t xml:space="preserve"> Основное мероприятие "Выплата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</si>
  <si>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0610200000</t>
  </si>
  <si>
    <t>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</si>
  <si>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0610217210</t>
  </si>
  <si>
    <t xml:space="preserve">Услуги по зачислению денежных средств на счета физических лиц  </t>
  </si>
  <si>
    <t>0610226040</t>
  </si>
  <si>
    <t>Социальное обслуживание населения</t>
  </si>
  <si>
    <t>1002</t>
  </si>
  <si>
    <t xml:space="preserve">Подпрограмма "Модернизация и развитие социального обслуживания населения" </t>
  </si>
  <si>
    <t>0620000000</t>
  </si>
  <si>
    <t>Основное мероприятие "Социальное обслуживание населения"</t>
  </si>
  <si>
    <t>0620200000</t>
  </si>
  <si>
    <t xml:space="preserve">Осуществление полномочий по обеспечению права граждан на социальное обслуживание </t>
  </si>
  <si>
    <t>0620271590</t>
  </si>
  <si>
    <t>Основное мероприятие "Вовлечение  граждан пожилого возраста в мероприятия социокультурной реабилитации, способствующие продлению активного долголетия"</t>
  </si>
  <si>
    <t>0620400000</t>
  </si>
  <si>
    <t>0620426010</t>
  </si>
  <si>
    <t xml:space="preserve">Подпрограмма  "Мероприятия по обеспечению доступной среды" </t>
  </si>
  <si>
    <t>Основное мероприятие "Предоставление услуги службы "Социального такси" инвалидам на специализированном и ином автотранспорте МБУ "КЦСОН"</t>
  </si>
  <si>
    <t>0640200000</t>
  </si>
  <si>
    <t>0640222100</t>
  </si>
  <si>
    <t xml:space="preserve">Подпрограмма "Обеспечение реализации муниципальной программы "Социальная поддержка граждан в Старооскольском городском округе" </t>
  </si>
  <si>
    <t>0660000000</t>
  </si>
  <si>
    <t>Основное мероприятие  "Организация  финансового обеспечения  выполнения  переданных полномочий"</t>
  </si>
  <si>
    <t>0660700000</t>
  </si>
  <si>
    <t>0660771590</t>
  </si>
  <si>
    <t xml:space="preserve">Подпрограмма  "Профилактика немедицинского потребления наркотических средств и психотропных веществ на территории Старооскольского городского округа" </t>
  </si>
  <si>
    <t>0110000000</t>
  </si>
  <si>
    <t xml:space="preserve">Основное мероприятие "Оказание комплексной социально-правовой помощи родителям, состоящим на учете за потребление наркотических веществ"
</t>
  </si>
  <si>
    <t>0110300000</t>
  </si>
  <si>
    <t>0110326010</t>
  </si>
  <si>
    <t>Муниципальная программа "Обеспечение населения Старооскольского городского округа жильем"</t>
  </si>
  <si>
    <t>0520800000</t>
  </si>
  <si>
    <t>0520851350</t>
  </si>
  <si>
    <t>0520851760</t>
  </si>
  <si>
    <t>Основное мероприятие "Оказание государственной (областной) поддержки в приобретении жилья с помощью жилищных (ипотечных) кредитов (займов) отдельным категориям граждан на период до 2025 года "</t>
  </si>
  <si>
    <t>0521000000</t>
  </si>
  <si>
    <t>Оказание государственной (областной) поддержки в приобретении жилья с помощью жилищных (ипотечных) кредитов (займов) отдельным категориям граждан на период до 2025 года</t>
  </si>
  <si>
    <t>0521073840</t>
  </si>
  <si>
    <t xml:space="preserve">Подпрограмма  "Развитие мер социальной поддержки отдельных категорий граждан" </t>
  </si>
  <si>
    <t>Основное мероприятие "Предоставление мер социальной поддержки лицам, удостоенным звания "Почетный гражданин Старооскольского городского округа Белгородской области"</t>
  </si>
  <si>
    <t>0610100000</t>
  </si>
  <si>
    <t>0610126040</t>
  </si>
  <si>
    <t>Меры социальной поддержки лицам, удостоенным звания "Почетный гражданин Старооскольского городского округа Белгородской области"</t>
  </si>
  <si>
    <t>0610117200</t>
  </si>
  <si>
    <t>Основное мероприятие "Выплата единовременной материальной помощи отдельным категориям граждан (вдовам (вдовцам), не вступившим в повторный брак, а также  несовершеннолетним детям и детям, обучающимся на очной форме обучения до достижения ими возраста 23 лет, погибших (умерших) участников ликвидации последствий катастрофы на Чернобыльской АЭС; вдовам (вдовцам) погибших (умерших) ветеранов подразделений особого риска, не вступившим в повторный брак; инвалидам боевых действий, вдовам и родителям погибших (умерших) участников боевых действий). Выплата ежегодной материальной помощи матросам и солдатам, призванным с территории Старооскольского городского округа, особо отличившимся при исполнении обязанностей военной службы по призыву"</t>
  </si>
  <si>
    <t>0610300000</t>
  </si>
  <si>
    <t xml:space="preserve">Выплата единовременной материальной помощи отдельным категориям граждан </t>
  </si>
  <si>
    <t>0610317220</t>
  </si>
  <si>
    <t>0610326040</t>
  </si>
  <si>
    <t>Основное мероприятие "Компенсационные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</si>
  <si>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0610800000</t>
  </si>
  <si>
    <t>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</si>
  <si>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0610817260</t>
  </si>
  <si>
    <t>Основное мероприятие "Социальная поддержка отдельных категорий граждан  в форме оплаты услуг бани"</t>
  </si>
  <si>
    <t>0610900000</t>
  </si>
  <si>
    <t xml:space="preserve">Мероприятия по социальной поддержке отдельных категорий граждан </t>
  </si>
  <si>
    <t>0610926020</t>
  </si>
  <si>
    <t>Основное мероприятие "Предоставление ежемесячной денежной компенсации на оплату жилого помещения и коммунальных услуг отдельным категориям граждан с применением системы персонифицированных социальных счетов"</t>
  </si>
  <si>
    <t>0611000000</t>
  </si>
  <si>
    <t>Оплата жилищно-коммунальных услуг отдельным категориям граждан</t>
  </si>
  <si>
    <t>0611052500</t>
  </si>
  <si>
    <t>Основное мероприятие "Предоставление ежемесячной денежной компенсации расходов по оплате жилищно-коммунальных услуг ветеранам труда"</t>
  </si>
  <si>
    <t>0611100000</t>
  </si>
  <si>
    <t>Выплата ежемесячных денежных компенсаций расходов по оплате жилищно-коммунальных услуг ветеранам труда</t>
  </si>
  <si>
    <t>0611172510</t>
  </si>
  <si>
    <t>Основное мероприятие "Предоставление ежемесячной денежной компенсации расходов по оплате жилищно-коммунальных услуг реабилитированным лицам и лицам, признанным пострадавшими от политических репрессий"</t>
  </si>
  <si>
    <t>0611200000</t>
  </si>
  <si>
    <t>Выплата ежемесячных денежных компенсаций расходов по оплате жилищно-коммунальных услуг реабилитированным лицам и лицам, признанным пострадавшими от политических репрессий</t>
  </si>
  <si>
    <t>0611272520</t>
  </si>
  <si>
    <t>Основное мероприятие "Предоставление ежемесячной денежной компенсации расходов по оплате жилищно-коммунальных услуг многодетным семьям"</t>
  </si>
  <si>
    <t>0611300000</t>
  </si>
  <si>
    <t>Выплата ежемесячных денежных компенсаций расходов по оплате жилищно-коммунальных услуг многодетным семьям</t>
  </si>
  <si>
    <t>0611372530</t>
  </si>
  <si>
    <t>Основное мероприятие "Предоставление ежемесячной денежной компенсации расходов по оплате жилищно-коммунальных услуг иным категориям"</t>
  </si>
  <si>
    <t>0611400000</t>
  </si>
  <si>
    <t xml:space="preserve">Выплата ежемесячных денежных компенсаций расходов по оплате жилищно-коммунальных услуг иным категориям граждан
</t>
  </si>
  <si>
    <t>0611472540</t>
  </si>
  <si>
    <t>Основное мероприятие "Предоставление  субсидий на оплату жилого помещения и коммунальных услуг"</t>
  </si>
  <si>
    <t>0611500000</t>
  </si>
  <si>
    <t>Предоставление гражданам субсидий на оплату жилого помещения и коммунальных услуг</t>
  </si>
  <si>
    <t>0611571510</t>
  </si>
  <si>
    <t>Основное мероприятие "Предоставление ежегодной денежной выплаты жителям Белгородской области, награжденным знаком "Почетный донор СССР", "Почетный донор России"</t>
  </si>
  <si>
    <t>0611600000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</si>
  <si>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</si>
  <si>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0611652200</t>
  </si>
  <si>
    <t>Основное мероприятие "Предоставление ежемесячной денежной выплаты отдельным категориям граждан (ветеранам труда, ветеранам военной службы)"</t>
  </si>
  <si>
    <t>0611700000</t>
  </si>
  <si>
    <t>Оплата ежемесячных денежных выплат ветеранам труда, ветеранам военной службы</t>
  </si>
  <si>
    <t>0611772410</t>
  </si>
  <si>
    <t>Основное мероприятие "Предоставление ежемесячной денежной выплаты отдельным категориям граждан (труженикам тыла)"</t>
  </si>
  <si>
    <t>0611800000</t>
  </si>
  <si>
    <t>Оплата ежемесячных денежных выплат труженикам тыла</t>
  </si>
  <si>
    <t>0611872420</t>
  </si>
  <si>
    <t>Основное мероприятие "Предоставление ежемесячной денежной выплаты отдельным категориям граждан (реабилитированным лицам)"</t>
  </si>
  <si>
    <t>0611900000</t>
  </si>
  <si>
    <t xml:space="preserve">Оплата ежемесячных денежных выплат реабилитированным лицам </t>
  </si>
  <si>
    <t>0611972430</t>
  </si>
  <si>
    <t>Основное мероприятие "Предоставление ежемесячной денежной выплаты отдельным категориям граждан (лицам, признанным пострадавшими от политических репрессий)"</t>
  </si>
  <si>
    <t>0612000000</t>
  </si>
  <si>
    <t>Оплата ежемесячных денежных выплат лицам, признанным пострадавшими от политических репрессий</t>
  </si>
  <si>
    <t>0612072440</t>
  </si>
  <si>
    <t>0612100000</t>
  </si>
  <si>
    <t>Оплата ежемесячных денежных выплат лицам, родившимся в период с      22 июня 1923 года по            3 сентября 1945 года (Дети войны)</t>
  </si>
  <si>
    <t>0612172450</t>
  </si>
  <si>
    <t>Основное мероприятие "Предоставление ежемесячного пособия на ребенка гражданам, имеющим детей"</t>
  </si>
  <si>
    <t>0612200000</t>
  </si>
  <si>
    <t xml:space="preserve">Выплата ежемесячных пособий гражданам, имеющим детей  </t>
  </si>
  <si>
    <t>0612272850</t>
  </si>
  <si>
    <t>0612300000</t>
  </si>
  <si>
    <t xml:space="preserve">Выплата субсидий ветеранам боевых действий и другим категориям военнослужащих, лицам, привлекавшимся органами местной власти к разминированию территорий и объектов в период 1943-1950 годов </t>
  </si>
  <si>
    <t>0612372360</t>
  </si>
  <si>
    <t>Основное мероприятие "Выплата пособия на погребение умерших граждан, не подлежащих обязательному социальному страхованию и не являющихся пенсионерами, а также в случае рождения мертвого ребенка по истечении 154 дней беременности"</t>
  </si>
  <si>
    <t>0613000000</t>
  </si>
  <si>
    <t xml:space="preserve">Предоставление материальной и иной помощи для погребения </t>
  </si>
  <si>
    <t>0613072620</t>
  </si>
  <si>
    <t>Основное мероприятие "Выплата пособия лицам, которым присвоено звание "Почетный гражданин Белгородской области"</t>
  </si>
  <si>
    <t>0613100000</t>
  </si>
  <si>
    <t>Выплата пособия лицам, которым присвоено звание "Почетный гражданин Белгородской области"</t>
  </si>
  <si>
    <t>0613172350</t>
  </si>
  <si>
    <t>0613200000</t>
  </si>
  <si>
    <t>0613272370</t>
  </si>
  <si>
    <t>Основное мероприятие "Выплата единовременного пособия и пособия на основе социального контракта малоимущим гражданам и гражданам, оказавшимся в трудной жизненной ситуации"</t>
  </si>
  <si>
    <t>0613300000</t>
  </si>
  <si>
    <t>Выплата пособий малоимущим гражданам и гражданам, оказавшимся в трудной жизненной ситуации</t>
  </si>
  <si>
    <t>0613372310</t>
  </si>
  <si>
    <t>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</si>
  <si>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06133R4040</t>
  </si>
  <si>
    <t>Основное мероприятие "Предоставление ежемесячной денежной компенсации расходов на уплату взноса на капитальный ремонт общего имущества в многоквартирном доме лицам, достигшим возраста семидесяти и восьмидесяти лет"</t>
  </si>
  <si>
    <t>0614000000</t>
  </si>
  <si>
    <t>Компенсация отдельным категориям граждан оплаты взноса на капитальный ремонт общего имущества в многоквартирном доме</t>
  </si>
  <si>
    <t>0614074620</t>
  </si>
  <si>
    <t>06140R4620</t>
  </si>
  <si>
    <t>Основное мероприятие "Единовременная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</si>
  <si>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0614200000</t>
  </si>
  <si>
    <t>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</si>
  <si>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0614217310</t>
  </si>
  <si>
    <t>Основное мероприятие "Организация работы по заключению договоров  пожизненного содержания с иждивением в Старооскольском городском округе"</t>
  </si>
  <si>
    <t>0620100000</t>
  </si>
  <si>
    <t xml:space="preserve">Услуги по зачислению денежных средств на счета физических лиц </t>
  </si>
  <si>
    <t>0620126040</t>
  </si>
  <si>
    <t>Ежемесячные денежные выплаты гражданам, заключившим договоры пожизненного содержания с иждивением в Старооскольском городском округе</t>
  </si>
  <si>
    <t>0620117270</t>
  </si>
  <si>
    <t>0620126020</t>
  </si>
  <si>
    <t>Осуществление мер социальной защиты отдельных категорий работников учреждений, занятых в секторе социального обслуживания, проживающих и (или) работающих в сельской местности</t>
  </si>
  <si>
    <t>0620271690</t>
  </si>
  <si>
    <t>Основное мероприятие "Предоставление широкого спектра социальных услуг гражданам пожилого возраста, способствующих активизации их жизнедеятельности"</t>
  </si>
  <si>
    <t xml:space="preserve">Подпрограмма  "Социальная поддержка семьи и детей" </t>
  </si>
  <si>
    <t>Основное мероприятие "Единовременная выплата при одновременном рождении (усыновлении)  двух детей - 10 000 руб., трех и более детей -                  50 000 руб."</t>
  </si>
  <si>
    <t>0630100000</t>
  </si>
  <si>
    <t>0630126040</t>
  </si>
  <si>
    <t xml:space="preserve">Выплаты многодетным семьям </t>
  </si>
  <si>
    <t>0630117280</t>
  </si>
  <si>
    <t>Основное мероприятие "Вручение удостоверений многодетным семьям"</t>
  </si>
  <si>
    <t>0630300000</t>
  </si>
  <si>
    <t>0630326020</t>
  </si>
  <si>
    <t>Основное мероприятие "Предоставление ежегодной выплаты к началу учебного года на детей-учащихся общеобразовательных организаций из многодетных малоимущих семей и многодетных неполных семей на приобретение школьно-письменных принадлежностей"</t>
  </si>
  <si>
    <t>0630400000</t>
  </si>
  <si>
    <t>0630426040</t>
  </si>
  <si>
    <t>0630417280</t>
  </si>
  <si>
    <t>Основное мероприятие "Предоставление ежегодной выплаты многодетным семьям, в составе которых пять и более детей, на покупку комплекта школьной одежды и спортивной формы"</t>
  </si>
  <si>
    <t>0630500000</t>
  </si>
  <si>
    <t>0630526040</t>
  </si>
  <si>
    <t>0630517280</t>
  </si>
  <si>
    <t>Основное мероприятие "Обеспечение бесплатного проезда детей из многодетных семей, обучающихся в общеобразовательных организациях Белгородской области"</t>
  </si>
  <si>
    <t>0631000000</t>
  </si>
  <si>
    <t>0631072880</t>
  </si>
  <si>
    <r>
      <t xml:space="preserve">Основное мероприятие "Бесплатное обеспечение школьной формой детей из многодетных семей-учащихся первых классов </t>
    </r>
    <r>
      <rPr>
        <b/>
        <sz val="12"/>
        <rFont val="Times New Roman"/>
        <family val="1"/>
        <charset val="204"/>
      </rPr>
      <t xml:space="preserve">общеобразовательных </t>
    </r>
    <r>
      <rPr>
        <b/>
        <sz val="13"/>
        <rFont val="Times New Roman"/>
        <family val="1"/>
        <charset val="204"/>
      </rPr>
      <t>организаций Белгородской области"</t>
    </r>
  </si>
  <si>
    <t>0631100000</t>
  </si>
  <si>
    <t>0631172880</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</si>
  <si>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(многодетные семьи)"</t>
  </si>
  <si>
    <t>0631300000</t>
  </si>
  <si>
    <t>0631372880</t>
  </si>
  <si>
    <t>Основное мероприятие "Проведение социально- значимых мероприятий с детьми и семьями"</t>
  </si>
  <si>
    <t>0631500000</t>
  </si>
  <si>
    <t>0631526010</t>
  </si>
  <si>
    <t>Основное мероприятие "Обеспечение перевозки слабослышащих и глухих детей, проживающих на территории Старооскольского городского округа, в специализированные (коррекционные) школы - интернаты"</t>
  </si>
  <si>
    <t>0640400000</t>
  </si>
  <si>
    <t>0640426040</t>
  </si>
  <si>
    <t>Компенсация стоимости проезда детям-инвалидам с нарушением слуха и лицам, их сопровождающим, к месту учебы и обратно</t>
  </si>
  <si>
    <t>0640417320</t>
  </si>
  <si>
    <t>Основное мероприятие "Проведение культурно-массовых и спортивных мероприятий с инвалидами"</t>
  </si>
  <si>
    <t>0640600000</t>
  </si>
  <si>
    <t>0640626010</t>
  </si>
  <si>
    <t>Подпрограмма "Организационное оформление системы общественного самоуправления"</t>
  </si>
  <si>
    <t>1110000000</t>
  </si>
  <si>
    <t>Основное мероприятие "Выплата денежного поощрения руководителям органов ТОС и руководителям органов иных форм осуществления общественного самоуправления на территории Старооскольского городского округа"</t>
  </si>
  <si>
    <t>1110200000</t>
  </si>
  <si>
    <t>1110226040</t>
  </si>
  <si>
    <t xml:space="preserve">Выплата денежного поощрения руководителям органов территориального общественного самоуправления и руководителям органов иных форм осуществления местного самоуправления на территории Старооскольского городского округа </t>
  </si>
  <si>
    <t>1110217240</t>
  </si>
  <si>
    <t>Основное мероприятие "Осуществление функций администрации Старооскольского городского округа по обеспечению жильем молодых семей"</t>
  </si>
  <si>
    <t>0520500000</t>
  </si>
  <si>
    <t>Реализация мероприятий по обеспечению жильем молодых семей</t>
  </si>
  <si>
    <t>05205L4970</t>
  </si>
  <si>
    <t>Основное мероприятие "Меры социальной защиты семей, родивших третьего и последующих детей по предоставлению материнского (семейного) капитала"</t>
  </si>
  <si>
    <t>0613500000</t>
  </si>
  <si>
    <t xml:space="preserve">Осуществление дополнительных мер социальной защиты семей, родивших третьего и последующих детей, по предоставлению материнского (семейного) капитала </t>
  </si>
  <si>
    <t>0613573000</t>
  </si>
  <si>
    <t>Основное мероприятие "Предоставление ежемесячной денежной выплаты на детей в возрасте от трех до семи лет включительно"</t>
  </si>
  <si>
    <t>0614300000</t>
  </si>
  <si>
    <t>Осуществление ежемесячных выплат на детей в возрасте от трех до семи лет включительно</t>
  </si>
  <si>
    <t>06143R3020</t>
  </si>
  <si>
    <t>Основное мероприятие "Проект "Финансовая поддержка семей при рождении детей"</t>
  </si>
  <si>
    <t>061P100000</t>
  </si>
  <si>
    <t xml:space="preserve">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t>
  </si>
  <si>
    <t>061P150840</t>
  </si>
  <si>
    <t>Основное мероприятие  "Выплата ежемесячного пособия опекуну (попечителю) либо одному из приемных родителей или родителей-воспитателей на содержание каждого из детей-сирот и детей, оставшихся без попечения родителей"</t>
  </si>
  <si>
    <t>0632100000</t>
  </si>
  <si>
    <t>Содержание ребенка в семье опекуна, приемной семье, семейном детском доме</t>
  </si>
  <si>
    <t>0632172870</t>
  </si>
  <si>
    <t>Основное мероприятие  "Выплата вознаграждения, причитающегося приемным родителям на каждого ребенка, взятого на воспитание в семью"</t>
  </si>
  <si>
    <t>0632200000</t>
  </si>
  <si>
    <t>Вознаграждение, причитающееся приемному родителю</t>
  </si>
  <si>
    <t>0632272890</t>
  </si>
  <si>
    <t>Основное мероприятие  "Осуществление мер по социальной защите граждан, являющихся усыновителями, в виде пособий"</t>
  </si>
  <si>
    <t>0632300000</t>
  </si>
  <si>
    <t>0632372860</t>
  </si>
  <si>
    <t>Основное мероприятие  "Оплата за коммунальные услуги, ремонт и содержание жилых помещений, закрепленных за детьми сиротами и детьми, оставшимися без попечения родителей"</t>
  </si>
  <si>
    <t>0632471530</t>
  </si>
  <si>
    <t xml:space="preserve">Организация предоставления социального пособия на погребение </t>
  </si>
  <si>
    <t>0613071270</t>
  </si>
  <si>
    <t xml:space="preserve">Подпрограмма "Поддержка социально ориентированных некоммерческих организаций" </t>
  </si>
  <si>
    <t>0650000000</t>
  </si>
  <si>
    <t>Основное мероприятие  "Финансовая поддержка СОНКО, участвующих в реализации социально-значимых мероприятий на территории Старооскольского городского округа"</t>
  </si>
  <si>
    <t>0650100000</t>
  </si>
  <si>
    <t>0650163000</t>
  </si>
  <si>
    <t xml:space="preserve">Основное мероприятие "Обеспечение выполнения переданных полномочий  администрацией городского округа  по организации предоставления дополнительных мер социальной  поддержки и социальной помощи  отдельным категориям граждан" </t>
  </si>
  <si>
    <t>0660100000</t>
  </si>
  <si>
    <t>0660121120</t>
  </si>
  <si>
    <t>Основное мероприятие "Обеспечение выполнения переданных полномочий  администрацией городского округа  по  предоставлению дополнительных мер социальной  поддержки и социальной помощи  отдельным категориям граждан"</t>
  </si>
  <si>
    <t>0660200000</t>
  </si>
  <si>
    <t>0660222100</t>
  </si>
  <si>
    <t>Основное мероприятие "Организация  предоставления отдельных мер социальной защиты населения"</t>
  </si>
  <si>
    <t>0660300000</t>
  </si>
  <si>
    <t>Организация предоставления отдельных мер социальной защиты населения</t>
  </si>
  <si>
    <t>0660371230</t>
  </si>
  <si>
    <t>Основное мероприятие "Осуществление деятельности по опеке и попечительству в отношении несовершеннолетних и лиц из числа детей - сирот и детей, оставшихся без попечения родителей"</t>
  </si>
  <si>
    <t>0660400000</t>
  </si>
  <si>
    <t>0660471240</t>
  </si>
  <si>
    <t>Основное мероприятие "Осуществление деятельности по опеке и попечительству в отношении совершеннолетних  лиц"</t>
  </si>
  <si>
    <t>0660500000</t>
  </si>
  <si>
    <t>Осуществление деятельности по опеке и попечительству в отношении совершеннолетних лиц</t>
  </si>
  <si>
    <t>0660571250</t>
  </si>
  <si>
    <t>Основное мероприятие  "Организация предоставления ежемесячных денежных компенсаций расходов по оплате жилищно-коммунальных услуг"</t>
  </si>
  <si>
    <t>0660600000</t>
  </si>
  <si>
    <t>0660671260</t>
  </si>
  <si>
    <t>Управление по физической культуре и спорту администрации Старооскольского городского округа</t>
  </si>
  <si>
    <t>874</t>
  </si>
  <si>
    <t xml:space="preserve">Подпрограмма "Развитие физической культуры и массового спорта" </t>
  </si>
  <si>
    <t>0710000000</t>
  </si>
  <si>
    <t>Основное мероприятие "Социальная поддержка спортсменов, достигших высоких спортивных результатов"</t>
  </si>
  <si>
    <t>0710200000</t>
  </si>
  <si>
    <t xml:space="preserve">Предоставление дополнительной выплаты спортсменам из малоимущих семей </t>
  </si>
  <si>
    <t>0710217050</t>
  </si>
  <si>
    <t>Массовый спорт</t>
  </si>
  <si>
    <t>Основное мероприятие "Издание плаката "Спортивная гордость Старого Оскола"</t>
  </si>
  <si>
    <t>0110500000</t>
  </si>
  <si>
    <t>0110526010</t>
  </si>
  <si>
    <t>0110700000</t>
  </si>
  <si>
    <t>0110726010</t>
  </si>
  <si>
    <t>0110800000</t>
  </si>
  <si>
    <t>0110826010</t>
  </si>
  <si>
    <t>Основное мероприятие "Подготовка и проведение физкультурных и спортивных мероприятий,  обеспечение  участия  в соревнованиях  для различных категорий и групп населения"</t>
  </si>
  <si>
    <t>0710100000</t>
  </si>
  <si>
    <t>0710126010</t>
  </si>
  <si>
    <t>Стипендии главы администрации Старооскольского городского округа спортсменам, добившимся высоких результатов</t>
  </si>
  <si>
    <t>0710217060</t>
  </si>
  <si>
    <t>Основное мероприятие "Обеспечение деятельности (оказание услуг) подведомственных муниципальных учреждений"</t>
  </si>
  <si>
    <t>0710300000</t>
  </si>
  <si>
    <t>0710322100</t>
  </si>
  <si>
    <t>Другие вопросы в области физической культуры и спорта</t>
  </si>
  <si>
    <t>1105</t>
  </si>
  <si>
    <t xml:space="preserve">Подпрограмма "Обеспечение реализации муниципальной программы "Развитие физической культуры и спорта в Старооскольском городском округе" </t>
  </si>
  <si>
    <t>0730000000</t>
  </si>
  <si>
    <t>Основное мероприятие "Повышение качества оказания муниципальных услуг в сфере физической культуры и спорта"</t>
  </si>
  <si>
    <t>0730100000</t>
  </si>
  <si>
    <t>0730121120</t>
  </si>
  <si>
    <t>Основное мероприятие "Обеспечение централизованного ведения бухгалтерского учета"</t>
  </si>
  <si>
    <t>0730200000</t>
  </si>
  <si>
    <t>0730222100</t>
  </si>
  <si>
    <t>Управление по делам молодежи администрации Старооскольского городского округа</t>
  </si>
  <si>
    <t>876</t>
  </si>
  <si>
    <t xml:space="preserve">Молодежная политика </t>
  </si>
  <si>
    <t>Основное мероприятие "Разработка и подготовка выпуска печатной продукции по безопасности в молодежной среде"</t>
  </si>
  <si>
    <t>0110900000</t>
  </si>
  <si>
    <t>0110926010</t>
  </si>
  <si>
    <t>Подпрограмма "Профилактика терроризма и экстремизма, минимизация и (или) ликвидация последствий их проявлений на территории Старооскольского городского округа"</t>
  </si>
  <si>
    <t>0150000000</t>
  </si>
  <si>
    <t>Основное мероприятие "Проведение конкурса "Самопрезентации" среди активистов Кибердружины Старооскольского городского округа"</t>
  </si>
  <si>
    <t>0150300000</t>
  </si>
  <si>
    <t>0150326010</t>
  </si>
  <si>
    <t>Основное мероприятие "Проведение акций "Мир без терроризма", "Молодежь против террора", "День солидарности в борьбе с терроризмом" и т.д. Привлечение информационных и рекламных агентств к проведению профилактических акций"</t>
  </si>
  <si>
    <t>0150400000</t>
  </si>
  <si>
    <t>0150426010</t>
  </si>
  <si>
    <t>Подпрограмма  "Социализация и самореализация молодых людей Старооскольского городского округа"</t>
  </si>
  <si>
    <t>0310000000</t>
  </si>
  <si>
    <t>Основное мероприятие "Выявление и создание условий развития талантливой молодежи, использование продуктов ее инновационной деятельности"</t>
  </si>
  <si>
    <t>0310600000</t>
  </si>
  <si>
    <t>Предоставление грантов в форме субсидий, в том числе предоставляемых на конкурсной основе на реализацию социально значимых проектов в сфере молодежной политики на территории Старооскольского городского округа</t>
  </si>
  <si>
    <t>0310617010</t>
  </si>
  <si>
    <t xml:space="preserve">Стипендии главы администрации Старооскольского городского округа </t>
  </si>
  <si>
    <t>0310617080</t>
  </si>
  <si>
    <t>Ежегодная премия главы администрации Старооскольского городского округа "Одаренность"</t>
  </si>
  <si>
    <t>0310617090</t>
  </si>
  <si>
    <t>0310626010</t>
  </si>
  <si>
    <t>Подпрограмма  "Патриотическое воспитание граждан"</t>
  </si>
  <si>
    <t>Основное мероприятие "Проведение мероприятий, направленных на формирование у молодежи призывного возраста позитивного отношения к службе в Вооруженных Силах Российской Федерации"</t>
  </si>
  <si>
    <t>0320300000</t>
  </si>
  <si>
    <t>0320326010</t>
  </si>
  <si>
    <t>Подпрограмма  "Обеспечение реализации муниципальной программы "Молодость  Белгородчины на территории Старооскольского городского округа"</t>
  </si>
  <si>
    <t>0330000000</t>
  </si>
  <si>
    <t>0330300000</t>
  </si>
  <si>
    <t>0330322100</t>
  </si>
  <si>
    <t>Подпрограмма  "Развитие добровольческого (волонтерского) движения на территории Старооскольского городского округа"</t>
  </si>
  <si>
    <t>0340000000</t>
  </si>
  <si>
    <t>Основное мероприятие   "Организация мероприятий, направленных на развитие молодежного добровольческого (волонтерского) движения"</t>
  </si>
  <si>
    <t>0340100000</t>
  </si>
  <si>
    <t>0340126010</t>
  </si>
  <si>
    <t>Основное мероприятие   "Содержание аппарата управления по делам молодежи администрации Старооскольского городского округа"</t>
  </si>
  <si>
    <t>0330100000</t>
  </si>
  <si>
    <t xml:space="preserve"> Расходы на содержание органов местного самоуправления</t>
  </si>
  <si>
    <t>0330121120</t>
  </si>
  <si>
    <t>Основное мероприятие   "Ведение хозяйственно-коммунальных услуг управления по делам молодежи администрации Старооскольского городского округа"</t>
  </si>
  <si>
    <t>0330200000</t>
  </si>
  <si>
    <t>0330221120</t>
  </si>
  <si>
    <t>ВСЕГО:</t>
  </si>
  <si>
    <t>Основное мероприятие "Проект "Спорт - норма жизни"</t>
  </si>
  <si>
    <t>Исполнение полномочий по установлению органами местного самоуправления регулируемых тарифов на перевозки по муниципальным маршрутам регулярных перевозок</t>
  </si>
  <si>
    <t>9990073850</t>
  </si>
  <si>
    <t>072P500000</t>
  </si>
  <si>
    <t>Основное мероприятие "Предоставление субсидий                          МБУ "Пассажирское" на выполнение муниципального задания и иные цели"</t>
  </si>
  <si>
    <t>Основное мероприятие "Предоставление              ООО "Узел связи" субсидии в целях возмещения затрат в связи с оказанием справочно-информационных услуг на безвозмездной основе"</t>
  </si>
  <si>
    <t>Основное мероприятие "Организация непрерывного повышения квалификации педагогических работников               МБУ ДПО "СОИРО"</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</si>
  <si>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(ветеранам боевых действий, военнослужащим, проходившим военную службу в условиях чрезвычайного положения и при вооруженных конфликтах в РФ, а также проходившим военную службу в Чеченской Республике                                   с января 1997 года                             по июль 1999 года; лицам, привлекавшимся органами местной власти к разминированию территорий и объектов в период             1943-1950 гг.)"</t>
  </si>
  <si>
    <t>Основное мероприятие   "Обеспечение деятельности               МАУ "Центр молодежных инициатив"</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</si>
  <si>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</si>
  <si>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</si>
  <si>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0220853030</t>
  </si>
  <si>
    <t>Основное мероприятие "Осуществление функций администрации Старооскольского городского округа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</si>
  <si>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 xml:space="preserve">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по государственной регистрации актов гражданского состояния </t>
  </si>
  <si>
    <t>Условно утвержденные расходы</t>
  </si>
  <si>
    <t>Основное мероприятие "Субсидия на строительство, реконструкцию и техническое перевооружение инженерных сетей и объектов                             МУП "Старооскольский водоканал"</t>
  </si>
  <si>
    <t>1240400000</t>
  </si>
  <si>
    <t>Подпрограмма "Развитие туризма и придорожного сервиса в Старооскольском городском округе"</t>
  </si>
  <si>
    <t>Подпрограмма "Содействие занятости населения Старооскольского городского округа"</t>
  </si>
  <si>
    <t>Осуществление полномочий субъекта Российской Федерации на осуществление мер по социальной защите граждан, являющихся усыновителями</t>
  </si>
  <si>
    <t>Оплата коммунальных услуг и содержание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t>
  </si>
  <si>
    <t>Осуществление деятельности по опеке и попечительству в отношении несовершеннолетних и лиц из числа детей-сирот и детей, оставшихся без попечения родителей</t>
  </si>
  <si>
    <t xml:space="preserve">Организация предоставления ежемесячных денежных компенсаций расходов по оплате жилищно-коммунальных услуг </t>
  </si>
  <si>
    <t>Основное мероприятие "Проведение турнира городов России по дзюдо среди юношей и девушек под девизом "Дзюдо против наркотиков"</t>
  </si>
  <si>
    <t>Основное мероприятие "Открытое первенство города по пулевой стрельбе среди юниоров под девизом "Молодежь против наркотиков"</t>
  </si>
  <si>
    <t>Ведомственная структура расходов бюджета Старооскольского городского округа на плановый период 2023 и 2024 годов</t>
  </si>
  <si>
    <t>Сумма на 2024 год</t>
  </si>
  <si>
    <t>Местный бюджет 2024</t>
  </si>
  <si>
    <t>Областной бюджет 2024</t>
  </si>
  <si>
    <t>Проведение комплексных кадастровых работ</t>
  </si>
  <si>
    <t>14202L5110</t>
  </si>
  <si>
    <t>1320473860</t>
  </si>
  <si>
    <t>Субсидии на капитальное строительство и модернизацию объектов муниципальной собственности Белгородской области</t>
  </si>
  <si>
    <t>1240470530</t>
  </si>
  <si>
    <t>1320400000</t>
  </si>
  <si>
    <t>Основное мероприятие "Комплектование книжных фондов библиотек Старооскольской ЦБС"</t>
  </si>
  <si>
    <t>0410600000</t>
  </si>
  <si>
    <t>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 кроме городов Москвы и Санкт-Петербурга)</t>
  </si>
  <si>
    <t>04106L5192</t>
  </si>
  <si>
    <t>Реализация мероприятий по обеспечению жильем семей, имеющих детей-инвалидов, нуждающихся в улучшении жилищных условий</t>
  </si>
  <si>
    <t>0520873900</t>
  </si>
  <si>
    <t>05208S3900</t>
  </si>
  <si>
    <t>Сельское хозяйство и рыболовство</t>
  </si>
  <si>
    <t>0405</t>
  </si>
  <si>
    <t>Организация мероприятий при осуществлении деятельности по обращению с животными без владельцев</t>
  </si>
  <si>
    <t>1220273880</t>
  </si>
  <si>
    <t>06324S1520</t>
  </si>
  <si>
    <t>Подпрограмма "Реализация государственной, региональной и муниципальной семейной политики на территории Старооскольского городского округа"</t>
  </si>
  <si>
    <t>1620000000</t>
  </si>
  <si>
    <t>Основное мероприятие "Проведение мероприятий по чествованию юбиляров семейной жизни, обрядов наречения имени и бракосочетания"</t>
  </si>
  <si>
    <t>1620100000</t>
  </si>
  <si>
    <t>1620126010</t>
  </si>
  <si>
    <t>0614400000</t>
  </si>
  <si>
    <t>0614417330</t>
  </si>
  <si>
    <t>0614426040</t>
  </si>
  <si>
    <t>Выплата единовременной материальной помощи  членам семей военнослужащих и сотрудников правоохранительных органов, погибших в ходе боевых действий и при выполнении служебных обязанностей</t>
  </si>
  <si>
    <t>Основное мероприятие "Выплата единовременной материальной помощи  членам семей военнослужащих и сотрудников правоохранительных органов, погибших в ходе боевых действий и при выполнении служебных обязанностей"</t>
  </si>
  <si>
    <t>Основное мероприятие "Сертификация спортивных объектов и внесение их во Всероссийский реестр объектов спорта"</t>
  </si>
  <si>
    <t>Сертификация спортивных объектов и внесение их во Всероссийский реестр объектов спорта</t>
  </si>
  <si>
    <t>0720400000</t>
  </si>
  <si>
    <t>0720422100</t>
  </si>
  <si>
    <t>1240144100</t>
  </si>
  <si>
    <t>12206R2990</t>
  </si>
  <si>
    <t>Охрана окружающей среды</t>
  </si>
  <si>
    <t>0600</t>
  </si>
  <si>
    <t>Охрана объектов растительного и животного мира и среды их обитания</t>
  </si>
  <si>
    <t>0603</t>
  </si>
  <si>
    <t>023A100000</t>
  </si>
  <si>
    <t>Основное мероприятие "Проект "Культурная среда"</t>
  </si>
  <si>
    <t>023A155198</t>
  </si>
  <si>
    <t>Государственная поддержка отрасли культуры (модернизация детских школ искусств)</t>
  </si>
  <si>
    <t>Реконструкция и капитальный ремонт муниципальных музеев</t>
  </si>
  <si>
    <t>042A100000</t>
  </si>
  <si>
    <t>042A155970</t>
  </si>
  <si>
    <t>Оснащение объектов спортивной инфраструктуры спортивно-технологическим оборудованием</t>
  </si>
  <si>
    <t>072P552280</t>
  </si>
  <si>
    <t>Основное мероприятие "Организация транспортного обслуживания населения автомобильным транспортом"</t>
  </si>
  <si>
    <t>Субсидии на возмещение недополученных доходов на пригородных автобусных маршрутах в целях предоставления льготного проезда к дачным и садово-огородным участкам в выходные и праздничные дни</t>
  </si>
  <si>
    <t>Основное мероприятие "Организация обучения и проверки знаний требований охраны труда руководителей и специалистов хозяйствующих субъектов Старооскольского городского округа"</t>
  </si>
  <si>
    <t xml:space="preserve">                                                                         Приложение 6</t>
  </si>
  <si>
    <t>Основное мероприятие "Предоставление ежемесячной денежной выплаты лицам, родившимся в период с 22 июня 1923 года по           3 сентября 1945 года (Дети войны)"</t>
  </si>
  <si>
    <t>Выплаты социального пособия на погребение и возмещение расходов по гарантированному перечню услуг по погребению в рамках     ст. 12 Федерального закона от 12.01.1996        № 8-ФЗ "О погребении и похоронном деле"</t>
  </si>
  <si>
    <t>Реализация мероприятий федеральной целевой программы "Увековечение памяти погибших при защите Отечества на                      2019-2024 годы"</t>
  </si>
  <si>
    <t>Выплата ежемесячных пособий отдельным категориям граждан (инвалидам боевых действий I и II групп, а также членам семей военнослужащих и сотрудников, погибших при исполнении обязанностей военной службы или служебных обязанностей в районах боевых действий; вдовам погибших (умерших) ветеранов подразделений особого риска)</t>
  </si>
  <si>
    <t>Основное мероприятие "Выплата ежемесячного пособия инвалидам боевых действий                  I и II групп, а также членам семей военнослужащих и сотрудников, погибших при исполнении обязанностей военной службы в районах боевых действий"</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</si>
  <si>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муниципальных образовательных организаций, проживающих и работающих в сельских населенных пунктах, рабочих поселках (городского типа) на территории Белгородской области, по оплате помещения и коммунальных услуг"</t>
  </si>
</sst>
</file>

<file path=xl/styles.xml><?xml version="1.0" encoding="utf-8"?>
<styleSheet xmlns="http://schemas.openxmlformats.org/spreadsheetml/2006/main">
  <numFmts count="3">
    <numFmt numFmtId="164" formatCode="#,##0.0"/>
    <numFmt numFmtId="165" formatCode="000000"/>
    <numFmt numFmtId="166" formatCode="000"/>
  </numFmts>
  <fonts count="22">
    <font>
      <sz val="11"/>
      <color rgb="FF000000"/>
      <name val="Calibri"/>
    </font>
    <font>
      <sz val="10"/>
      <color rgb="FF000000"/>
      <name val="Arial"/>
      <family val="2"/>
      <charset val="204"/>
    </font>
    <font>
      <sz val="13"/>
      <color rgb="FF000000"/>
      <name val="Times New Roman"/>
      <family val="1"/>
      <charset val="204"/>
    </font>
    <font>
      <b/>
      <sz val="13"/>
      <color rgb="FF000000"/>
      <name val="Times New Roman"/>
      <family val="1"/>
      <charset val="204"/>
    </font>
    <font>
      <b/>
      <sz val="10"/>
      <color rgb="FF000000"/>
      <name val="Arial"/>
      <family val="2"/>
      <charset val="204"/>
    </font>
    <font>
      <b/>
      <sz val="11.5"/>
      <color rgb="FF000000"/>
      <name val="Times New Roman"/>
      <family val="1"/>
      <charset val="204"/>
    </font>
    <font>
      <b/>
      <sz val="12.5"/>
      <color rgb="FF000000"/>
      <name val="Times New Roman"/>
      <family val="1"/>
      <charset val="204"/>
    </font>
    <font>
      <sz val="13"/>
      <color theme="1"/>
      <name val="Times New Roman"/>
      <family val="1"/>
      <charset val="204"/>
    </font>
    <font>
      <b/>
      <sz val="13"/>
      <color theme="1"/>
      <name val="Times New Roman"/>
      <family val="1"/>
      <charset val="204"/>
    </font>
    <font>
      <b/>
      <sz val="12"/>
      <color rgb="FF000000"/>
      <name val="Times New Roman"/>
      <family val="1"/>
      <charset val="204"/>
    </font>
    <font>
      <sz val="12.5"/>
      <color rgb="FF000000"/>
      <name val="Times New Roman"/>
      <family val="1"/>
      <charset val="204"/>
    </font>
    <font>
      <b/>
      <sz val="9"/>
      <color rgb="FF000000"/>
      <name val="Times New Roman"/>
      <family val="1"/>
      <charset val="204"/>
    </font>
    <font>
      <b/>
      <sz val="10.5"/>
      <color rgb="FF000000"/>
      <name val="Times New Roman"/>
      <family val="1"/>
      <charset val="204"/>
    </font>
    <font>
      <sz val="11.5"/>
      <color rgb="FF000000"/>
      <name val="Times New Roman"/>
      <family val="1"/>
      <charset val="204"/>
    </font>
    <font>
      <b/>
      <sz val="14"/>
      <color rgb="FF000000"/>
      <name val="Arial"/>
      <family val="2"/>
      <charset val="204"/>
    </font>
    <font>
      <b/>
      <sz val="13"/>
      <name val="Calibri"/>
      <family val="2"/>
      <charset val="204"/>
    </font>
    <font>
      <b/>
      <sz val="13"/>
      <name val="Times New Roman"/>
      <family val="1"/>
      <charset val="204"/>
    </font>
    <font>
      <b/>
      <sz val="12"/>
      <name val="Times New Roman"/>
      <family val="1"/>
      <charset val="204"/>
    </font>
    <font>
      <b/>
      <sz val="13"/>
      <color rgb="FF000000"/>
      <name val="Times New Roman"/>
      <family val="1"/>
      <charset val="204"/>
    </font>
    <font>
      <b/>
      <sz val="10"/>
      <color rgb="FF000000"/>
      <name val="Arial"/>
      <family val="2"/>
      <charset val="204"/>
    </font>
    <font>
      <sz val="13"/>
      <name val="Times New Roman"/>
      <family val="1"/>
      <charset val="204"/>
    </font>
    <font>
      <sz val="10"/>
      <name val="Arial"/>
      <family val="2"/>
      <charset val="204"/>
    </font>
  </fonts>
  <fills count="2">
    <fill>
      <patternFill patternType="none"/>
    </fill>
    <fill>
      <patternFill patternType="gray125"/>
    </fill>
  </fills>
  <borders count="14">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right style="thin">
        <color indexed="64"/>
      </right>
      <top style="thin">
        <color indexed="64"/>
      </top>
      <bottom style="thin">
        <color indexed="64"/>
      </bottom>
      <diagonal/>
    </border>
  </borders>
  <cellStyleXfs count="2">
    <xf numFmtId="0" fontId="0" fillId="0" borderId="0"/>
    <xf numFmtId="0" fontId="21" fillId="0" borderId="0"/>
  </cellStyleXfs>
  <cellXfs count="87">
    <xf numFmtId="0" fontId="1" fillId="0" borderId="0" xfId="0" applyNumberFormat="1" applyFont="1"/>
    <xf numFmtId="0" fontId="16" fillId="0" borderId="8" xfId="0" applyNumberFormat="1" applyFont="1" applyFill="1" applyBorder="1" applyAlignment="1">
      <alignment horizontal="center" vertical="center" wrapText="1"/>
    </xf>
    <xf numFmtId="49" fontId="20" fillId="0" borderId="8" xfId="0" applyNumberFormat="1" applyFont="1" applyFill="1" applyBorder="1" applyAlignment="1">
      <alignment horizontal="center" vertical="center" wrapText="1"/>
    </xf>
    <xf numFmtId="0" fontId="20" fillId="0" borderId="8" xfId="0" applyNumberFormat="1" applyFont="1" applyFill="1" applyBorder="1" applyAlignment="1">
      <alignment horizontal="center" vertical="center" wrapText="1"/>
    </xf>
    <xf numFmtId="49" fontId="16" fillId="0" borderId="8" xfId="0" applyNumberFormat="1" applyFont="1" applyFill="1" applyBorder="1" applyAlignment="1">
      <alignment horizontal="center" vertical="center" wrapText="1"/>
    </xf>
    <xf numFmtId="165" fontId="2" fillId="0" borderId="4"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164" fontId="2" fillId="0" borderId="4" xfId="0" applyNumberFormat="1" applyFont="1" applyFill="1" applyBorder="1" applyAlignment="1">
      <alignment horizontal="center" vertical="center" wrapText="1"/>
    </xf>
    <xf numFmtId="164" fontId="3" fillId="0" borderId="4"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2" fontId="3" fillId="0" borderId="4" xfId="0" applyNumberFormat="1" applyFont="1" applyFill="1" applyBorder="1" applyAlignment="1">
      <alignment horizontal="center" vertical="center" wrapText="1"/>
    </xf>
    <xf numFmtId="164" fontId="20" fillId="0" borderId="8" xfId="0" applyNumberFormat="1" applyFont="1" applyFill="1" applyBorder="1" applyAlignment="1">
      <alignment horizontal="center" vertical="center" wrapText="1"/>
    </xf>
    <xf numFmtId="2" fontId="18" fillId="0" borderId="4" xfId="0" applyNumberFormat="1" applyFont="1" applyFill="1" applyBorder="1" applyAlignment="1">
      <alignment horizontal="center" vertical="center" wrapText="1"/>
    </xf>
    <xf numFmtId="49" fontId="18" fillId="0" borderId="4" xfId="0" applyNumberFormat="1" applyFont="1" applyFill="1" applyBorder="1" applyAlignment="1">
      <alignment horizontal="center" vertical="center" wrapText="1"/>
    </xf>
    <xf numFmtId="164" fontId="18" fillId="0" borderId="4" xfId="0" applyNumberFormat="1" applyFont="1" applyFill="1" applyBorder="1" applyAlignment="1">
      <alignment horizontal="center" vertical="center" wrapText="1"/>
    </xf>
    <xf numFmtId="0" fontId="2" fillId="0" borderId="0" xfId="0" applyNumberFormat="1" applyFont="1" applyFill="1"/>
    <xf numFmtId="0" fontId="2" fillId="0" borderId="0" xfId="0" applyNumberFormat="1" applyFont="1" applyFill="1" applyAlignment="1">
      <alignment horizontal="left"/>
    </xf>
    <xf numFmtId="0" fontId="2" fillId="0" borderId="0" xfId="0" applyNumberFormat="1" applyFont="1" applyFill="1" applyAlignment="1">
      <alignment horizontal="center" vertical="center"/>
    </xf>
    <xf numFmtId="0" fontId="3" fillId="0" borderId="0" xfId="0" applyNumberFormat="1" applyFont="1" applyFill="1"/>
    <xf numFmtId="0" fontId="3" fillId="0" borderId="4" xfId="0" applyNumberFormat="1" applyFont="1" applyFill="1" applyBorder="1" applyAlignment="1">
      <alignment horizontal="center" vertical="center" wrapText="1"/>
    </xf>
    <xf numFmtId="0" fontId="1" fillId="0" borderId="0" xfId="0" applyNumberFormat="1" applyFont="1" applyFill="1"/>
    <xf numFmtId="0" fontId="4" fillId="0" borderId="0" xfId="0" applyNumberFormat="1" applyFont="1" applyFill="1"/>
    <xf numFmtId="0" fontId="2" fillId="0" borderId="4" xfId="0" applyNumberFormat="1" applyFont="1" applyFill="1" applyBorder="1" applyAlignment="1">
      <alignment horizontal="center" vertical="center" wrapText="1"/>
    </xf>
    <xf numFmtId="2" fontId="2" fillId="0" borderId="4"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164" fontId="3" fillId="0" borderId="5" xfId="0" applyNumberFormat="1" applyFont="1" applyFill="1" applyBorder="1" applyAlignment="1">
      <alignment horizontal="center" vertical="center" wrapText="1"/>
    </xf>
    <xf numFmtId="3" fontId="3" fillId="0" borderId="4" xfId="0" applyNumberFormat="1" applyFont="1" applyFill="1" applyBorder="1" applyAlignment="1">
      <alignment horizontal="center" vertical="center" wrapText="1"/>
    </xf>
    <xf numFmtId="164" fontId="2" fillId="0" borderId="5" xfId="0" applyNumberFormat="1" applyFont="1" applyFill="1" applyBorder="1" applyAlignment="1">
      <alignment horizontal="center" vertical="center" wrapText="1"/>
    </xf>
    <xf numFmtId="3" fontId="2" fillId="0" borderId="4"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164" fontId="7" fillId="0" borderId="4"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wrapText="1"/>
    </xf>
    <xf numFmtId="165" fontId="3" fillId="0" borderId="4" xfId="0" applyNumberFormat="1" applyFont="1" applyFill="1" applyBorder="1" applyAlignment="1">
      <alignment horizontal="center" vertical="center" wrapText="1"/>
    </xf>
    <xf numFmtId="164" fontId="3" fillId="0" borderId="9" xfId="0" applyNumberFormat="1" applyFont="1" applyFill="1" applyBorder="1" applyAlignment="1">
      <alignment horizontal="center" vertical="center" wrapText="1"/>
    </xf>
    <xf numFmtId="164" fontId="3" fillId="0" borderId="7" xfId="0" applyNumberFormat="1" applyFont="1" applyFill="1" applyBorder="1" applyAlignment="1">
      <alignment horizontal="center" vertical="center" wrapText="1"/>
    </xf>
    <xf numFmtId="0" fontId="19" fillId="0" borderId="0" xfId="0" applyNumberFormat="1" applyFont="1" applyFill="1"/>
    <xf numFmtId="0" fontId="9" fillId="0" borderId="4" xfId="0" applyNumberFormat="1" applyFont="1" applyFill="1" applyBorder="1" applyAlignment="1">
      <alignment horizontal="center" vertical="center" wrapText="1"/>
    </xf>
    <xf numFmtId="2" fontId="9" fillId="0" borderId="4"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0" fontId="4" fillId="0" borderId="4" xfId="0" applyNumberFormat="1" applyFont="1" applyFill="1" applyBorder="1"/>
    <xf numFmtId="2" fontId="10" fillId="0" borderId="4" xfId="0" applyNumberFormat="1" applyFont="1" applyFill="1" applyBorder="1" applyAlignment="1">
      <alignment horizontal="center" vertical="center" wrapText="1"/>
    </xf>
    <xf numFmtId="2" fontId="5" fillId="0" borderId="4" xfId="0"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xf>
    <xf numFmtId="2" fontId="11" fillId="0" borderId="4" xfId="0" applyNumberFormat="1" applyFont="1" applyFill="1" applyBorder="1" applyAlignment="1">
      <alignment horizontal="center" vertical="center" wrapText="1"/>
    </xf>
    <xf numFmtId="2" fontId="12" fillId="0" borderId="4" xfId="0" applyNumberFormat="1" applyFont="1" applyFill="1" applyBorder="1" applyAlignment="1">
      <alignment horizontal="center" vertical="center" wrapText="1"/>
    </xf>
    <xf numFmtId="2" fontId="13" fillId="0" borderId="4" xfId="0"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wrapText="1"/>
    </xf>
    <xf numFmtId="166" fontId="2" fillId="0" borderId="4" xfId="0" applyNumberFormat="1" applyFont="1" applyFill="1" applyBorder="1" applyAlignment="1">
      <alignment horizontal="center" vertical="center" wrapText="1"/>
    </xf>
    <xf numFmtId="2" fontId="6" fillId="0" borderId="4" xfId="0" applyNumberFormat="1" applyFont="1" applyFill="1" applyBorder="1" applyAlignment="1">
      <alignment horizontal="center" vertical="center" wrapText="1"/>
    </xf>
    <xf numFmtId="164" fontId="2" fillId="0" borderId="7" xfId="0" applyNumberFormat="1" applyFont="1" applyFill="1" applyBorder="1" applyAlignment="1">
      <alignment horizontal="center" vertical="center" wrapText="1"/>
    </xf>
    <xf numFmtId="0" fontId="1" fillId="0" borderId="0" xfId="0" applyNumberFormat="1" applyFont="1" applyFill="1" applyAlignment="1">
      <alignment horizontal="center" vertical="center"/>
    </xf>
    <xf numFmtId="0" fontId="14" fillId="0" borderId="0" xfId="0" applyNumberFormat="1" applyFont="1" applyFill="1"/>
    <xf numFmtId="164" fontId="1" fillId="0" borderId="0" xfId="0" applyNumberFormat="1" applyFont="1" applyFill="1"/>
    <xf numFmtId="0" fontId="3" fillId="0" borderId="9" xfId="0" applyNumberFormat="1" applyFont="1" applyFill="1" applyBorder="1" applyAlignment="1">
      <alignment horizontal="center" vertical="center" wrapText="1"/>
    </xf>
    <xf numFmtId="0" fontId="1" fillId="0" borderId="9" xfId="0" applyNumberFormat="1" applyFont="1" applyFill="1" applyBorder="1"/>
    <xf numFmtId="49" fontId="3" fillId="0" borderId="9"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1" fillId="0" borderId="8" xfId="0" applyNumberFormat="1" applyFont="1" applyFill="1" applyBorder="1"/>
    <xf numFmtId="49" fontId="3" fillId="0" borderId="8" xfId="0" applyNumberFormat="1" applyFont="1" applyFill="1" applyBorder="1" applyAlignment="1">
      <alignment horizontal="center" vertical="center" wrapText="1"/>
    </xf>
    <xf numFmtId="164" fontId="16" fillId="0" borderId="8" xfId="0" applyNumberFormat="1" applyFont="1" applyFill="1" applyBorder="1" applyAlignment="1">
      <alignment horizontal="center" vertical="center" wrapText="1"/>
    </xf>
    <xf numFmtId="164" fontId="3" fillId="0" borderId="8" xfId="0" applyNumberFormat="1" applyFont="1" applyFill="1" applyBorder="1" applyAlignment="1">
      <alignment horizontal="center" vertical="center" wrapText="1"/>
    </xf>
    <xf numFmtId="49" fontId="2" fillId="0" borderId="9"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164" fontId="2" fillId="0" borderId="8" xfId="0" applyNumberFormat="1" applyFont="1" applyFill="1" applyBorder="1" applyAlignment="1">
      <alignment horizontal="center" vertical="center" wrapText="1"/>
    </xf>
    <xf numFmtId="0" fontId="16" fillId="0" borderId="10" xfId="0" applyNumberFormat="1" applyFont="1" applyFill="1" applyBorder="1" applyAlignment="1">
      <alignment horizontal="center" vertical="center" wrapText="1"/>
    </xf>
    <xf numFmtId="49" fontId="16" fillId="0" borderId="10" xfId="0" applyNumberFormat="1" applyFont="1" applyFill="1" applyBorder="1" applyAlignment="1">
      <alignment horizontal="center" vertical="center" wrapText="1"/>
    </xf>
    <xf numFmtId="2" fontId="16" fillId="0" borderId="8" xfId="0" applyNumberFormat="1" applyFont="1" applyFill="1" applyBorder="1" applyAlignment="1">
      <alignment horizontal="center" vertical="center" wrapText="1"/>
    </xf>
    <xf numFmtId="2" fontId="20" fillId="0" borderId="8" xfId="0" applyNumberFormat="1" applyFont="1" applyFill="1" applyBorder="1" applyAlignment="1">
      <alignment horizontal="center" vertical="center" wrapText="1"/>
    </xf>
    <xf numFmtId="2" fontId="8" fillId="0" borderId="8" xfId="0" applyNumberFormat="1" applyFont="1" applyFill="1" applyBorder="1" applyAlignment="1">
      <alignment horizontal="center" vertical="center" wrapText="1"/>
    </xf>
    <xf numFmtId="2" fontId="7" fillId="0" borderId="8" xfId="0" applyNumberFormat="1" applyFont="1" applyFill="1" applyBorder="1" applyAlignment="1">
      <alignment horizontal="center" vertical="center" wrapText="1"/>
    </xf>
    <xf numFmtId="49" fontId="7" fillId="0" borderId="8" xfId="0" applyNumberFormat="1" applyFont="1" applyFill="1" applyBorder="1" applyAlignment="1">
      <alignment horizontal="center" vertical="center" wrapText="1"/>
    </xf>
    <xf numFmtId="49" fontId="8" fillId="0" borderId="8" xfId="0" applyNumberFormat="1" applyFont="1" applyFill="1" applyBorder="1" applyAlignment="1">
      <alignment horizontal="center" vertical="center" wrapText="1"/>
    </xf>
    <xf numFmtId="165" fontId="16" fillId="0" borderId="8" xfId="0" applyNumberFormat="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4" xfId="0" applyNumberFormat="1" applyFont="1" applyFill="1" applyBorder="1" applyAlignment="1">
      <alignment horizontal="center" vertical="center" wrapText="1"/>
    </xf>
    <xf numFmtId="165" fontId="2" fillId="0" borderId="7" xfId="0" applyNumberFormat="1" applyFont="1" applyFill="1" applyBorder="1" applyAlignment="1">
      <alignment horizontal="center" vertical="center" wrapText="1"/>
    </xf>
    <xf numFmtId="164" fontId="2" fillId="0" borderId="12" xfId="0" applyNumberFormat="1" applyFont="1" applyFill="1" applyBorder="1" applyAlignment="1">
      <alignment horizontal="center" vertical="center" wrapText="1"/>
    </xf>
    <xf numFmtId="164" fontId="2" fillId="0" borderId="13" xfId="0" applyNumberFormat="1" applyFont="1" applyFill="1" applyBorder="1" applyAlignment="1">
      <alignment horizontal="center" vertical="center" wrapText="1"/>
    </xf>
    <xf numFmtId="0" fontId="16" fillId="0" borderId="11" xfId="0" applyNumberFormat="1" applyFont="1" applyFill="1" applyBorder="1" applyAlignment="1">
      <alignment horizontal="center" vertical="center" wrapText="1"/>
    </xf>
    <xf numFmtId="49" fontId="16" fillId="0" borderId="11" xfId="0" applyNumberFormat="1" applyFont="1" applyFill="1" applyBorder="1" applyAlignment="1">
      <alignment horizontal="center" vertical="center" wrapText="1"/>
    </xf>
    <xf numFmtId="0" fontId="3" fillId="0" borderId="0" xfId="0" applyNumberFormat="1" applyFont="1" applyFill="1" applyAlignment="1">
      <alignment horizontal="center" wrapText="1"/>
    </xf>
    <xf numFmtId="0" fontId="2" fillId="0" borderId="1" xfId="0" applyNumberFormat="1" applyFont="1" applyFill="1" applyBorder="1" applyAlignment="1">
      <alignment horizontal="center"/>
    </xf>
    <xf numFmtId="0" fontId="2" fillId="0" borderId="2" xfId="0" applyNumberFormat="1" applyFont="1" applyFill="1" applyBorder="1" applyAlignment="1">
      <alignment horizontal="center"/>
    </xf>
    <xf numFmtId="0" fontId="2" fillId="0" borderId="3" xfId="0" applyNumberFormat="1" applyFont="1" applyFill="1" applyBorder="1" applyAlignment="1">
      <alignment horizontal="center"/>
    </xf>
  </cellXfs>
  <cellStyles count="2">
    <cellStyle name="Обычный" xfId="0" builtinId="0"/>
    <cellStyle name="Обычный_Алексеевский уведомление"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N1158"/>
  <sheetViews>
    <sheetView tabSelected="1" view="pageBreakPreview" zoomScale="70" zoomScaleNormal="50" zoomScaleSheetLayoutView="70" workbookViewId="0">
      <selection activeCell="N334" sqref="N334"/>
    </sheetView>
  </sheetViews>
  <sheetFormatPr defaultColWidth="9" defaultRowHeight="12.75"/>
  <cols>
    <col min="1" max="1" width="26.28515625" style="50" customWidth="1"/>
    <col min="2" max="3" width="5.42578125" style="20" customWidth="1"/>
    <col min="4" max="4" width="13.140625" style="20" customWidth="1"/>
    <col min="5" max="5" width="5.140625" style="20" customWidth="1"/>
    <col min="6" max="6" width="13.85546875" style="20" customWidth="1"/>
    <col min="7" max="7" width="15.42578125" style="20" hidden="1" customWidth="1"/>
    <col min="8" max="8" width="14.85546875" style="20" hidden="1" customWidth="1"/>
    <col min="9" max="9" width="13" style="20" customWidth="1"/>
    <col min="10" max="11" width="13" style="20" hidden="1" customWidth="1"/>
    <col min="12" max="12" width="13" style="20" customWidth="1"/>
    <col min="13" max="13" width="1" style="20" customWidth="1"/>
    <col min="14" max="16384" width="9" style="20"/>
  </cols>
  <sheetData>
    <row r="1" spans="1:248" s="15" customFormat="1" ht="16.5">
      <c r="A1" s="15" t="s">
        <v>1081</v>
      </c>
    </row>
    <row r="2" spans="1:248" s="15" customFormat="1" ht="16.5">
      <c r="A2" s="15" t="s">
        <v>0</v>
      </c>
    </row>
    <row r="3" spans="1:248" s="15" customFormat="1" ht="16.5">
      <c r="A3" s="16" t="s">
        <v>1</v>
      </c>
      <c r="E3" s="16"/>
      <c r="F3" s="16"/>
      <c r="G3" s="16"/>
      <c r="H3" s="16"/>
      <c r="I3" s="16"/>
      <c r="J3" s="16"/>
      <c r="K3" s="16"/>
    </row>
    <row r="4" spans="1:248" s="15" customFormat="1" ht="0.75" customHeight="1">
      <c r="A4" s="17"/>
      <c r="B4" s="16"/>
      <c r="E4" s="16"/>
      <c r="F4" s="16"/>
      <c r="G4" s="16"/>
      <c r="H4" s="16"/>
      <c r="I4" s="16"/>
      <c r="J4" s="16"/>
      <c r="K4" s="16"/>
    </row>
    <row r="5" spans="1:248" s="15" customFormat="1" ht="16.5" hidden="1">
      <c r="A5" s="17"/>
      <c r="C5" s="18"/>
    </row>
    <row r="6" spans="1:248" s="15" customFormat="1" ht="46.5" customHeight="1">
      <c r="A6" s="83" t="s">
        <v>1027</v>
      </c>
      <c r="B6" s="83"/>
      <c r="C6" s="83"/>
      <c r="D6" s="83"/>
      <c r="E6" s="83"/>
      <c r="F6" s="83"/>
      <c r="G6" s="83"/>
      <c r="H6" s="83"/>
      <c r="I6" s="83"/>
      <c r="J6" s="18"/>
      <c r="K6" s="18"/>
    </row>
    <row r="7" spans="1:248" s="15" customFormat="1" ht="16.5">
      <c r="A7" s="17"/>
      <c r="C7" s="18"/>
      <c r="F7" s="84" t="s">
        <v>2</v>
      </c>
      <c r="G7" s="85"/>
      <c r="H7" s="85"/>
      <c r="I7" s="86"/>
      <c r="J7" s="16"/>
      <c r="K7" s="16"/>
    </row>
    <row r="8" spans="1:248" ht="257.25" customHeight="1">
      <c r="A8" s="19" t="s">
        <v>3</v>
      </c>
      <c r="B8" s="9" t="s">
        <v>4</v>
      </c>
      <c r="C8" s="9" t="s">
        <v>5</v>
      </c>
      <c r="D8" s="9" t="s">
        <v>6</v>
      </c>
      <c r="E8" s="9" t="s">
        <v>7</v>
      </c>
      <c r="F8" s="9" t="s">
        <v>8</v>
      </c>
      <c r="G8" s="6" t="s">
        <v>9</v>
      </c>
      <c r="H8" s="6" t="s">
        <v>10</v>
      </c>
      <c r="I8" s="9" t="s">
        <v>1028</v>
      </c>
      <c r="J8" s="6" t="s">
        <v>1029</v>
      </c>
      <c r="K8" s="6" t="s">
        <v>1030</v>
      </c>
    </row>
    <row r="9" spans="1:248" ht="16.5">
      <c r="A9" s="19">
        <v>1</v>
      </c>
      <c r="B9" s="9" t="s">
        <v>11</v>
      </c>
      <c r="C9" s="9" t="s">
        <v>12</v>
      </c>
      <c r="D9" s="9" t="s">
        <v>13</v>
      </c>
      <c r="E9" s="9" t="s">
        <v>14</v>
      </c>
      <c r="F9" s="9" t="s">
        <v>15</v>
      </c>
      <c r="G9" s="6"/>
      <c r="H9" s="6"/>
      <c r="I9" s="9" t="s">
        <v>16</v>
      </c>
      <c r="J9" s="6"/>
      <c r="K9" s="6"/>
    </row>
    <row r="10" spans="1:248" s="21" customFormat="1" ht="79.5" customHeight="1">
      <c r="A10" s="9" t="s">
        <v>17</v>
      </c>
      <c r="B10" s="9" t="s">
        <v>18</v>
      </c>
      <c r="C10" s="9"/>
      <c r="D10" s="9"/>
      <c r="E10" s="9"/>
      <c r="F10" s="8">
        <f t="shared" ref="F10:F38" si="0">G10+H10</f>
        <v>2514517.1</v>
      </c>
      <c r="G10" s="8">
        <f>G11+G115+G203+G371+G364+G78+G326+G296+G343+G352</f>
        <v>1542222</v>
      </c>
      <c r="H10" s="8">
        <f>H11+H115+H203+H371+H364+H78+H326+H296+H343+H352</f>
        <v>972295.1</v>
      </c>
      <c r="I10" s="8">
        <f>J10+K10</f>
        <v>2005154.3</v>
      </c>
      <c r="J10" s="8">
        <f>J11+J115+J203+J371+J364+J78+J326+J296+J343+J352+J289</f>
        <v>1473636</v>
      </c>
      <c r="K10" s="8">
        <f>K11+K115+K203+K371+K364+K78+K326+K296+K343+K352+K289</f>
        <v>531518.30000000005</v>
      </c>
    </row>
    <row r="11" spans="1:248" s="21" customFormat="1" ht="53.25" customHeight="1">
      <c r="A11" s="9" t="s">
        <v>19</v>
      </c>
      <c r="B11" s="9"/>
      <c r="C11" s="9" t="s">
        <v>20</v>
      </c>
      <c r="D11" s="9"/>
      <c r="E11" s="9"/>
      <c r="F11" s="8">
        <f t="shared" si="0"/>
        <v>267235.40000000002</v>
      </c>
      <c r="G11" s="8">
        <f>G12+G35+G30</f>
        <v>263026</v>
      </c>
      <c r="H11" s="8">
        <f>H12+H35+H30</f>
        <v>4209.3999999999996</v>
      </c>
      <c r="I11" s="8">
        <f t="shared" ref="I11:I34" si="1">J11+K11</f>
        <v>269610.2</v>
      </c>
      <c r="J11" s="8">
        <f>J12+J35+J30</f>
        <v>265246.7</v>
      </c>
      <c r="K11" s="8">
        <f>K12+K35+K30</f>
        <v>4363.5</v>
      </c>
    </row>
    <row r="12" spans="1:248" ht="194.25" customHeight="1">
      <c r="A12" s="9" t="s">
        <v>21</v>
      </c>
      <c r="B12" s="9"/>
      <c r="C12" s="9" t="s">
        <v>22</v>
      </c>
      <c r="D12" s="9"/>
      <c r="E12" s="9"/>
      <c r="F12" s="8">
        <f t="shared" si="0"/>
        <v>240745</v>
      </c>
      <c r="G12" s="8">
        <f>G13+G18+G22</f>
        <v>236553</v>
      </c>
      <c r="H12" s="8">
        <f>H13+H18+H22</f>
        <v>4192</v>
      </c>
      <c r="I12" s="8">
        <f t="shared" si="1"/>
        <v>242760</v>
      </c>
      <c r="J12" s="8">
        <f>J13+J18+J22</f>
        <v>238412</v>
      </c>
      <c r="K12" s="8">
        <f>K13+K18+K22</f>
        <v>4348</v>
      </c>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21"/>
      <c r="AS12" s="21"/>
      <c r="AT12" s="21"/>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c r="CL12" s="21"/>
      <c r="CM12" s="21"/>
      <c r="CN12" s="21"/>
      <c r="CO12" s="21"/>
      <c r="CP12" s="21"/>
      <c r="CQ12" s="21"/>
      <c r="CR12" s="21"/>
      <c r="CS12" s="21"/>
      <c r="CT12" s="21"/>
      <c r="CU12" s="21"/>
      <c r="CV12" s="21"/>
      <c r="CW12" s="21"/>
      <c r="CX12" s="21"/>
      <c r="CY12" s="21"/>
      <c r="CZ12" s="21"/>
      <c r="DA12" s="21"/>
      <c r="DB12" s="21"/>
      <c r="DC12" s="21"/>
      <c r="DD12" s="21"/>
      <c r="DE12" s="21"/>
      <c r="DF12" s="21"/>
      <c r="DG12" s="21"/>
      <c r="DH12" s="21"/>
      <c r="DI12" s="21"/>
      <c r="DJ12" s="21"/>
      <c r="DK12" s="21"/>
      <c r="DL12" s="21"/>
      <c r="DM12" s="21"/>
      <c r="DN12" s="21"/>
      <c r="DO12" s="21"/>
      <c r="DP12" s="21"/>
      <c r="DQ12" s="21"/>
      <c r="DR12" s="21"/>
      <c r="DS12" s="21"/>
      <c r="DT12" s="21"/>
      <c r="DU12" s="21"/>
      <c r="DV12" s="21"/>
      <c r="DW12" s="21"/>
      <c r="DX12" s="21"/>
      <c r="DY12" s="21"/>
      <c r="DZ12" s="21"/>
      <c r="EA12" s="21"/>
      <c r="EB12" s="21"/>
      <c r="EC12" s="21"/>
      <c r="ED12" s="21"/>
      <c r="EE12" s="21"/>
      <c r="EF12" s="21"/>
      <c r="EG12" s="21"/>
      <c r="EH12" s="21"/>
      <c r="EI12" s="21"/>
      <c r="EJ12" s="21"/>
      <c r="EK12" s="21"/>
      <c r="EL12" s="21"/>
      <c r="EM12" s="21"/>
      <c r="EN12" s="21"/>
      <c r="EO12" s="21"/>
      <c r="EP12" s="21"/>
      <c r="EQ12" s="21"/>
      <c r="ER12" s="21"/>
      <c r="ES12" s="21"/>
      <c r="ET12" s="21"/>
      <c r="EU12" s="21"/>
      <c r="EV12" s="21"/>
      <c r="EW12" s="21"/>
      <c r="EX12" s="21"/>
      <c r="EY12" s="21"/>
      <c r="EZ12" s="21"/>
      <c r="FA12" s="21"/>
      <c r="FB12" s="21"/>
      <c r="FC12" s="21"/>
      <c r="FD12" s="21"/>
      <c r="FE12" s="21"/>
      <c r="FF12" s="21"/>
      <c r="FG12" s="21"/>
      <c r="FH12" s="21"/>
      <c r="FI12" s="21"/>
      <c r="FJ12" s="21"/>
      <c r="FK12" s="21"/>
      <c r="FL12" s="21"/>
      <c r="FM12" s="21"/>
      <c r="FN12" s="21"/>
      <c r="FO12" s="21"/>
      <c r="FP12" s="21"/>
      <c r="FQ12" s="21"/>
      <c r="FR12" s="21"/>
      <c r="FS12" s="21"/>
      <c r="FT12" s="21"/>
      <c r="FU12" s="21"/>
      <c r="FV12" s="21"/>
      <c r="FW12" s="21"/>
      <c r="FX12" s="21"/>
      <c r="FY12" s="21"/>
      <c r="FZ12" s="21"/>
      <c r="GA12" s="21"/>
      <c r="GB12" s="21"/>
      <c r="GC12" s="21"/>
      <c r="GD12" s="21"/>
      <c r="GE12" s="21"/>
      <c r="GF12" s="21"/>
      <c r="GG12" s="21"/>
      <c r="GH12" s="21"/>
      <c r="GI12" s="21"/>
      <c r="GJ12" s="21"/>
      <c r="GK12" s="21"/>
      <c r="GL12" s="21"/>
      <c r="GM12" s="21"/>
      <c r="GN12" s="21"/>
      <c r="GO12" s="21"/>
      <c r="GP12" s="21"/>
      <c r="GQ12" s="21"/>
      <c r="GR12" s="21"/>
      <c r="GS12" s="21"/>
      <c r="GT12" s="21"/>
      <c r="GU12" s="21"/>
      <c r="GV12" s="21"/>
      <c r="GW12" s="21"/>
      <c r="GX12" s="21"/>
      <c r="GY12" s="21"/>
      <c r="GZ12" s="21"/>
      <c r="HA12" s="21"/>
      <c r="HB12" s="21"/>
      <c r="HC12" s="21"/>
      <c r="HD12" s="21"/>
      <c r="HE12" s="21"/>
      <c r="HF12" s="21"/>
      <c r="HG12" s="21"/>
      <c r="HH12" s="21"/>
      <c r="HI12" s="21"/>
      <c r="HJ12" s="21"/>
      <c r="HK12" s="21"/>
      <c r="HL12" s="21"/>
      <c r="HM12" s="21"/>
      <c r="HN12" s="21"/>
      <c r="HO12" s="21"/>
      <c r="HP12" s="21"/>
      <c r="HQ12" s="21"/>
      <c r="HR12" s="21"/>
      <c r="HS12" s="21"/>
      <c r="HT12" s="21"/>
      <c r="HU12" s="21"/>
      <c r="HV12" s="21"/>
      <c r="HW12" s="21"/>
      <c r="HX12" s="21"/>
      <c r="HY12" s="21"/>
      <c r="HZ12" s="21"/>
      <c r="IA12" s="21"/>
      <c r="IB12" s="21"/>
      <c r="IC12" s="21"/>
      <c r="ID12" s="21"/>
      <c r="IE12" s="21"/>
      <c r="IF12" s="21"/>
      <c r="IG12" s="21"/>
      <c r="IH12" s="21"/>
      <c r="II12" s="21"/>
      <c r="IJ12" s="21"/>
      <c r="IK12" s="21"/>
      <c r="IL12" s="21"/>
      <c r="IM12" s="21"/>
      <c r="IN12" s="21"/>
    </row>
    <row r="13" spans="1:248" ht="145.5" customHeight="1">
      <c r="A13" s="19" t="s">
        <v>23</v>
      </c>
      <c r="B13" s="9"/>
      <c r="C13" s="9" t="s">
        <v>22</v>
      </c>
      <c r="D13" s="9" t="s">
        <v>24</v>
      </c>
      <c r="E13" s="9"/>
      <c r="F13" s="8">
        <f t="shared" si="0"/>
        <v>2882</v>
      </c>
      <c r="G13" s="8">
        <f t="shared" ref="G13:H16" si="2">G14</f>
        <v>0</v>
      </c>
      <c r="H13" s="8">
        <f t="shared" si="2"/>
        <v>2882</v>
      </c>
      <c r="I13" s="8">
        <f t="shared" si="1"/>
        <v>2989</v>
      </c>
      <c r="J13" s="8">
        <f t="shared" ref="J13:K16" si="3">J14</f>
        <v>0</v>
      </c>
      <c r="K13" s="8">
        <f t="shared" si="3"/>
        <v>2989</v>
      </c>
    </row>
    <row r="14" spans="1:248" ht="161.25" customHeight="1">
      <c r="A14" s="19" t="s">
        <v>25</v>
      </c>
      <c r="B14" s="9"/>
      <c r="C14" s="9" t="s">
        <v>22</v>
      </c>
      <c r="D14" s="9" t="s">
        <v>26</v>
      </c>
      <c r="E14" s="9"/>
      <c r="F14" s="8">
        <f t="shared" si="0"/>
        <v>2882</v>
      </c>
      <c r="G14" s="8">
        <f t="shared" si="2"/>
        <v>0</v>
      </c>
      <c r="H14" s="8">
        <f t="shared" si="2"/>
        <v>2882</v>
      </c>
      <c r="I14" s="8">
        <f t="shared" si="1"/>
        <v>2989</v>
      </c>
      <c r="J14" s="8">
        <f t="shared" si="3"/>
        <v>0</v>
      </c>
      <c r="K14" s="8">
        <f t="shared" si="3"/>
        <v>2989</v>
      </c>
    </row>
    <row r="15" spans="1:248" ht="175.5" customHeight="1">
      <c r="A15" s="19" t="s">
        <v>27</v>
      </c>
      <c r="B15" s="9"/>
      <c r="C15" s="9" t="s">
        <v>22</v>
      </c>
      <c r="D15" s="9" t="s">
        <v>28</v>
      </c>
      <c r="E15" s="9"/>
      <c r="F15" s="8">
        <f t="shared" si="0"/>
        <v>2882</v>
      </c>
      <c r="G15" s="8">
        <f t="shared" si="2"/>
        <v>0</v>
      </c>
      <c r="H15" s="8">
        <f t="shared" si="2"/>
        <v>2882</v>
      </c>
      <c r="I15" s="8">
        <f t="shared" si="1"/>
        <v>2989</v>
      </c>
      <c r="J15" s="8">
        <f t="shared" si="3"/>
        <v>0</v>
      </c>
      <c r="K15" s="8">
        <f t="shared" si="3"/>
        <v>2989</v>
      </c>
    </row>
    <row r="16" spans="1:248" ht="162.75" customHeight="1">
      <c r="A16" s="22" t="s">
        <v>32</v>
      </c>
      <c r="B16" s="9"/>
      <c r="C16" s="6" t="s">
        <v>22</v>
      </c>
      <c r="D16" s="6" t="s">
        <v>33</v>
      </c>
      <c r="E16" s="6"/>
      <c r="F16" s="7">
        <f t="shared" si="0"/>
        <v>2882</v>
      </c>
      <c r="G16" s="7">
        <f t="shared" si="2"/>
        <v>0</v>
      </c>
      <c r="H16" s="7">
        <f t="shared" si="2"/>
        <v>2882</v>
      </c>
      <c r="I16" s="7">
        <f t="shared" si="1"/>
        <v>2989</v>
      </c>
      <c r="J16" s="7">
        <f t="shared" si="3"/>
        <v>0</v>
      </c>
      <c r="K16" s="7">
        <f t="shared" si="3"/>
        <v>2989</v>
      </c>
    </row>
    <row r="17" spans="1:11" ht="219.75" customHeight="1">
      <c r="A17" s="22" t="s">
        <v>30</v>
      </c>
      <c r="B17" s="6"/>
      <c r="C17" s="6" t="s">
        <v>22</v>
      </c>
      <c r="D17" s="6" t="s">
        <v>33</v>
      </c>
      <c r="E17" s="6" t="s">
        <v>31</v>
      </c>
      <c r="F17" s="7">
        <f t="shared" si="0"/>
        <v>2882</v>
      </c>
      <c r="G17" s="7"/>
      <c r="H17" s="7">
        <v>2882</v>
      </c>
      <c r="I17" s="7">
        <f t="shared" si="1"/>
        <v>2989</v>
      </c>
      <c r="J17" s="7"/>
      <c r="K17" s="7">
        <v>2989</v>
      </c>
    </row>
    <row r="18" spans="1:11" ht="147.75" customHeight="1">
      <c r="A18" s="9" t="s">
        <v>36</v>
      </c>
      <c r="B18" s="9"/>
      <c r="C18" s="9" t="s">
        <v>22</v>
      </c>
      <c r="D18" s="9" t="s">
        <v>37</v>
      </c>
      <c r="E18" s="9"/>
      <c r="F18" s="8">
        <f t="shared" si="0"/>
        <v>713</v>
      </c>
      <c r="G18" s="8">
        <f t="shared" ref="G18:H20" si="4">G19</f>
        <v>713</v>
      </c>
      <c r="H18" s="8">
        <f t="shared" si="4"/>
        <v>0</v>
      </c>
      <c r="I18" s="8">
        <f t="shared" si="1"/>
        <v>713</v>
      </c>
      <c r="J18" s="8">
        <f t="shared" ref="J18:K20" si="5">J19</f>
        <v>713</v>
      </c>
      <c r="K18" s="8">
        <f t="shared" si="5"/>
        <v>0</v>
      </c>
    </row>
    <row r="19" spans="1:11" ht="186" customHeight="1">
      <c r="A19" s="9" t="s">
        <v>38</v>
      </c>
      <c r="B19" s="9"/>
      <c r="C19" s="9" t="s">
        <v>22</v>
      </c>
      <c r="D19" s="9" t="s">
        <v>39</v>
      </c>
      <c r="E19" s="9"/>
      <c r="F19" s="8">
        <f t="shared" si="0"/>
        <v>713</v>
      </c>
      <c r="G19" s="8">
        <f t="shared" si="4"/>
        <v>713</v>
      </c>
      <c r="H19" s="8">
        <f t="shared" si="4"/>
        <v>0</v>
      </c>
      <c r="I19" s="8">
        <f t="shared" si="1"/>
        <v>713</v>
      </c>
      <c r="J19" s="8">
        <f t="shared" si="5"/>
        <v>713</v>
      </c>
      <c r="K19" s="8">
        <f t="shared" si="5"/>
        <v>0</v>
      </c>
    </row>
    <row r="20" spans="1:11" ht="78.75" customHeight="1">
      <c r="A20" s="6" t="s">
        <v>29</v>
      </c>
      <c r="B20" s="6"/>
      <c r="C20" s="6" t="s">
        <v>22</v>
      </c>
      <c r="D20" s="6" t="s">
        <v>40</v>
      </c>
      <c r="E20" s="9"/>
      <c r="F20" s="7">
        <f t="shared" si="0"/>
        <v>713</v>
      </c>
      <c r="G20" s="7">
        <f t="shared" si="4"/>
        <v>713</v>
      </c>
      <c r="H20" s="7">
        <f t="shared" si="4"/>
        <v>0</v>
      </c>
      <c r="I20" s="7">
        <f t="shared" si="1"/>
        <v>713</v>
      </c>
      <c r="J20" s="7">
        <f t="shared" si="5"/>
        <v>713</v>
      </c>
      <c r="K20" s="7">
        <f t="shared" si="5"/>
        <v>0</v>
      </c>
    </row>
    <row r="21" spans="1:11" ht="99.75" customHeight="1">
      <c r="A21" s="6" t="s">
        <v>34</v>
      </c>
      <c r="B21" s="6"/>
      <c r="C21" s="6" t="s">
        <v>22</v>
      </c>
      <c r="D21" s="6" t="s">
        <v>40</v>
      </c>
      <c r="E21" s="6" t="s">
        <v>35</v>
      </c>
      <c r="F21" s="7">
        <f t="shared" si="0"/>
        <v>713</v>
      </c>
      <c r="G21" s="7">
        <f>618+95</f>
        <v>713</v>
      </c>
      <c r="H21" s="7"/>
      <c r="I21" s="7">
        <f t="shared" si="1"/>
        <v>713</v>
      </c>
      <c r="J21" s="7">
        <f>618+95</f>
        <v>713</v>
      </c>
      <c r="K21" s="7"/>
    </row>
    <row r="22" spans="1:11" ht="48.75" customHeight="1">
      <c r="A22" s="19" t="s">
        <v>41</v>
      </c>
      <c r="B22" s="9"/>
      <c r="C22" s="9" t="s">
        <v>22</v>
      </c>
      <c r="D22" s="9" t="s">
        <v>42</v>
      </c>
      <c r="E22" s="9"/>
      <c r="F22" s="8">
        <f t="shared" si="0"/>
        <v>237150</v>
      </c>
      <c r="G22" s="8">
        <f>G23</f>
        <v>235840</v>
      </c>
      <c r="H22" s="8">
        <f>H23</f>
        <v>1310</v>
      </c>
      <c r="I22" s="8">
        <f t="shared" si="1"/>
        <v>239058</v>
      </c>
      <c r="J22" s="8">
        <f>J23</f>
        <v>237699</v>
      </c>
      <c r="K22" s="8">
        <f>K23</f>
        <v>1359</v>
      </c>
    </row>
    <row r="23" spans="1:11" ht="136.5" customHeight="1">
      <c r="A23" s="19" t="s">
        <v>43</v>
      </c>
      <c r="B23" s="9"/>
      <c r="C23" s="9" t="s">
        <v>22</v>
      </c>
      <c r="D23" s="9" t="s">
        <v>44</v>
      </c>
      <c r="E23" s="9"/>
      <c r="F23" s="8">
        <f t="shared" si="0"/>
        <v>237150</v>
      </c>
      <c r="G23" s="8">
        <f>G24+G28</f>
        <v>235840</v>
      </c>
      <c r="H23" s="8">
        <f>H24+H28</f>
        <v>1310</v>
      </c>
      <c r="I23" s="8">
        <f t="shared" si="1"/>
        <v>239058</v>
      </c>
      <c r="J23" s="8">
        <f>J24+J28</f>
        <v>237699</v>
      </c>
      <c r="K23" s="8">
        <f>K24+K28</f>
        <v>1359</v>
      </c>
    </row>
    <row r="24" spans="1:11" ht="71.25" customHeight="1">
      <c r="A24" s="6" t="s">
        <v>29</v>
      </c>
      <c r="B24" s="6"/>
      <c r="C24" s="6" t="s">
        <v>22</v>
      </c>
      <c r="D24" s="6" t="s">
        <v>45</v>
      </c>
      <c r="E24" s="6"/>
      <c r="F24" s="7">
        <f t="shared" si="0"/>
        <v>235840</v>
      </c>
      <c r="G24" s="7">
        <f>G25+G26+G27</f>
        <v>235840</v>
      </c>
      <c r="H24" s="7"/>
      <c r="I24" s="7">
        <f t="shared" si="1"/>
        <v>237699</v>
      </c>
      <c r="J24" s="7">
        <f>J25+J26+J27</f>
        <v>237699</v>
      </c>
      <c r="K24" s="7"/>
    </row>
    <row r="25" spans="1:11" ht="212.25" customHeight="1">
      <c r="A25" s="22" t="s">
        <v>30</v>
      </c>
      <c r="B25" s="6"/>
      <c r="C25" s="6" t="s">
        <v>22</v>
      </c>
      <c r="D25" s="6" t="s">
        <v>45</v>
      </c>
      <c r="E25" s="6" t="s">
        <v>31</v>
      </c>
      <c r="F25" s="7">
        <f t="shared" si="0"/>
        <v>197266</v>
      </c>
      <c r="G25" s="7">
        <f>148235+49031</f>
        <v>197266</v>
      </c>
      <c r="H25" s="7"/>
      <c r="I25" s="7">
        <f t="shared" si="1"/>
        <v>198996</v>
      </c>
      <c r="J25" s="7">
        <f>149534+49462</f>
        <v>198996</v>
      </c>
      <c r="K25" s="7"/>
    </row>
    <row r="26" spans="1:11" ht="91.5" customHeight="1">
      <c r="A26" s="6" t="s">
        <v>34</v>
      </c>
      <c r="B26" s="6"/>
      <c r="C26" s="6" t="s">
        <v>22</v>
      </c>
      <c r="D26" s="6" t="s">
        <v>45</v>
      </c>
      <c r="E26" s="6" t="s">
        <v>35</v>
      </c>
      <c r="F26" s="7">
        <f t="shared" si="0"/>
        <v>34912</v>
      </c>
      <c r="G26" s="7">
        <f>27891+7021</f>
        <v>34912</v>
      </c>
      <c r="H26" s="7"/>
      <c r="I26" s="7">
        <f t="shared" si="1"/>
        <v>35041</v>
      </c>
      <c r="J26" s="7">
        <f>27800+7241</f>
        <v>35041</v>
      </c>
      <c r="K26" s="7"/>
    </row>
    <row r="27" spans="1:11" ht="53.25" customHeight="1">
      <c r="A27" s="6" t="s">
        <v>46</v>
      </c>
      <c r="B27" s="6"/>
      <c r="C27" s="6" t="s">
        <v>22</v>
      </c>
      <c r="D27" s="6" t="s">
        <v>45</v>
      </c>
      <c r="E27" s="6" t="s">
        <v>47</v>
      </c>
      <c r="F27" s="7">
        <f t="shared" si="0"/>
        <v>3662</v>
      </c>
      <c r="G27" s="7">
        <f>3078+584</f>
        <v>3662</v>
      </c>
      <c r="H27" s="7"/>
      <c r="I27" s="7">
        <f>J27+K27</f>
        <v>3662</v>
      </c>
      <c r="J27" s="7">
        <f>3078+584</f>
        <v>3662</v>
      </c>
      <c r="K27" s="7"/>
    </row>
    <row r="28" spans="1:11" ht="127.5" customHeight="1">
      <c r="A28" s="6" t="s">
        <v>48</v>
      </c>
      <c r="B28" s="6"/>
      <c r="C28" s="6" t="s">
        <v>22</v>
      </c>
      <c r="D28" s="6" t="s">
        <v>49</v>
      </c>
      <c r="E28" s="6"/>
      <c r="F28" s="7">
        <f t="shared" si="0"/>
        <v>1310</v>
      </c>
      <c r="G28" s="7">
        <f>G29</f>
        <v>0</v>
      </c>
      <c r="H28" s="7">
        <f>H29</f>
        <v>1310</v>
      </c>
      <c r="I28" s="7">
        <f t="shared" si="1"/>
        <v>1359</v>
      </c>
      <c r="J28" s="7">
        <f>J29</f>
        <v>0</v>
      </c>
      <c r="K28" s="7">
        <f>K29</f>
        <v>1359</v>
      </c>
    </row>
    <row r="29" spans="1:11" ht="211.5" customHeight="1">
      <c r="A29" s="22" t="s">
        <v>30</v>
      </c>
      <c r="B29" s="6"/>
      <c r="C29" s="6" t="s">
        <v>22</v>
      </c>
      <c r="D29" s="6" t="s">
        <v>49</v>
      </c>
      <c r="E29" s="6" t="s">
        <v>31</v>
      </c>
      <c r="F29" s="7">
        <f t="shared" si="0"/>
        <v>1310</v>
      </c>
      <c r="G29" s="7"/>
      <c r="H29" s="7">
        <v>1310</v>
      </c>
      <c r="I29" s="7">
        <f t="shared" si="1"/>
        <v>1359</v>
      </c>
      <c r="J29" s="7"/>
      <c r="K29" s="7">
        <v>1359</v>
      </c>
    </row>
    <row r="30" spans="1:11" ht="45.75" customHeight="1">
      <c r="A30" s="9" t="s">
        <v>50</v>
      </c>
      <c r="B30" s="9"/>
      <c r="C30" s="9" t="s">
        <v>51</v>
      </c>
      <c r="D30" s="9"/>
      <c r="E30" s="9"/>
      <c r="F30" s="8">
        <f t="shared" si="0"/>
        <v>17.399999999999999</v>
      </c>
      <c r="G30" s="8">
        <f t="shared" ref="G30:H33" si="6">G31</f>
        <v>0</v>
      </c>
      <c r="H30" s="8">
        <f t="shared" si="6"/>
        <v>17.399999999999999</v>
      </c>
      <c r="I30" s="8">
        <f t="shared" si="1"/>
        <v>15.5</v>
      </c>
      <c r="J30" s="8">
        <f t="shared" ref="J30:K33" si="7">J31</f>
        <v>0</v>
      </c>
      <c r="K30" s="8">
        <f t="shared" si="7"/>
        <v>15.5</v>
      </c>
    </row>
    <row r="31" spans="1:11" ht="51" customHeight="1">
      <c r="A31" s="19" t="s">
        <v>41</v>
      </c>
      <c r="B31" s="9"/>
      <c r="C31" s="9" t="s">
        <v>51</v>
      </c>
      <c r="D31" s="9" t="s">
        <v>42</v>
      </c>
      <c r="E31" s="9"/>
      <c r="F31" s="8">
        <f t="shared" si="0"/>
        <v>17.399999999999999</v>
      </c>
      <c r="G31" s="8">
        <f t="shared" si="6"/>
        <v>0</v>
      </c>
      <c r="H31" s="8">
        <f t="shared" si="6"/>
        <v>17.399999999999999</v>
      </c>
      <c r="I31" s="8">
        <f t="shared" si="1"/>
        <v>15.5</v>
      </c>
      <c r="J31" s="8">
        <f t="shared" si="7"/>
        <v>0</v>
      </c>
      <c r="K31" s="8">
        <f t="shared" si="7"/>
        <v>15.5</v>
      </c>
    </row>
    <row r="32" spans="1:11" ht="137.25" customHeight="1">
      <c r="A32" s="19" t="s">
        <v>43</v>
      </c>
      <c r="B32" s="9"/>
      <c r="C32" s="9" t="s">
        <v>51</v>
      </c>
      <c r="D32" s="9" t="s">
        <v>44</v>
      </c>
      <c r="E32" s="9"/>
      <c r="F32" s="8">
        <f t="shared" si="0"/>
        <v>17.399999999999999</v>
      </c>
      <c r="G32" s="8">
        <f t="shared" si="6"/>
        <v>0</v>
      </c>
      <c r="H32" s="8">
        <f t="shared" si="6"/>
        <v>17.399999999999999</v>
      </c>
      <c r="I32" s="8">
        <f t="shared" si="1"/>
        <v>15.5</v>
      </c>
      <c r="J32" s="8">
        <f t="shared" si="7"/>
        <v>0</v>
      </c>
      <c r="K32" s="8">
        <f t="shared" si="7"/>
        <v>15.5</v>
      </c>
    </row>
    <row r="33" spans="1:11" ht="165" customHeight="1">
      <c r="A33" s="6" t="s">
        <v>52</v>
      </c>
      <c r="B33" s="6"/>
      <c r="C33" s="6" t="s">
        <v>51</v>
      </c>
      <c r="D33" s="6" t="s">
        <v>53</v>
      </c>
      <c r="E33" s="6"/>
      <c r="F33" s="7">
        <f t="shared" si="0"/>
        <v>17.399999999999999</v>
      </c>
      <c r="G33" s="7">
        <f t="shared" si="6"/>
        <v>0</v>
      </c>
      <c r="H33" s="7">
        <f t="shared" si="6"/>
        <v>17.399999999999999</v>
      </c>
      <c r="I33" s="7">
        <f t="shared" si="1"/>
        <v>15.5</v>
      </c>
      <c r="J33" s="7">
        <f t="shared" si="7"/>
        <v>0</v>
      </c>
      <c r="K33" s="7">
        <f t="shared" si="7"/>
        <v>15.5</v>
      </c>
    </row>
    <row r="34" spans="1:11" ht="95.25" customHeight="1">
      <c r="A34" s="6" t="s">
        <v>34</v>
      </c>
      <c r="B34" s="6"/>
      <c r="C34" s="6" t="s">
        <v>51</v>
      </c>
      <c r="D34" s="6" t="s">
        <v>53</v>
      </c>
      <c r="E34" s="6" t="s">
        <v>35</v>
      </c>
      <c r="F34" s="7">
        <f t="shared" si="0"/>
        <v>17.399999999999999</v>
      </c>
      <c r="G34" s="7"/>
      <c r="H34" s="7">
        <v>17.399999999999999</v>
      </c>
      <c r="I34" s="7">
        <f t="shared" si="1"/>
        <v>15.5</v>
      </c>
      <c r="J34" s="7"/>
      <c r="K34" s="7">
        <v>15.5</v>
      </c>
    </row>
    <row r="35" spans="1:11" ht="67.5" customHeight="1">
      <c r="A35" s="9" t="s">
        <v>54</v>
      </c>
      <c r="B35" s="9"/>
      <c r="C35" s="9" t="s">
        <v>55</v>
      </c>
      <c r="D35" s="9"/>
      <c r="E35" s="9"/>
      <c r="F35" s="8">
        <f t="shared" si="0"/>
        <v>26473</v>
      </c>
      <c r="G35" s="8">
        <f>G36+G56+G47+G61+G73</f>
        <v>26473</v>
      </c>
      <c r="H35" s="8">
        <f>H36+H56+H47+H61+H73</f>
        <v>0</v>
      </c>
      <c r="I35" s="8">
        <f>I36+I56+I47+I61+I73</f>
        <v>26834.7</v>
      </c>
      <c r="J35" s="8">
        <f>J36+J56+J47+J61+J73</f>
        <v>26834.7</v>
      </c>
      <c r="K35" s="8">
        <f>K36+K56+K47+K61+K73</f>
        <v>0</v>
      </c>
    </row>
    <row r="36" spans="1:11" ht="156" customHeight="1">
      <c r="A36" s="19" t="s">
        <v>23</v>
      </c>
      <c r="B36" s="9"/>
      <c r="C36" s="9" t="s">
        <v>55</v>
      </c>
      <c r="D36" s="9" t="s">
        <v>24</v>
      </c>
      <c r="E36" s="9"/>
      <c r="F36" s="8">
        <f t="shared" si="0"/>
        <v>603</v>
      </c>
      <c r="G36" s="8">
        <f>G37</f>
        <v>603</v>
      </c>
      <c r="H36" s="8">
        <f>H37</f>
        <v>0</v>
      </c>
      <c r="I36" s="8">
        <f t="shared" ref="I36:I67" si="8">J36+K36</f>
        <v>603</v>
      </c>
      <c r="J36" s="8">
        <f>J37</f>
        <v>603</v>
      </c>
      <c r="K36" s="8">
        <f>K37</f>
        <v>0</v>
      </c>
    </row>
    <row r="37" spans="1:11" ht="170.25" customHeight="1">
      <c r="A37" s="19" t="s">
        <v>56</v>
      </c>
      <c r="B37" s="6"/>
      <c r="C37" s="9" t="s">
        <v>55</v>
      </c>
      <c r="D37" s="9" t="s">
        <v>57</v>
      </c>
      <c r="E37" s="6"/>
      <c r="F37" s="8">
        <f t="shared" si="0"/>
        <v>603</v>
      </c>
      <c r="G37" s="8">
        <f>G38+G41+G44</f>
        <v>603</v>
      </c>
      <c r="H37" s="8">
        <f>H38+H41+H44</f>
        <v>0</v>
      </c>
      <c r="I37" s="8">
        <f t="shared" si="8"/>
        <v>603</v>
      </c>
      <c r="J37" s="8">
        <f>J38+J41+J44</f>
        <v>603</v>
      </c>
      <c r="K37" s="8">
        <f>K38+K41+K44</f>
        <v>0</v>
      </c>
    </row>
    <row r="38" spans="1:11" ht="227.25" customHeight="1">
      <c r="A38" s="9" t="s">
        <v>58</v>
      </c>
      <c r="B38" s="9"/>
      <c r="C38" s="9" t="s">
        <v>55</v>
      </c>
      <c r="D38" s="9" t="s">
        <v>59</v>
      </c>
      <c r="E38" s="9"/>
      <c r="F38" s="8">
        <f t="shared" si="0"/>
        <v>480</v>
      </c>
      <c r="G38" s="8">
        <f>G39</f>
        <v>480</v>
      </c>
      <c r="H38" s="8">
        <f>H39</f>
        <v>0</v>
      </c>
      <c r="I38" s="8">
        <f t="shared" si="8"/>
        <v>480</v>
      </c>
      <c r="J38" s="8">
        <f>J39</f>
        <v>480</v>
      </c>
      <c r="K38" s="8">
        <f>K39</f>
        <v>0</v>
      </c>
    </row>
    <row r="39" spans="1:11" ht="33">
      <c r="A39" s="23" t="s">
        <v>60</v>
      </c>
      <c r="B39" s="6"/>
      <c r="C39" s="6" t="s">
        <v>55</v>
      </c>
      <c r="D39" s="6" t="s">
        <v>61</v>
      </c>
      <c r="E39" s="6"/>
      <c r="F39" s="7">
        <f t="shared" ref="F39:F70" si="9">G39+H39</f>
        <v>480</v>
      </c>
      <c r="G39" s="7">
        <f>G40</f>
        <v>480</v>
      </c>
      <c r="H39" s="7">
        <f>H40</f>
        <v>0</v>
      </c>
      <c r="I39" s="7">
        <f t="shared" si="8"/>
        <v>480</v>
      </c>
      <c r="J39" s="7">
        <f>J40</f>
        <v>480</v>
      </c>
      <c r="K39" s="7">
        <f>K40</f>
        <v>0</v>
      </c>
    </row>
    <row r="40" spans="1:11" ht="66.75" customHeight="1">
      <c r="A40" s="6" t="s">
        <v>62</v>
      </c>
      <c r="B40" s="6"/>
      <c r="C40" s="6" t="s">
        <v>55</v>
      </c>
      <c r="D40" s="6" t="s">
        <v>61</v>
      </c>
      <c r="E40" s="6" t="s">
        <v>63</v>
      </c>
      <c r="F40" s="7">
        <f t="shared" si="9"/>
        <v>480</v>
      </c>
      <c r="G40" s="7">
        <v>480</v>
      </c>
      <c r="H40" s="7"/>
      <c r="I40" s="7">
        <f t="shared" si="8"/>
        <v>480</v>
      </c>
      <c r="J40" s="7">
        <v>480</v>
      </c>
      <c r="K40" s="7"/>
    </row>
    <row r="41" spans="1:11" ht="252.75" customHeight="1">
      <c r="A41" s="9" t="s">
        <v>64</v>
      </c>
      <c r="B41" s="6"/>
      <c r="C41" s="9" t="s">
        <v>55</v>
      </c>
      <c r="D41" s="9" t="s">
        <v>65</v>
      </c>
      <c r="E41" s="6"/>
      <c r="F41" s="8">
        <f t="shared" si="9"/>
        <v>10</v>
      </c>
      <c r="G41" s="8">
        <f>G42</f>
        <v>10</v>
      </c>
      <c r="H41" s="8">
        <f>H42</f>
        <v>0</v>
      </c>
      <c r="I41" s="8">
        <f t="shared" si="8"/>
        <v>10</v>
      </c>
      <c r="J41" s="8">
        <f>J42</f>
        <v>10</v>
      </c>
      <c r="K41" s="8">
        <f>K42</f>
        <v>0</v>
      </c>
    </row>
    <row r="42" spans="1:11" ht="36" customHeight="1">
      <c r="A42" s="23" t="s">
        <v>60</v>
      </c>
      <c r="B42" s="6"/>
      <c r="C42" s="6" t="s">
        <v>55</v>
      </c>
      <c r="D42" s="6" t="s">
        <v>66</v>
      </c>
      <c r="E42" s="6"/>
      <c r="F42" s="7">
        <f t="shared" si="9"/>
        <v>10</v>
      </c>
      <c r="G42" s="7">
        <f>G43</f>
        <v>10</v>
      </c>
      <c r="H42" s="7">
        <f>H43</f>
        <v>0</v>
      </c>
      <c r="I42" s="7">
        <f t="shared" si="8"/>
        <v>10</v>
      </c>
      <c r="J42" s="7">
        <f>J43</f>
        <v>10</v>
      </c>
      <c r="K42" s="7">
        <f>K43</f>
        <v>0</v>
      </c>
    </row>
    <row r="43" spans="1:11" ht="95.25" customHeight="1">
      <c r="A43" s="6" t="s">
        <v>34</v>
      </c>
      <c r="B43" s="6"/>
      <c r="C43" s="6" t="s">
        <v>55</v>
      </c>
      <c r="D43" s="6" t="s">
        <v>66</v>
      </c>
      <c r="E43" s="6" t="s">
        <v>35</v>
      </c>
      <c r="F43" s="7">
        <f t="shared" si="9"/>
        <v>10</v>
      </c>
      <c r="G43" s="7">
        <v>10</v>
      </c>
      <c r="H43" s="7"/>
      <c r="I43" s="7">
        <f t="shared" si="8"/>
        <v>10</v>
      </c>
      <c r="J43" s="7">
        <v>10</v>
      </c>
      <c r="K43" s="7"/>
    </row>
    <row r="44" spans="1:11" ht="177" customHeight="1">
      <c r="A44" s="9" t="s">
        <v>67</v>
      </c>
      <c r="B44" s="9"/>
      <c r="C44" s="9" t="s">
        <v>55</v>
      </c>
      <c r="D44" s="9" t="s">
        <v>68</v>
      </c>
      <c r="E44" s="9"/>
      <c r="F44" s="8">
        <f t="shared" si="9"/>
        <v>113</v>
      </c>
      <c r="G44" s="8">
        <f>G45</f>
        <v>113</v>
      </c>
      <c r="H44" s="8">
        <f>H45</f>
        <v>0</v>
      </c>
      <c r="I44" s="8">
        <f t="shared" si="8"/>
        <v>113</v>
      </c>
      <c r="J44" s="8">
        <f>J45</f>
        <v>113</v>
      </c>
      <c r="K44" s="8">
        <f>K45</f>
        <v>0</v>
      </c>
    </row>
    <row r="45" spans="1:11" ht="35.25" customHeight="1">
      <c r="A45" s="23" t="s">
        <v>60</v>
      </c>
      <c r="B45" s="6"/>
      <c r="C45" s="6" t="s">
        <v>55</v>
      </c>
      <c r="D45" s="6" t="s">
        <v>69</v>
      </c>
      <c r="E45" s="6"/>
      <c r="F45" s="7">
        <f t="shared" si="9"/>
        <v>113</v>
      </c>
      <c r="G45" s="7">
        <f>G46</f>
        <v>113</v>
      </c>
      <c r="H45" s="7">
        <f>H46</f>
        <v>0</v>
      </c>
      <c r="I45" s="7">
        <f t="shared" si="8"/>
        <v>113</v>
      </c>
      <c r="J45" s="7">
        <f>J46</f>
        <v>113</v>
      </c>
      <c r="K45" s="7">
        <f>K46</f>
        <v>0</v>
      </c>
    </row>
    <row r="46" spans="1:11" ht="77.25" customHeight="1">
      <c r="A46" s="6" t="s">
        <v>62</v>
      </c>
      <c r="B46" s="6"/>
      <c r="C46" s="6" t="s">
        <v>55</v>
      </c>
      <c r="D46" s="6" t="s">
        <v>69</v>
      </c>
      <c r="E46" s="6" t="s">
        <v>63</v>
      </c>
      <c r="F46" s="7">
        <f t="shared" si="9"/>
        <v>113</v>
      </c>
      <c r="G46" s="7">
        <v>113</v>
      </c>
      <c r="H46" s="7"/>
      <c r="I46" s="7">
        <f t="shared" si="8"/>
        <v>113</v>
      </c>
      <c r="J46" s="7">
        <v>113</v>
      </c>
      <c r="K46" s="7"/>
    </row>
    <row r="47" spans="1:11" ht="215.25" customHeight="1">
      <c r="A47" s="9" t="s">
        <v>70</v>
      </c>
      <c r="B47" s="9"/>
      <c r="C47" s="9" t="s">
        <v>55</v>
      </c>
      <c r="D47" s="9" t="s">
        <v>71</v>
      </c>
      <c r="E47" s="6"/>
      <c r="F47" s="8">
        <f t="shared" si="9"/>
        <v>70</v>
      </c>
      <c r="G47" s="8">
        <f>G48+G52</f>
        <v>70</v>
      </c>
      <c r="H47" s="8">
        <f>H48+H52</f>
        <v>0</v>
      </c>
      <c r="I47" s="8">
        <f t="shared" si="8"/>
        <v>70</v>
      </c>
      <c r="J47" s="8">
        <f>J48+J52</f>
        <v>70</v>
      </c>
      <c r="K47" s="8">
        <f>K48+K52</f>
        <v>0</v>
      </c>
    </row>
    <row r="48" spans="1:11" ht="101.25" customHeight="1">
      <c r="A48" s="9" t="s">
        <v>1019</v>
      </c>
      <c r="B48" s="9"/>
      <c r="C48" s="9" t="s">
        <v>55</v>
      </c>
      <c r="D48" s="9" t="s">
        <v>72</v>
      </c>
      <c r="E48" s="6"/>
      <c r="F48" s="8">
        <f t="shared" si="9"/>
        <v>40</v>
      </c>
      <c r="G48" s="8">
        <f t="shared" ref="G48:H50" si="10">G49</f>
        <v>40</v>
      </c>
      <c r="H48" s="8">
        <f t="shared" si="10"/>
        <v>0</v>
      </c>
      <c r="I48" s="8">
        <f t="shared" si="8"/>
        <v>40</v>
      </c>
      <c r="J48" s="8">
        <f t="shared" ref="J48:K50" si="11">J49</f>
        <v>40</v>
      </c>
      <c r="K48" s="8">
        <f t="shared" si="11"/>
        <v>0</v>
      </c>
    </row>
    <row r="49" spans="1:11" ht="245.25" customHeight="1">
      <c r="A49" s="9" t="s">
        <v>73</v>
      </c>
      <c r="B49" s="6"/>
      <c r="C49" s="9" t="s">
        <v>55</v>
      </c>
      <c r="D49" s="9" t="s">
        <v>74</v>
      </c>
      <c r="E49" s="6"/>
      <c r="F49" s="8">
        <f t="shared" si="9"/>
        <v>40</v>
      </c>
      <c r="G49" s="8">
        <f t="shared" si="10"/>
        <v>40</v>
      </c>
      <c r="H49" s="8">
        <f t="shared" si="10"/>
        <v>0</v>
      </c>
      <c r="I49" s="8">
        <f t="shared" si="8"/>
        <v>40</v>
      </c>
      <c r="J49" s="8">
        <f t="shared" si="11"/>
        <v>40</v>
      </c>
      <c r="K49" s="8">
        <f t="shared" si="11"/>
        <v>0</v>
      </c>
    </row>
    <row r="50" spans="1:11" ht="45" customHeight="1">
      <c r="A50" s="23" t="s">
        <v>60</v>
      </c>
      <c r="B50" s="6"/>
      <c r="C50" s="6" t="s">
        <v>55</v>
      </c>
      <c r="D50" s="6" t="s">
        <v>75</v>
      </c>
      <c r="E50" s="6"/>
      <c r="F50" s="7">
        <f t="shared" si="9"/>
        <v>40</v>
      </c>
      <c r="G50" s="7">
        <f t="shared" si="10"/>
        <v>40</v>
      </c>
      <c r="H50" s="7">
        <f t="shared" si="10"/>
        <v>0</v>
      </c>
      <c r="I50" s="7">
        <f t="shared" si="8"/>
        <v>40</v>
      </c>
      <c r="J50" s="7">
        <f t="shared" si="11"/>
        <v>40</v>
      </c>
      <c r="K50" s="7">
        <f t="shared" si="11"/>
        <v>0</v>
      </c>
    </row>
    <row r="51" spans="1:11" ht="88.5" customHeight="1">
      <c r="A51" s="6" t="s">
        <v>34</v>
      </c>
      <c r="B51" s="6"/>
      <c r="C51" s="6" t="s">
        <v>55</v>
      </c>
      <c r="D51" s="6" t="s">
        <v>75</v>
      </c>
      <c r="E51" s="6" t="s">
        <v>35</v>
      </c>
      <c r="F51" s="7">
        <f t="shared" si="9"/>
        <v>40</v>
      </c>
      <c r="G51" s="7">
        <v>40</v>
      </c>
      <c r="H51" s="7"/>
      <c r="I51" s="7">
        <f t="shared" si="8"/>
        <v>40</v>
      </c>
      <c r="J51" s="7">
        <v>40</v>
      </c>
      <c r="K51" s="7"/>
    </row>
    <row r="52" spans="1:11" ht="107.25" customHeight="1">
      <c r="A52" s="9" t="s">
        <v>76</v>
      </c>
      <c r="B52" s="9"/>
      <c r="C52" s="9" t="s">
        <v>55</v>
      </c>
      <c r="D52" s="9" t="s">
        <v>77</v>
      </c>
      <c r="E52" s="9"/>
      <c r="F52" s="8">
        <f t="shared" si="9"/>
        <v>30</v>
      </c>
      <c r="G52" s="8">
        <f t="shared" ref="G52:H54" si="12">G53</f>
        <v>30</v>
      </c>
      <c r="H52" s="8">
        <f t="shared" si="12"/>
        <v>0</v>
      </c>
      <c r="I52" s="8">
        <f t="shared" si="8"/>
        <v>30</v>
      </c>
      <c r="J52" s="8">
        <f t="shared" ref="J52:K54" si="13">J53</f>
        <v>30</v>
      </c>
      <c r="K52" s="8">
        <f t="shared" si="13"/>
        <v>0</v>
      </c>
    </row>
    <row r="53" spans="1:11" ht="227.25" customHeight="1">
      <c r="A53" s="9" t="s">
        <v>78</v>
      </c>
      <c r="B53" s="6"/>
      <c r="C53" s="9" t="s">
        <v>55</v>
      </c>
      <c r="D53" s="9" t="s">
        <v>79</v>
      </c>
      <c r="E53" s="6"/>
      <c r="F53" s="8">
        <f t="shared" si="9"/>
        <v>30</v>
      </c>
      <c r="G53" s="8">
        <f t="shared" si="12"/>
        <v>30</v>
      </c>
      <c r="H53" s="8">
        <f t="shared" si="12"/>
        <v>0</v>
      </c>
      <c r="I53" s="8">
        <f t="shared" si="8"/>
        <v>30</v>
      </c>
      <c r="J53" s="8">
        <f t="shared" si="13"/>
        <v>30</v>
      </c>
      <c r="K53" s="8">
        <f t="shared" si="13"/>
        <v>0</v>
      </c>
    </row>
    <row r="54" spans="1:11" ht="45" customHeight="1">
      <c r="A54" s="23" t="s">
        <v>60</v>
      </c>
      <c r="B54" s="6"/>
      <c r="C54" s="6" t="s">
        <v>55</v>
      </c>
      <c r="D54" s="6" t="s">
        <v>80</v>
      </c>
      <c r="E54" s="6"/>
      <c r="F54" s="7">
        <f t="shared" si="9"/>
        <v>30</v>
      </c>
      <c r="G54" s="7">
        <f t="shared" si="12"/>
        <v>30</v>
      </c>
      <c r="H54" s="7">
        <f t="shared" si="12"/>
        <v>0</v>
      </c>
      <c r="I54" s="7">
        <f t="shared" si="8"/>
        <v>30</v>
      </c>
      <c r="J54" s="7">
        <f t="shared" si="13"/>
        <v>30</v>
      </c>
      <c r="K54" s="7">
        <f t="shared" si="13"/>
        <v>0</v>
      </c>
    </row>
    <row r="55" spans="1:11" ht="84.75" customHeight="1">
      <c r="A55" s="6" t="s">
        <v>34</v>
      </c>
      <c r="B55" s="6"/>
      <c r="C55" s="6" t="s">
        <v>55</v>
      </c>
      <c r="D55" s="6" t="s">
        <v>80</v>
      </c>
      <c r="E55" s="6" t="s">
        <v>35</v>
      </c>
      <c r="F55" s="7">
        <f t="shared" si="9"/>
        <v>30</v>
      </c>
      <c r="G55" s="7">
        <v>30</v>
      </c>
      <c r="H55" s="7"/>
      <c r="I55" s="7">
        <f t="shared" si="8"/>
        <v>30</v>
      </c>
      <c r="J55" s="7">
        <v>30</v>
      </c>
      <c r="K55" s="7"/>
    </row>
    <row r="56" spans="1:11" ht="114.75" customHeight="1">
      <c r="A56" s="9" t="s">
        <v>81</v>
      </c>
      <c r="B56" s="9"/>
      <c r="C56" s="9" t="s">
        <v>55</v>
      </c>
      <c r="D56" s="9" t="s">
        <v>82</v>
      </c>
      <c r="E56" s="9"/>
      <c r="F56" s="8">
        <f t="shared" si="9"/>
        <v>23</v>
      </c>
      <c r="G56" s="8">
        <f t="shared" ref="G56:H59" si="14">G57</f>
        <v>23</v>
      </c>
      <c r="H56" s="8">
        <f t="shared" si="14"/>
        <v>0</v>
      </c>
      <c r="I56" s="8">
        <f t="shared" si="8"/>
        <v>23</v>
      </c>
      <c r="J56" s="8">
        <f t="shared" ref="J56:K59" si="15">J57</f>
        <v>23</v>
      </c>
      <c r="K56" s="8">
        <f t="shared" si="15"/>
        <v>0</v>
      </c>
    </row>
    <row r="57" spans="1:11" ht="86.25" customHeight="1">
      <c r="A57" s="9" t="s">
        <v>83</v>
      </c>
      <c r="B57" s="9"/>
      <c r="C57" s="9" t="s">
        <v>55</v>
      </c>
      <c r="D57" s="9" t="s">
        <v>84</v>
      </c>
      <c r="E57" s="9"/>
      <c r="F57" s="8">
        <f t="shared" si="9"/>
        <v>23</v>
      </c>
      <c r="G57" s="8">
        <f t="shared" si="14"/>
        <v>23</v>
      </c>
      <c r="H57" s="8">
        <f t="shared" si="14"/>
        <v>0</v>
      </c>
      <c r="I57" s="8">
        <f t="shared" si="8"/>
        <v>23</v>
      </c>
      <c r="J57" s="8">
        <f t="shared" si="15"/>
        <v>23</v>
      </c>
      <c r="K57" s="8">
        <f t="shared" si="15"/>
        <v>0</v>
      </c>
    </row>
    <row r="58" spans="1:11" ht="246.75" customHeight="1">
      <c r="A58" s="9" t="s">
        <v>85</v>
      </c>
      <c r="B58" s="9"/>
      <c r="C58" s="9" t="s">
        <v>55</v>
      </c>
      <c r="D58" s="9" t="s">
        <v>86</v>
      </c>
      <c r="E58" s="9"/>
      <c r="F58" s="8">
        <f t="shared" si="9"/>
        <v>23</v>
      </c>
      <c r="G58" s="8">
        <f t="shared" si="14"/>
        <v>23</v>
      </c>
      <c r="H58" s="8">
        <f t="shared" si="14"/>
        <v>0</v>
      </c>
      <c r="I58" s="8">
        <f t="shared" si="8"/>
        <v>23</v>
      </c>
      <c r="J58" s="8">
        <f t="shared" si="15"/>
        <v>23</v>
      </c>
      <c r="K58" s="8">
        <f t="shared" si="15"/>
        <v>0</v>
      </c>
    </row>
    <row r="59" spans="1:11" ht="34.9" customHeight="1">
      <c r="A59" s="23" t="s">
        <v>60</v>
      </c>
      <c r="B59" s="6"/>
      <c r="C59" s="6" t="s">
        <v>55</v>
      </c>
      <c r="D59" s="6" t="s">
        <v>87</v>
      </c>
      <c r="E59" s="6"/>
      <c r="F59" s="7">
        <f t="shared" si="9"/>
        <v>23</v>
      </c>
      <c r="G59" s="7">
        <f t="shared" si="14"/>
        <v>23</v>
      </c>
      <c r="H59" s="7">
        <f t="shared" si="14"/>
        <v>0</v>
      </c>
      <c r="I59" s="7">
        <f t="shared" si="8"/>
        <v>23</v>
      </c>
      <c r="J59" s="7">
        <f t="shared" si="15"/>
        <v>23</v>
      </c>
      <c r="K59" s="7">
        <f t="shared" si="15"/>
        <v>0</v>
      </c>
    </row>
    <row r="60" spans="1:11" ht="75.75" customHeight="1">
      <c r="A60" s="6" t="s">
        <v>62</v>
      </c>
      <c r="B60" s="6"/>
      <c r="C60" s="6" t="s">
        <v>55</v>
      </c>
      <c r="D60" s="6" t="s">
        <v>87</v>
      </c>
      <c r="E60" s="6" t="s">
        <v>63</v>
      </c>
      <c r="F60" s="7">
        <f t="shared" si="9"/>
        <v>23</v>
      </c>
      <c r="G60" s="7">
        <v>23</v>
      </c>
      <c r="H60" s="7"/>
      <c r="I60" s="7">
        <f t="shared" si="8"/>
        <v>23</v>
      </c>
      <c r="J60" s="7">
        <v>23</v>
      </c>
      <c r="K60" s="7"/>
    </row>
    <row r="61" spans="1:11" ht="135" customHeight="1">
      <c r="A61" s="9" t="s">
        <v>88</v>
      </c>
      <c r="B61" s="9"/>
      <c r="C61" s="9" t="s">
        <v>55</v>
      </c>
      <c r="D61" s="9" t="s">
        <v>89</v>
      </c>
      <c r="E61" s="9"/>
      <c r="F61" s="8">
        <f t="shared" si="9"/>
        <v>458</v>
      </c>
      <c r="G61" s="8">
        <f>G62</f>
        <v>458</v>
      </c>
      <c r="H61" s="8">
        <f>H62</f>
        <v>0</v>
      </c>
      <c r="I61" s="8">
        <f t="shared" si="8"/>
        <v>458</v>
      </c>
      <c r="J61" s="8">
        <f>J62</f>
        <v>458</v>
      </c>
      <c r="K61" s="8">
        <f>K62</f>
        <v>0</v>
      </c>
    </row>
    <row r="62" spans="1:11" ht="135" customHeight="1">
      <c r="A62" s="9" t="s">
        <v>90</v>
      </c>
      <c r="B62" s="9"/>
      <c r="C62" s="9" t="s">
        <v>55</v>
      </c>
      <c r="D62" s="9" t="s">
        <v>91</v>
      </c>
      <c r="E62" s="9"/>
      <c r="F62" s="8">
        <f t="shared" si="9"/>
        <v>458</v>
      </c>
      <c r="G62" s="8">
        <f>G63+G67+G70</f>
        <v>458</v>
      </c>
      <c r="H62" s="8">
        <f>H63+H67+H70</f>
        <v>0</v>
      </c>
      <c r="I62" s="8">
        <f t="shared" si="8"/>
        <v>458</v>
      </c>
      <c r="J62" s="8">
        <f>J63+J67+J70</f>
        <v>458</v>
      </c>
      <c r="K62" s="8">
        <f>K63+K67+K70</f>
        <v>0</v>
      </c>
    </row>
    <row r="63" spans="1:11" ht="165" customHeight="1">
      <c r="A63" s="9" t="s">
        <v>92</v>
      </c>
      <c r="B63" s="9"/>
      <c r="C63" s="9" t="s">
        <v>55</v>
      </c>
      <c r="D63" s="9" t="s">
        <v>93</v>
      </c>
      <c r="E63" s="9"/>
      <c r="F63" s="8">
        <f t="shared" si="9"/>
        <v>438</v>
      </c>
      <c r="G63" s="8">
        <f>G64</f>
        <v>438</v>
      </c>
      <c r="H63" s="8">
        <f>H64</f>
        <v>0</v>
      </c>
      <c r="I63" s="8">
        <f t="shared" si="8"/>
        <v>438</v>
      </c>
      <c r="J63" s="8">
        <f>J64</f>
        <v>438</v>
      </c>
      <c r="K63" s="8">
        <f>K64</f>
        <v>0</v>
      </c>
    </row>
    <row r="64" spans="1:11" ht="34.5" customHeight="1">
      <c r="A64" s="23" t="s">
        <v>60</v>
      </c>
      <c r="B64" s="6"/>
      <c r="C64" s="6" t="s">
        <v>55</v>
      </c>
      <c r="D64" s="6" t="s">
        <v>94</v>
      </c>
      <c r="E64" s="6"/>
      <c r="F64" s="7">
        <f t="shared" si="9"/>
        <v>438</v>
      </c>
      <c r="G64" s="7">
        <f>G66+G65</f>
        <v>438</v>
      </c>
      <c r="H64" s="7">
        <f>H66</f>
        <v>0</v>
      </c>
      <c r="I64" s="7">
        <f t="shared" si="8"/>
        <v>438</v>
      </c>
      <c r="J64" s="7">
        <f>J66+J65</f>
        <v>438</v>
      </c>
      <c r="K64" s="7">
        <f>K66</f>
        <v>0</v>
      </c>
    </row>
    <row r="65" spans="1:11" ht="81.75" customHeight="1">
      <c r="A65" s="6" t="s">
        <v>34</v>
      </c>
      <c r="B65" s="6"/>
      <c r="C65" s="6" t="s">
        <v>55</v>
      </c>
      <c r="D65" s="6" t="s">
        <v>94</v>
      </c>
      <c r="E65" s="6" t="s">
        <v>35</v>
      </c>
      <c r="F65" s="7">
        <f t="shared" si="9"/>
        <v>138</v>
      </c>
      <c r="G65" s="7">
        <v>138</v>
      </c>
      <c r="H65" s="7"/>
      <c r="I65" s="7">
        <f t="shared" si="8"/>
        <v>138</v>
      </c>
      <c r="J65" s="7">
        <v>138</v>
      </c>
      <c r="K65" s="7"/>
    </row>
    <row r="66" spans="1:11" ht="68.25" customHeight="1">
      <c r="A66" s="23" t="s">
        <v>62</v>
      </c>
      <c r="B66" s="9"/>
      <c r="C66" s="6" t="s">
        <v>55</v>
      </c>
      <c r="D66" s="6" t="s">
        <v>94</v>
      </c>
      <c r="E66" s="6" t="s">
        <v>63</v>
      </c>
      <c r="F66" s="7">
        <f t="shared" si="9"/>
        <v>300</v>
      </c>
      <c r="G66" s="7">
        <v>300</v>
      </c>
      <c r="H66" s="7"/>
      <c r="I66" s="7">
        <f t="shared" si="8"/>
        <v>300</v>
      </c>
      <c r="J66" s="7">
        <v>300</v>
      </c>
      <c r="K66" s="7"/>
    </row>
    <row r="67" spans="1:11" ht="162.75" customHeight="1">
      <c r="A67" s="9" t="s">
        <v>95</v>
      </c>
      <c r="B67" s="9"/>
      <c r="C67" s="9" t="s">
        <v>55</v>
      </c>
      <c r="D67" s="9" t="s">
        <v>96</v>
      </c>
      <c r="E67" s="9"/>
      <c r="F67" s="8">
        <f t="shared" si="9"/>
        <v>10</v>
      </c>
      <c r="G67" s="8">
        <f>G68</f>
        <v>10</v>
      </c>
      <c r="H67" s="8">
        <f>H68</f>
        <v>0</v>
      </c>
      <c r="I67" s="8">
        <f t="shared" si="8"/>
        <v>10</v>
      </c>
      <c r="J67" s="8">
        <f>J68</f>
        <v>10</v>
      </c>
      <c r="K67" s="8">
        <f>K68</f>
        <v>0</v>
      </c>
    </row>
    <row r="68" spans="1:11" ht="35.450000000000003" customHeight="1">
      <c r="A68" s="23" t="s">
        <v>60</v>
      </c>
      <c r="B68" s="6"/>
      <c r="C68" s="6" t="s">
        <v>55</v>
      </c>
      <c r="D68" s="6" t="s">
        <v>97</v>
      </c>
      <c r="E68" s="6"/>
      <c r="F68" s="7">
        <f t="shared" si="9"/>
        <v>10</v>
      </c>
      <c r="G68" s="7">
        <f>G69</f>
        <v>10</v>
      </c>
      <c r="H68" s="7">
        <f>H69</f>
        <v>0</v>
      </c>
      <c r="I68" s="7">
        <f t="shared" ref="I68:I105" si="16">J68+K68</f>
        <v>10</v>
      </c>
      <c r="J68" s="7">
        <f>J69</f>
        <v>10</v>
      </c>
      <c r="K68" s="7">
        <f>K69</f>
        <v>0</v>
      </c>
    </row>
    <row r="69" spans="1:11" ht="95.25" customHeight="1">
      <c r="A69" s="6" t="s">
        <v>34</v>
      </c>
      <c r="B69" s="6"/>
      <c r="C69" s="6" t="s">
        <v>55</v>
      </c>
      <c r="D69" s="6" t="s">
        <v>97</v>
      </c>
      <c r="E69" s="6" t="s">
        <v>35</v>
      </c>
      <c r="F69" s="7">
        <f t="shared" si="9"/>
        <v>10</v>
      </c>
      <c r="G69" s="7">
        <v>10</v>
      </c>
      <c r="H69" s="7"/>
      <c r="I69" s="7">
        <f t="shared" si="16"/>
        <v>10</v>
      </c>
      <c r="J69" s="7">
        <v>10</v>
      </c>
      <c r="K69" s="7"/>
    </row>
    <row r="70" spans="1:11" ht="211.5" customHeight="1">
      <c r="A70" s="9" t="s">
        <v>98</v>
      </c>
      <c r="B70" s="9"/>
      <c r="C70" s="9" t="s">
        <v>55</v>
      </c>
      <c r="D70" s="9" t="s">
        <v>99</v>
      </c>
      <c r="E70" s="9"/>
      <c r="F70" s="8">
        <f t="shared" si="9"/>
        <v>10</v>
      </c>
      <c r="G70" s="8">
        <f>G71</f>
        <v>10</v>
      </c>
      <c r="H70" s="8">
        <f>H71</f>
        <v>0</v>
      </c>
      <c r="I70" s="8">
        <f t="shared" si="16"/>
        <v>10</v>
      </c>
      <c r="J70" s="8">
        <f>J71</f>
        <v>10</v>
      </c>
      <c r="K70" s="8">
        <f>K71</f>
        <v>0</v>
      </c>
    </row>
    <row r="71" spans="1:11" ht="33" customHeight="1">
      <c r="A71" s="23" t="s">
        <v>60</v>
      </c>
      <c r="B71" s="6"/>
      <c r="C71" s="6" t="s">
        <v>55</v>
      </c>
      <c r="D71" s="6" t="s">
        <v>100</v>
      </c>
      <c r="E71" s="6"/>
      <c r="F71" s="7">
        <f t="shared" ref="F71:F109" si="17">G71+H71</f>
        <v>10</v>
      </c>
      <c r="G71" s="7">
        <f>G72</f>
        <v>10</v>
      </c>
      <c r="H71" s="7">
        <f>H72</f>
        <v>0</v>
      </c>
      <c r="I71" s="7">
        <f t="shared" si="16"/>
        <v>10</v>
      </c>
      <c r="J71" s="7">
        <f>J72</f>
        <v>10</v>
      </c>
      <c r="K71" s="7">
        <f>K72</f>
        <v>0</v>
      </c>
    </row>
    <row r="72" spans="1:11" ht="89.25" customHeight="1">
      <c r="A72" s="6" t="s">
        <v>34</v>
      </c>
      <c r="B72" s="6"/>
      <c r="C72" s="6" t="s">
        <v>55</v>
      </c>
      <c r="D72" s="6" t="s">
        <v>100</v>
      </c>
      <c r="E72" s="6" t="s">
        <v>35</v>
      </c>
      <c r="F72" s="7">
        <f t="shared" si="17"/>
        <v>10</v>
      </c>
      <c r="G72" s="7">
        <v>10</v>
      </c>
      <c r="H72" s="7"/>
      <c r="I72" s="7">
        <f t="shared" si="16"/>
        <v>10</v>
      </c>
      <c r="J72" s="7">
        <v>10</v>
      </c>
      <c r="K72" s="7"/>
    </row>
    <row r="73" spans="1:11" ht="33">
      <c r="A73" s="19" t="s">
        <v>41</v>
      </c>
      <c r="B73" s="9"/>
      <c r="C73" s="9" t="s">
        <v>55</v>
      </c>
      <c r="D73" s="9" t="s">
        <v>42</v>
      </c>
      <c r="E73" s="9"/>
      <c r="F73" s="8">
        <f t="shared" si="17"/>
        <v>25319</v>
      </c>
      <c r="G73" s="8">
        <f>G74</f>
        <v>25319</v>
      </c>
      <c r="H73" s="8">
        <f>H74</f>
        <v>0</v>
      </c>
      <c r="I73" s="8">
        <f t="shared" si="16"/>
        <v>25680.7</v>
      </c>
      <c r="J73" s="8">
        <f>J74</f>
        <v>25680.7</v>
      </c>
      <c r="K73" s="8">
        <f>K74</f>
        <v>0</v>
      </c>
    </row>
    <row r="74" spans="1:11" ht="138" customHeight="1">
      <c r="A74" s="19" t="s">
        <v>43</v>
      </c>
      <c r="B74" s="9"/>
      <c r="C74" s="9" t="s">
        <v>55</v>
      </c>
      <c r="D74" s="9" t="s">
        <v>44</v>
      </c>
      <c r="E74" s="9"/>
      <c r="F74" s="8">
        <f t="shared" si="17"/>
        <v>25319</v>
      </c>
      <c r="G74" s="8">
        <f>G75</f>
        <v>25319</v>
      </c>
      <c r="H74" s="8">
        <f>H75</f>
        <v>0</v>
      </c>
      <c r="I74" s="8">
        <f t="shared" si="16"/>
        <v>25680.7</v>
      </c>
      <c r="J74" s="8">
        <f>J75</f>
        <v>25680.7</v>
      </c>
      <c r="K74" s="8">
        <f>K75</f>
        <v>0</v>
      </c>
    </row>
    <row r="75" spans="1:11" ht="110.25" customHeight="1">
      <c r="A75" s="6" t="s">
        <v>101</v>
      </c>
      <c r="B75" s="6"/>
      <c r="C75" s="6" t="s">
        <v>55</v>
      </c>
      <c r="D75" s="6" t="s">
        <v>102</v>
      </c>
      <c r="E75" s="6"/>
      <c r="F75" s="7">
        <f t="shared" si="17"/>
        <v>25319</v>
      </c>
      <c r="G75" s="7">
        <f>G76+G77</f>
        <v>25319</v>
      </c>
      <c r="H75" s="7">
        <f>H76+H77</f>
        <v>0</v>
      </c>
      <c r="I75" s="7">
        <f t="shared" si="16"/>
        <v>25680.7</v>
      </c>
      <c r="J75" s="7">
        <f>J76+J77</f>
        <v>25680.7</v>
      </c>
      <c r="K75" s="7">
        <f>K76+K77</f>
        <v>0</v>
      </c>
    </row>
    <row r="76" spans="1:11" ht="208.5" customHeight="1">
      <c r="A76" s="22" t="s">
        <v>30</v>
      </c>
      <c r="B76" s="6"/>
      <c r="C76" s="6" t="s">
        <v>55</v>
      </c>
      <c r="D76" s="6" t="s">
        <v>102</v>
      </c>
      <c r="E76" s="6" t="s">
        <v>31</v>
      </c>
      <c r="F76" s="7">
        <f t="shared" si="17"/>
        <v>24690</v>
      </c>
      <c r="G76" s="7">
        <v>24690</v>
      </c>
      <c r="H76" s="7"/>
      <c r="I76" s="7">
        <f t="shared" si="16"/>
        <v>24907.7</v>
      </c>
      <c r="J76" s="7">
        <v>24907.7</v>
      </c>
      <c r="K76" s="7"/>
    </row>
    <row r="77" spans="1:11" ht="84.75" customHeight="1">
      <c r="A77" s="6" t="s">
        <v>34</v>
      </c>
      <c r="B77" s="9"/>
      <c r="C77" s="6" t="s">
        <v>55</v>
      </c>
      <c r="D77" s="6" t="s">
        <v>102</v>
      </c>
      <c r="E77" s="6" t="s">
        <v>35</v>
      </c>
      <c r="F77" s="7">
        <f t="shared" si="17"/>
        <v>629</v>
      </c>
      <c r="G77" s="7">
        <v>629</v>
      </c>
      <c r="H77" s="7"/>
      <c r="I77" s="7">
        <f t="shared" si="16"/>
        <v>773</v>
      </c>
      <c r="J77" s="7">
        <v>773</v>
      </c>
      <c r="K77" s="7"/>
    </row>
    <row r="78" spans="1:11" ht="78.75" customHeight="1">
      <c r="A78" s="9" t="s">
        <v>103</v>
      </c>
      <c r="B78" s="9"/>
      <c r="C78" s="9" t="s">
        <v>104</v>
      </c>
      <c r="D78" s="9"/>
      <c r="E78" s="9"/>
      <c r="F78" s="8">
        <f t="shared" si="17"/>
        <v>93208</v>
      </c>
      <c r="G78" s="8">
        <f>G93+G101+G109+G79</f>
        <v>86483</v>
      </c>
      <c r="H78" s="8">
        <f>H93+H101+H109+H79</f>
        <v>6725</v>
      </c>
      <c r="I78" s="8">
        <f t="shared" si="16"/>
        <v>94099</v>
      </c>
      <c r="J78" s="8">
        <f>J93+J101+J109+J79</f>
        <v>87307</v>
      </c>
      <c r="K78" s="8">
        <f>K93+K101+K109+K79</f>
        <v>6792</v>
      </c>
    </row>
    <row r="79" spans="1:11" ht="42.6" customHeight="1">
      <c r="A79" s="9" t="s">
        <v>105</v>
      </c>
      <c r="B79" s="6"/>
      <c r="C79" s="9" t="s">
        <v>106</v>
      </c>
      <c r="D79" s="6"/>
      <c r="E79" s="6"/>
      <c r="F79" s="8">
        <f t="shared" si="17"/>
        <v>10268</v>
      </c>
      <c r="G79" s="8">
        <f t="shared" ref="G79:H81" si="18">G80</f>
        <v>3543</v>
      </c>
      <c r="H79" s="8">
        <f t="shared" si="18"/>
        <v>6725</v>
      </c>
      <c r="I79" s="8">
        <f t="shared" si="16"/>
        <v>10458</v>
      </c>
      <c r="J79" s="8">
        <f t="shared" ref="J79:K81" si="19">J80</f>
        <v>3666</v>
      </c>
      <c r="K79" s="8">
        <f t="shared" si="19"/>
        <v>6792</v>
      </c>
    </row>
    <row r="80" spans="1:11" ht="174.75" customHeight="1">
      <c r="A80" s="9" t="s">
        <v>107</v>
      </c>
      <c r="B80" s="9"/>
      <c r="C80" s="9" t="s">
        <v>106</v>
      </c>
      <c r="D80" s="9" t="s">
        <v>108</v>
      </c>
      <c r="E80" s="9"/>
      <c r="F80" s="8">
        <f t="shared" si="17"/>
        <v>10268</v>
      </c>
      <c r="G80" s="8">
        <f>G81+G89</f>
        <v>3543</v>
      </c>
      <c r="H80" s="8">
        <f>H81+H89</f>
        <v>6725</v>
      </c>
      <c r="I80" s="8">
        <f t="shared" si="16"/>
        <v>10458</v>
      </c>
      <c r="J80" s="8">
        <f>J81+J89</f>
        <v>3666</v>
      </c>
      <c r="K80" s="8">
        <f>K81+K89</f>
        <v>6792</v>
      </c>
    </row>
    <row r="81" spans="1:11" ht="251.25" customHeight="1">
      <c r="A81" s="19" t="s">
        <v>109</v>
      </c>
      <c r="B81" s="9"/>
      <c r="C81" s="9" t="s">
        <v>106</v>
      </c>
      <c r="D81" s="9" t="s">
        <v>110</v>
      </c>
      <c r="E81" s="9"/>
      <c r="F81" s="8">
        <f t="shared" si="17"/>
        <v>10168</v>
      </c>
      <c r="G81" s="8">
        <f t="shared" si="18"/>
        <v>3443</v>
      </c>
      <c r="H81" s="8">
        <f t="shared" si="18"/>
        <v>6725</v>
      </c>
      <c r="I81" s="8">
        <f t="shared" si="16"/>
        <v>10358</v>
      </c>
      <c r="J81" s="8">
        <f t="shared" si="19"/>
        <v>3566</v>
      </c>
      <c r="K81" s="8">
        <f t="shared" si="19"/>
        <v>6792</v>
      </c>
    </row>
    <row r="82" spans="1:11" ht="175.5" customHeight="1">
      <c r="A82" s="19" t="s">
        <v>111</v>
      </c>
      <c r="B82" s="9"/>
      <c r="C82" s="9" t="s">
        <v>106</v>
      </c>
      <c r="D82" s="9" t="s">
        <v>112</v>
      </c>
      <c r="E82" s="9"/>
      <c r="F82" s="8">
        <f t="shared" si="17"/>
        <v>10168</v>
      </c>
      <c r="G82" s="8">
        <f>G86+G83</f>
        <v>3443</v>
      </c>
      <c r="H82" s="8">
        <f>H86+H83</f>
        <v>6725</v>
      </c>
      <c r="I82" s="8">
        <f t="shared" si="16"/>
        <v>10358</v>
      </c>
      <c r="J82" s="8">
        <f>J86+J83</f>
        <v>3566</v>
      </c>
      <c r="K82" s="8">
        <f>K86+K83</f>
        <v>6792</v>
      </c>
    </row>
    <row r="83" spans="1:11" ht="70.5" customHeight="1">
      <c r="A83" s="6" t="s">
        <v>29</v>
      </c>
      <c r="B83" s="6"/>
      <c r="C83" s="6" t="s">
        <v>106</v>
      </c>
      <c r="D83" s="6" t="s">
        <v>113</v>
      </c>
      <c r="E83" s="6"/>
      <c r="F83" s="7">
        <f t="shared" si="17"/>
        <v>3443</v>
      </c>
      <c r="G83" s="7">
        <f>G85+G84</f>
        <v>3443</v>
      </c>
      <c r="H83" s="7">
        <f>H85+H84</f>
        <v>0</v>
      </c>
      <c r="I83" s="7">
        <f t="shared" si="16"/>
        <v>3566</v>
      </c>
      <c r="J83" s="7">
        <f>J85+J84</f>
        <v>3566</v>
      </c>
      <c r="K83" s="7">
        <f>K85+K84</f>
        <v>0</v>
      </c>
    </row>
    <row r="84" spans="1:11" ht="203.25" customHeight="1">
      <c r="A84" s="22" t="s">
        <v>30</v>
      </c>
      <c r="B84" s="6"/>
      <c r="C84" s="6" t="s">
        <v>106</v>
      </c>
      <c r="D84" s="6" t="s">
        <v>113</v>
      </c>
      <c r="E84" s="6" t="s">
        <v>31</v>
      </c>
      <c r="F84" s="7">
        <f>G84+H84</f>
        <v>2772</v>
      </c>
      <c r="G84" s="7">
        <v>2772</v>
      </c>
      <c r="H84" s="7">
        <v>0</v>
      </c>
      <c r="I84" s="7">
        <f>J84+K84</f>
        <v>2883</v>
      </c>
      <c r="J84" s="7">
        <v>2883</v>
      </c>
      <c r="K84" s="7">
        <v>0</v>
      </c>
    </row>
    <row r="85" spans="1:11" ht="84.75" customHeight="1">
      <c r="A85" s="6" t="s">
        <v>34</v>
      </c>
      <c r="B85" s="6"/>
      <c r="C85" s="6" t="s">
        <v>106</v>
      </c>
      <c r="D85" s="6" t="s">
        <v>113</v>
      </c>
      <c r="E85" s="6" t="s">
        <v>35</v>
      </c>
      <c r="F85" s="7">
        <f t="shared" si="17"/>
        <v>671</v>
      </c>
      <c r="G85" s="7">
        <v>671</v>
      </c>
      <c r="H85" s="7"/>
      <c r="I85" s="7">
        <f t="shared" si="16"/>
        <v>683</v>
      </c>
      <c r="J85" s="7">
        <v>683</v>
      </c>
      <c r="K85" s="7"/>
    </row>
    <row r="86" spans="1:11" ht="289.5" customHeight="1">
      <c r="A86" s="22" t="s">
        <v>1015</v>
      </c>
      <c r="B86" s="9"/>
      <c r="C86" s="6" t="s">
        <v>106</v>
      </c>
      <c r="D86" s="6" t="s">
        <v>114</v>
      </c>
      <c r="E86" s="9"/>
      <c r="F86" s="7">
        <f t="shared" si="17"/>
        <v>6725</v>
      </c>
      <c r="G86" s="7">
        <f>G87+G88</f>
        <v>0</v>
      </c>
      <c r="H86" s="7">
        <f>H87+H88</f>
        <v>6725</v>
      </c>
      <c r="I86" s="7">
        <f>J86+K86</f>
        <v>6792</v>
      </c>
      <c r="J86" s="7">
        <f>J87+J88</f>
        <v>0</v>
      </c>
      <c r="K86" s="7">
        <f>K87+K88</f>
        <v>6792</v>
      </c>
    </row>
    <row r="87" spans="1:11" ht="204.75" customHeight="1">
      <c r="A87" s="22" t="s">
        <v>30</v>
      </c>
      <c r="B87" s="6"/>
      <c r="C87" s="6" t="s">
        <v>106</v>
      </c>
      <c r="D87" s="6" t="s">
        <v>114</v>
      </c>
      <c r="E87" s="6" t="s">
        <v>31</v>
      </c>
      <c r="F87" s="7">
        <f t="shared" si="17"/>
        <v>6658</v>
      </c>
      <c r="G87" s="7"/>
      <c r="H87" s="7">
        <v>6658</v>
      </c>
      <c r="I87" s="7">
        <f t="shared" si="16"/>
        <v>6725</v>
      </c>
      <c r="J87" s="7"/>
      <c r="K87" s="7">
        <v>6725</v>
      </c>
    </row>
    <row r="88" spans="1:11" ht="90" customHeight="1">
      <c r="A88" s="6" t="s">
        <v>34</v>
      </c>
      <c r="B88" s="6"/>
      <c r="C88" s="6" t="s">
        <v>106</v>
      </c>
      <c r="D88" s="6" t="s">
        <v>114</v>
      </c>
      <c r="E88" s="6" t="s">
        <v>35</v>
      </c>
      <c r="F88" s="7">
        <f>G88+H88</f>
        <v>67</v>
      </c>
      <c r="G88" s="7">
        <v>0</v>
      </c>
      <c r="H88" s="7">
        <v>67</v>
      </c>
      <c r="I88" s="7">
        <f>J88+K88</f>
        <v>67</v>
      </c>
      <c r="J88" s="7">
        <v>0</v>
      </c>
      <c r="K88" s="7">
        <v>67</v>
      </c>
    </row>
    <row r="89" spans="1:11" ht="167.25" customHeight="1">
      <c r="A89" s="1" t="s">
        <v>1049</v>
      </c>
      <c r="B89" s="2"/>
      <c r="C89" s="4" t="s">
        <v>106</v>
      </c>
      <c r="D89" s="4" t="s">
        <v>1050</v>
      </c>
      <c r="E89" s="2"/>
      <c r="F89" s="8">
        <f>G89+H89</f>
        <v>100</v>
      </c>
      <c r="G89" s="8">
        <f t="shared" ref="G89:H91" si="20">G90</f>
        <v>100</v>
      </c>
      <c r="H89" s="8">
        <f t="shared" si="20"/>
        <v>0</v>
      </c>
      <c r="I89" s="8">
        <f>J89+K89</f>
        <v>100</v>
      </c>
      <c r="J89" s="8">
        <f t="shared" ref="J89:K91" si="21">J90</f>
        <v>100</v>
      </c>
      <c r="K89" s="8">
        <f t="shared" si="21"/>
        <v>0</v>
      </c>
    </row>
    <row r="90" spans="1:11" ht="165.75" customHeight="1">
      <c r="A90" s="1" t="s">
        <v>1051</v>
      </c>
      <c r="B90" s="2"/>
      <c r="C90" s="4" t="s">
        <v>106</v>
      </c>
      <c r="D90" s="4" t="s">
        <v>1052</v>
      </c>
      <c r="E90" s="4"/>
      <c r="F90" s="8">
        <f>G90+H90</f>
        <v>100</v>
      </c>
      <c r="G90" s="8">
        <f t="shared" si="20"/>
        <v>100</v>
      </c>
      <c r="H90" s="8">
        <f t="shared" si="20"/>
        <v>0</v>
      </c>
      <c r="I90" s="8">
        <f>J90+K90</f>
        <v>100</v>
      </c>
      <c r="J90" s="8">
        <f t="shared" si="21"/>
        <v>100</v>
      </c>
      <c r="K90" s="8">
        <f t="shared" si="21"/>
        <v>0</v>
      </c>
    </row>
    <row r="91" spans="1:11" ht="27.75" customHeight="1">
      <c r="A91" s="3" t="s">
        <v>60</v>
      </c>
      <c r="B91" s="2"/>
      <c r="C91" s="2" t="s">
        <v>106</v>
      </c>
      <c r="D91" s="2" t="s">
        <v>1053</v>
      </c>
      <c r="E91" s="2"/>
      <c r="F91" s="7">
        <f>G91+H91</f>
        <v>100</v>
      </c>
      <c r="G91" s="7">
        <f t="shared" si="20"/>
        <v>100</v>
      </c>
      <c r="H91" s="7">
        <f t="shared" si="20"/>
        <v>0</v>
      </c>
      <c r="I91" s="7">
        <f>J91+K91</f>
        <v>100</v>
      </c>
      <c r="J91" s="7">
        <f t="shared" si="21"/>
        <v>100</v>
      </c>
      <c r="K91" s="7">
        <f t="shared" si="21"/>
        <v>0</v>
      </c>
    </row>
    <row r="92" spans="1:11" ht="75.75" customHeight="1">
      <c r="A92" s="2" t="s">
        <v>34</v>
      </c>
      <c r="B92" s="2"/>
      <c r="C92" s="2" t="s">
        <v>106</v>
      </c>
      <c r="D92" s="2" t="s">
        <v>1053</v>
      </c>
      <c r="E92" s="2" t="s">
        <v>35</v>
      </c>
      <c r="F92" s="7">
        <f>G92+H92</f>
        <v>100</v>
      </c>
      <c r="G92" s="7">
        <v>100</v>
      </c>
      <c r="H92" s="7">
        <v>0</v>
      </c>
      <c r="I92" s="7">
        <f>J92+K92</f>
        <v>100</v>
      </c>
      <c r="J92" s="7">
        <v>100</v>
      </c>
      <c r="K92" s="7">
        <v>0</v>
      </c>
    </row>
    <row r="93" spans="1:11" ht="36.75" customHeight="1">
      <c r="A93" s="9" t="s">
        <v>115</v>
      </c>
      <c r="B93" s="9"/>
      <c r="C93" s="9" t="s">
        <v>116</v>
      </c>
      <c r="D93" s="9"/>
      <c r="E93" s="9"/>
      <c r="F93" s="8">
        <f t="shared" si="17"/>
        <v>57390.8</v>
      </c>
      <c r="G93" s="8">
        <f>G94</f>
        <v>57390.8</v>
      </c>
      <c r="H93" s="8">
        <f>H94</f>
        <v>0</v>
      </c>
      <c r="I93" s="8">
        <f t="shared" si="16"/>
        <v>57893.8</v>
      </c>
      <c r="J93" s="8">
        <f>J94</f>
        <v>57893.8</v>
      </c>
      <c r="K93" s="8">
        <f>K94</f>
        <v>0</v>
      </c>
    </row>
    <row r="94" spans="1:11" ht="163.5" customHeight="1">
      <c r="A94" s="19" t="s">
        <v>23</v>
      </c>
      <c r="B94" s="9"/>
      <c r="C94" s="9" t="s">
        <v>116</v>
      </c>
      <c r="D94" s="9" t="s">
        <v>24</v>
      </c>
      <c r="E94" s="9"/>
      <c r="F94" s="8">
        <f t="shared" si="17"/>
        <v>57390.8</v>
      </c>
      <c r="G94" s="8">
        <f>G95</f>
        <v>57390.8</v>
      </c>
      <c r="H94" s="8">
        <f>H95</f>
        <v>0</v>
      </c>
      <c r="I94" s="8">
        <f t="shared" si="16"/>
        <v>57893.8</v>
      </c>
      <c r="J94" s="8">
        <f>J95</f>
        <v>57893.8</v>
      </c>
      <c r="K94" s="8">
        <f>K95</f>
        <v>0</v>
      </c>
    </row>
    <row r="95" spans="1:11" ht="225" customHeight="1">
      <c r="A95" s="19" t="s">
        <v>117</v>
      </c>
      <c r="B95" s="9"/>
      <c r="C95" s="9" t="s">
        <v>116</v>
      </c>
      <c r="D95" s="9" t="s">
        <v>118</v>
      </c>
      <c r="E95" s="9"/>
      <c r="F95" s="8">
        <f t="shared" si="17"/>
        <v>57390.8</v>
      </c>
      <c r="G95" s="8">
        <f>G97</f>
        <v>57390.8</v>
      </c>
      <c r="H95" s="8">
        <f>H97</f>
        <v>0</v>
      </c>
      <c r="I95" s="8">
        <f t="shared" si="16"/>
        <v>57893.8</v>
      </c>
      <c r="J95" s="8">
        <f>J97</f>
        <v>57893.8</v>
      </c>
      <c r="K95" s="8">
        <f>K97</f>
        <v>0</v>
      </c>
    </row>
    <row r="96" spans="1:11" ht="323.25" customHeight="1">
      <c r="A96" s="19" t="s">
        <v>119</v>
      </c>
      <c r="B96" s="9"/>
      <c r="C96" s="9" t="s">
        <v>116</v>
      </c>
      <c r="D96" s="9" t="s">
        <v>120</v>
      </c>
      <c r="E96" s="9"/>
      <c r="F96" s="8">
        <f t="shared" si="17"/>
        <v>57390.8</v>
      </c>
      <c r="G96" s="8">
        <f>G97</f>
        <v>57390.8</v>
      </c>
      <c r="H96" s="8">
        <f>H97</f>
        <v>0</v>
      </c>
      <c r="I96" s="8">
        <f t="shared" si="16"/>
        <v>57893.8</v>
      </c>
      <c r="J96" s="8">
        <f>J97</f>
        <v>57893.8</v>
      </c>
      <c r="K96" s="8">
        <f>K97</f>
        <v>0</v>
      </c>
    </row>
    <row r="97" spans="1:11" ht="105.75" customHeight="1">
      <c r="A97" s="22" t="s">
        <v>121</v>
      </c>
      <c r="B97" s="6"/>
      <c r="C97" s="6" t="s">
        <v>116</v>
      </c>
      <c r="D97" s="6" t="s">
        <v>122</v>
      </c>
      <c r="E97" s="6"/>
      <c r="F97" s="7">
        <f t="shared" si="17"/>
        <v>57390.8</v>
      </c>
      <c r="G97" s="7">
        <f>G98+G99+G100</f>
        <v>57390.8</v>
      </c>
      <c r="H97" s="7">
        <f>H98+H99+H100</f>
        <v>0</v>
      </c>
      <c r="I97" s="7">
        <f t="shared" si="16"/>
        <v>57893.8</v>
      </c>
      <c r="J97" s="7">
        <f>J98+J99+J100</f>
        <v>57893.8</v>
      </c>
      <c r="K97" s="7">
        <f>K98+K99+K100</f>
        <v>0</v>
      </c>
    </row>
    <row r="98" spans="1:11" ht="219" customHeight="1">
      <c r="A98" s="22" t="s">
        <v>30</v>
      </c>
      <c r="B98" s="6"/>
      <c r="C98" s="6" t="s">
        <v>116</v>
      </c>
      <c r="D98" s="6" t="s">
        <v>122</v>
      </c>
      <c r="E98" s="6" t="s">
        <v>31</v>
      </c>
      <c r="F98" s="7">
        <f t="shared" si="17"/>
        <v>49327</v>
      </c>
      <c r="G98" s="7">
        <v>49327</v>
      </c>
      <c r="H98" s="7"/>
      <c r="I98" s="7">
        <f t="shared" si="16"/>
        <v>49763</v>
      </c>
      <c r="J98" s="7">
        <v>49763</v>
      </c>
      <c r="K98" s="7"/>
    </row>
    <row r="99" spans="1:11" ht="85.5" customHeight="1">
      <c r="A99" s="6" t="s">
        <v>34</v>
      </c>
      <c r="B99" s="6"/>
      <c r="C99" s="6" t="s">
        <v>116</v>
      </c>
      <c r="D99" s="6" t="s">
        <v>122</v>
      </c>
      <c r="E99" s="6" t="s">
        <v>35</v>
      </c>
      <c r="F99" s="7">
        <f t="shared" si="17"/>
        <v>7645.8</v>
      </c>
      <c r="G99" s="7">
        <v>7645.8</v>
      </c>
      <c r="H99" s="7"/>
      <c r="I99" s="7">
        <f t="shared" si="16"/>
        <v>7712.8</v>
      </c>
      <c r="J99" s="7">
        <v>7712.8</v>
      </c>
      <c r="K99" s="7"/>
    </row>
    <row r="100" spans="1:11" ht="57.75" customHeight="1">
      <c r="A100" s="6" t="s">
        <v>46</v>
      </c>
      <c r="B100" s="6"/>
      <c r="C100" s="6" t="s">
        <v>116</v>
      </c>
      <c r="D100" s="6" t="s">
        <v>122</v>
      </c>
      <c r="E100" s="6" t="s">
        <v>47</v>
      </c>
      <c r="F100" s="7">
        <f t="shared" si="17"/>
        <v>418</v>
      </c>
      <c r="G100" s="7">
        <v>418</v>
      </c>
      <c r="H100" s="7"/>
      <c r="I100" s="7">
        <f t="shared" si="16"/>
        <v>418</v>
      </c>
      <c r="J100" s="7">
        <v>418</v>
      </c>
      <c r="K100" s="7"/>
    </row>
    <row r="101" spans="1:11" ht="128.25" customHeight="1">
      <c r="A101" s="9" t="s">
        <v>123</v>
      </c>
      <c r="B101" s="9"/>
      <c r="C101" s="9" t="s">
        <v>124</v>
      </c>
      <c r="D101" s="9"/>
      <c r="E101" s="9"/>
      <c r="F101" s="8">
        <f t="shared" si="17"/>
        <v>25324.2</v>
      </c>
      <c r="G101" s="8">
        <f t="shared" ref="G101:H104" si="22">G102</f>
        <v>25324.2</v>
      </c>
      <c r="H101" s="8">
        <f t="shared" si="22"/>
        <v>0</v>
      </c>
      <c r="I101" s="8">
        <f t="shared" si="16"/>
        <v>25522.2</v>
      </c>
      <c r="J101" s="8">
        <f t="shared" ref="J101:K104" si="23">J102</f>
        <v>25522.2</v>
      </c>
      <c r="K101" s="8">
        <f t="shared" si="23"/>
        <v>0</v>
      </c>
    </row>
    <row r="102" spans="1:11" ht="148.5" customHeight="1">
      <c r="A102" s="19" t="s">
        <v>23</v>
      </c>
      <c r="B102" s="9"/>
      <c r="C102" s="9" t="s">
        <v>124</v>
      </c>
      <c r="D102" s="9" t="s">
        <v>24</v>
      </c>
      <c r="E102" s="6"/>
      <c r="F102" s="8">
        <f t="shared" si="17"/>
        <v>25324.2</v>
      </c>
      <c r="G102" s="8">
        <f t="shared" si="22"/>
        <v>25324.2</v>
      </c>
      <c r="H102" s="8">
        <f t="shared" si="22"/>
        <v>0</v>
      </c>
      <c r="I102" s="8">
        <f t="shared" si="16"/>
        <v>25522.2</v>
      </c>
      <c r="J102" s="8">
        <f t="shared" si="23"/>
        <v>25522.2</v>
      </c>
      <c r="K102" s="8">
        <f t="shared" si="23"/>
        <v>0</v>
      </c>
    </row>
    <row r="103" spans="1:11" ht="236.25" customHeight="1">
      <c r="A103" s="19" t="s">
        <v>117</v>
      </c>
      <c r="B103" s="9"/>
      <c r="C103" s="9" t="s">
        <v>124</v>
      </c>
      <c r="D103" s="9" t="s">
        <v>118</v>
      </c>
      <c r="E103" s="6"/>
      <c r="F103" s="8">
        <f t="shared" si="17"/>
        <v>25324.2</v>
      </c>
      <c r="G103" s="8">
        <f t="shared" si="22"/>
        <v>25324.2</v>
      </c>
      <c r="H103" s="8">
        <f t="shared" si="22"/>
        <v>0</v>
      </c>
      <c r="I103" s="8">
        <f t="shared" si="16"/>
        <v>25522.2</v>
      </c>
      <c r="J103" s="8">
        <f t="shared" si="23"/>
        <v>25522.2</v>
      </c>
      <c r="K103" s="8">
        <f t="shared" si="23"/>
        <v>0</v>
      </c>
    </row>
    <row r="104" spans="1:11" ht="329.25" customHeight="1">
      <c r="A104" s="19" t="s">
        <v>119</v>
      </c>
      <c r="B104" s="9"/>
      <c r="C104" s="9" t="s">
        <v>124</v>
      </c>
      <c r="D104" s="9" t="s">
        <v>120</v>
      </c>
      <c r="E104" s="6"/>
      <c r="F104" s="8">
        <f t="shared" si="17"/>
        <v>25324.2</v>
      </c>
      <c r="G104" s="8">
        <f t="shared" si="22"/>
        <v>25324.2</v>
      </c>
      <c r="H104" s="8">
        <f t="shared" si="22"/>
        <v>0</v>
      </c>
      <c r="I104" s="8">
        <f t="shared" si="16"/>
        <v>25522.2</v>
      </c>
      <c r="J104" s="8">
        <f t="shared" si="23"/>
        <v>25522.2</v>
      </c>
      <c r="K104" s="8">
        <f t="shared" si="23"/>
        <v>0</v>
      </c>
    </row>
    <row r="105" spans="1:11" ht="108" customHeight="1">
      <c r="A105" s="22" t="s">
        <v>121</v>
      </c>
      <c r="B105" s="6"/>
      <c r="C105" s="6" t="s">
        <v>124</v>
      </c>
      <c r="D105" s="6" t="s">
        <v>122</v>
      </c>
      <c r="E105" s="6"/>
      <c r="F105" s="7">
        <f t="shared" si="17"/>
        <v>25324.2</v>
      </c>
      <c r="G105" s="7">
        <f>G106+G107+G108</f>
        <v>25324.2</v>
      </c>
      <c r="H105" s="7">
        <f>H106+H107+H108</f>
        <v>0</v>
      </c>
      <c r="I105" s="7">
        <f t="shared" si="16"/>
        <v>25522.2</v>
      </c>
      <c r="J105" s="7">
        <f>J106+J107+J108</f>
        <v>25522.2</v>
      </c>
      <c r="K105" s="7">
        <f>K106+K107+K108</f>
        <v>0</v>
      </c>
    </row>
    <row r="106" spans="1:11" ht="213" customHeight="1">
      <c r="A106" s="22" t="s">
        <v>30</v>
      </c>
      <c r="B106" s="6"/>
      <c r="C106" s="6" t="s">
        <v>124</v>
      </c>
      <c r="D106" s="6" t="s">
        <v>122</v>
      </c>
      <c r="E106" s="6" t="s">
        <v>31</v>
      </c>
      <c r="F106" s="7">
        <f t="shared" si="17"/>
        <v>21823</v>
      </c>
      <c r="G106" s="7">
        <v>21823</v>
      </c>
      <c r="H106" s="7"/>
      <c r="I106" s="7">
        <f t="shared" ref="I106:I144" si="24">J106+K106</f>
        <v>22014</v>
      </c>
      <c r="J106" s="7">
        <v>22014</v>
      </c>
      <c r="K106" s="7"/>
    </row>
    <row r="107" spans="1:11" ht="84.75" customHeight="1">
      <c r="A107" s="6" t="s">
        <v>34</v>
      </c>
      <c r="B107" s="6"/>
      <c r="C107" s="6" t="s">
        <v>124</v>
      </c>
      <c r="D107" s="6" t="s">
        <v>122</v>
      </c>
      <c r="E107" s="6" t="s">
        <v>35</v>
      </c>
      <c r="F107" s="7">
        <f t="shared" si="17"/>
        <v>3436.2</v>
      </c>
      <c r="G107" s="7">
        <v>3436.2</v>
      </c>
      <c r="H107" s="7"/>
      <c r="I107" s="7">
        <f t="shared" si="24"/>
        <v>3443.2</v>
      </c>
      <c r="J107" s="7">
        <v>3443.2</v>
      </c>
      <c r="K107" s="7"/>
    </row>
    <row r="108" spans="1:11" ht="40.5" customHeight="1">
      <c r="A108" s="6" t="s">
        <v>46</v>
      </c>
      <c r="B108" s="6"/>
      <c r="C108" s="6" t="s">
        <v>124</v>
      </c>
      <c r="D108" s="6" t="s">
        <v>122</v>
      </c>
      <c r="E108" s="6" t="s">
        <v>47</v>
      </c>
      <c r="F108" s="7">
        <f t="shared" si="17"/>
        <v>65</v>
      </c>
      <c r="G108" s="7">
        <v>65</v>
      </c>
      <c r="H108" s="7"/>
      <c r="I108" s="7">
        <f t="shared" si="24"/>
        <v>65</v>
      </c>
      <c r="J108" s="7">
        <v>65</v>
      </c>
      <c r="K108" s="7"/>
    </row>
    <row r="109" spans="1:11" ht="133.5" customHeight="1">
      <c r="A109" s="9" t="s">
        <v>125</v>
      </c>
      <c r="B109" s="6"/>
      <c r="C109" s="9" t="s">
        <v>126</v>
      </c>
      <c r="D109" s="9"/>
      <c r="E109" s="6"/>
      <c r="F109" s="8">
        <f t="shared" si="17"/>
        <v>225</v>
      </c>
      <c r="G109" s="8">
        <f t="shared" ref="G109:H113" si="25">G110</f>
        <v>225</v>
      </c>
      <c r="H109" s="8">
        <f t="shared" si="25"/>
        <v>0</v>
      </c>
      <c r="I109" s="8">
        <f t="shared" si="24"/>
        <v>225</v>
      </c>
      <c r="J109" s="8">
        <f t="shared" ref="J109:K113" si="26">J110</f>
        <v>225</v>
      </c>
      <c r="K109" s="8">
        <f t="shared" si="26"/>
        <v>0</v>
      </c>
    </row>
    <row r="110" spans="1:11" ht="154.5" customHeight="1">
      <c r="A110" s="19" t="s">
        <v>23</v>
      </c>
      <c r="B110" s="6"/>
      <c r="C110" s="9" t="s">
        <v>126</v>
      </c>
      <c r="D110" s="9" t="s">
        <v>24</v>
      </c>
      <c r="E110" s="6"/>
      <c r="F110" s="8">
        <f t="shared" ref="F110:F154" si="27">G110+H110</f>
        <v>225</v>
      </c>
      <c r="G110" s="8">
        <f t="shared" si="25"/>
        <v>225</v>
      </c>
      <c r="H110" s="7">
        <f t="shared" si="25"/>
        <v>0</v>
      </c>
      <c r="I110" s="8">
        <f t="shared" si="24"/>
        <v>225</v>
      </c>
      <c r="J110" s="8">
        <f t="shared" si="26"/>
        <v>225</v>
      </c>
      <c r="K110" s="7">
        <f t="shared" si="26"/>
        <v>0</v>
      </c>
    </row>
    <row r="111" spans="1:11" ht="183.75" customHeight="1">
      <c r="A111" s="19" t="s">
        <v>56</v>
      </c>
      <c r="B111" s="6"/>
      <c r="C111" s="9" t="s">
        <v>126</v>
      </c>
      <c r="D111" s="9" t="s">
        <v>57</v>
      </c>
      <c r="E111" s="6"/>
      <c r="F111" s="8">
        <f t="shared" si="27"/>
        <v>225</v>
      </c>
      <c r="G111" s="8">
        <f t="shared" si="25"/>
        <v>225</v>
      </c>
      <c r="H111" s="7">
        <f t="shared" si="25"/>
        <v>0</v>
      </c>
      <c r="I111" s="8">
        <f t="shared" si="24"/>
        <v>225</v>
      </c>
      <c r="J111" s="8">
        <f t="shared" si="26"/>
        <v>225</v>
      </c>
      <c r="K111" s="7">
        <f t="shared" si="26"/>
        <v>0</v>
      </c>
    </row>
    <row r="112" spans="1:11" ht="382.5" customHeight="1">
      <c r="A112" s="24" t="s">
        <v>127</v>
      </c>
      <c r="B112" s="6"/>
      <c r="C112" s="9" t="s">
        <v>126</v>
      </c>
      <c r="D112" s="9" t="s">
        <v>128</v>
      </c>
      <c r="E112" s="9"/>
      <c r="F112" s="8">
        <f t="shared" si="27"/>
        <v>225</v>
      </c>
      <c r="G112" s="8">
        <f t="shared" si="25"/>
        <v>225</v>
      </c>
      <c r="H112" s="7">
        <f t="shared" si="25"/>
        <v>0</v>
      </c>
      <c r="I112" s="8">
        <f t="shared" si="24"/>
        <v>225</v>
      </c>
      <c r="J112" s="7">
        <f t="shared" si="26"/>
        <v>225</v>
      </c>
      <c r="K112" s="7">
        <f t="shared" si="26"/>
        <v>0</v>
      </c>
    </row>
    <row r="113" spans="1:11" ht="113.25" customHeight="1">
      <c r="A113" s="22" t="s">
        <v>121</v>
      </c>
      <c r="B113" s="6"/>
      <c r="C113" s="6" t="s">
        <v>126</v>
      </c>
      <c r="D113" s="6" t="s">
        <v>129</v>
      </c>
      <c r="E113" s="6"/>
      <c r="F113" s="7">
        <f t="shared" si="27"/>
        <v>225</v>
      </c>
      <c r="G113" s="7">
        <f t="shared" si="25"/>
        <v>225</v>
      </c>
      <c r="H113" s="7">
        <f t="shared" si="25"/>
        <v>0</v>
      </c>
      <c r="I113" s="7">
        <f t="shared" si="24"/>
        <v>225</v>
      </c>
      <c r="J113" s="7">
        <f t="shared" si="26"/>
        <v>225</v>
      </c>
      <c r="K113" s="7">
        <f t="shared" si="26"/>
        <v>0</v>
      </c>
    </row>
    <row r="114" spans="1:11" ht="95.25" customHeight="1">
      <c r="A114" s="6" t="s">
        <v>34</v>
      </c>
      <c r="B114" s="6"/>
      <c r="C114" s="6" t="s">
        <v>126</v>
      </c>
      <c r="D114" s="6" t="s">
        <v>129</v>
      </c>
      <c r="E114" s="6" t="s">
        <v>35</v>
      </c>
      <c r="F114" s="7">
        <f t="shared" si="27"/>
        <v>225</v>
      </c>
      <c r="G114" s="7">
        <v>225</v>
      </c>
      <c r="H114" s="7"/>
      <c r="I114" s="7">
        <f t="shared" si="24"/>
        <v>225</v>
      </c>
      <c r="J114" s="7">
        <v>225</v>
      </c>
      <c r="K114" s="7"/>
    </row>
    <row r="115" spans="1:11" ht="41.25" customHeight="1">
      <c r="A115" s="9" t="s">
        <v>130</v>
      </c>
      <c r="B115" s="9"/>
      <c r="C115" s="9" t="s">
        <v>131</v>
      </c>
      <c r="D115" s="9"/>
      <c r="E115" s="9"/>
      <c r="F115" s="8">
        <f t="shared" si="27"/>
        <v>745899.39999999991</v>
      </c>
      <c r="G115" s="8">
        <f>G116+G137+G177+G128+G153+G171+G122</f>
        <v>539927.1</v>
      </c>
      <c r="H115" s="8">
        <f>H116+H137+H177+H128+H153+H171+H122</f>
        <v>205972.3</v>
      </c>
      <c r="I115" s="8">
        <f t="shared" si="24"/>
        <v>538292.69999999995</v>
      </c>
      <c r="J115" s="8">
        <f>J116+J137+J177+J128+J153+J171+J122</f>
        <v>475716.6</v>
      </c>
      <c r="K115" s="8">
        <f>K116+K137+K177+K128+K153+K171+K122</f>
        <v>62576.1</v>
      </c>
    </row>
    <row r="116" spans="1:11" ht="45.75" customHeight="1">
      <c r="A116" s="9" t="s">
        <v>132</v>
      </c>
      <c r="B116" s="9"/>
      <c r="C116" s="9" t="s">
        <v>133</v>
      </c>
      <c r="D116" s="9"/>
      <c r="E116" s="9"/>
      <c r="F116" s="8">
        <f t="shared" si="27"/>
        <v>605</v>
      </c>
      <c r="G116" s="8">
        <f t="shared" ref="G116:H119" si="28">G117</f>
        <v>0</v>
      </c>
      <c r="H116" s="8">
        <f t="shared" si="28"/>
        <v>605</v>
      </c>
      <c r="I116" s="8">
        <f t="shared" si="24"/>
        <v>629</v>
      </c>
      <c r="J116" s="8">
        <f t="shared" ref="J116:K119" si="29">J117</f>
        <v>0</v>
      </c>
      <c r="K116" s="8">
        <f t="shared" si="29"/>
        <v>629</v>
      </c>
    </row>
    <row r="117" spans="1:11" ht="225.75" customHeight="1">
      <c r="A117" s="19" t="s">
        <v>70</v>
      </c>
      <c r="B117" s="9"/>
      <c r="C117" s="9" t="s">
        <v>133</v>
      </c>
      <c r="D117" s="9" t="s">
        <v>71</v>
      </c>
      <c r="E117" s="9"/>
      <c r="F117" s="8">
        <f t="shared" si="27"/>
        <v>605</v>
      </c>
      <c r="G117" s="8">
        <f t="shared" si="28"/>
        <v>0</v>
      </c>
      <c r="H117" s="8">
        <f t="shared" si="28"/>
        <v>605</v>
      </c>
      <c r="I117" s="8">
        <f t="shared" si="24"/>
        <v>629</v>
      </c>
      <c r="J117" s="8">
        <f t="shared" si="29"/>
        <v>0</v>
      </c>
      <c r="K117" s="8">
        <f t="shared" si="29"/>
        <v>629</v>
      </c>
    </row>
    <row r="118" spans="1:11" ht="105" customHeight="1">
      <c r="A118" s="19" t="s">
        <v>134</v>
      </c>
      <c r="B118" s="9"/>
      <c r="C118" s="9" t="s">
        <v>133</v>
      </c>
      <c r="D118" s="9" t="s">
        <v>77</v>
      </c>
      <c r="E118" s="9"/>
      <c r="F118" s="8">
        <f t="shared" si="27"/>
        <v>605</v>
      </c>
      <c r="G118" s="8">
        <f t="shared" si="28"/>
        <v>0</v>
      </c>
      <c r="H118" s="8">
        <f t="shared" si="28"/>
        <v>605</v>
      </c>
      <c r="I118" s="8">
        <f t="shared" si="24"/>
        <v>629</v>
      </c>
      <c r="J118" s="8">
        <f t="shared" si="29"/>
        <v>0</v>
      </c>
      <c r="K118" s="8">
        <f t="shared" si="29"/>
        <v>629</v>
      </c>
    </row>
    <row r="119" spans="1:11" ht="216.75" customHeight="1">
      <c r="A119" s="19" t="s">
        <v>1080</v>
      </c>
      <c r="B119" s="9"/>
      <c r="C119" s="9" t="s">
        <v>133</v>
      </c>
      <c r="D119" s="9" t="s">
        <v>135</v>
      </c>
      <c r="E119" s="9"/>
      <c r="F119" s="8">
        <f t="shared" si="27"/>
        <v>605</v>
      </c>
      <c r="G119" s="8">
        <f t="shared" si="28"/>
        <v>0</v>
      </c>
      <c r="H119" s="8">
        <f t="shared" si="28"/>
        <v>605</v>
      </c>
      <c r="I119" s="8">
        <f t="shared" si="24"/>
        <v>629</v>
      </c>
      <c r="J119" s="8">
        <f t="shared" si="29"/>
        <v>0</v>
      </c>
      <c r="K119" s="8">
        <f t="shared" si="29"/>
        <v>629</v>
      </c>
    </row>
    <row r="120" spans="1:11" ht="71.25" customHeight="1">
      <c r="A120" s="22" t="s">
        <v>136</v>
      </c>
      <c r="B120" s="6"/>
      <c r="C120" s="6" t="s">
        <v>133</v>
      </c>
      <c r="D120" s="6" t="s">
        <v>137</v>
      </c>
      <c r="E120" s="6"/>
      <c r="F120" s="7">
        <f t="shared" si="27"/>
        <v>605</v>
      </c>
      <c r="G120" s="7">
        <f>G121</f>
        <v>0</v>
      </c>
      <c r="H120" s="7">
        <f>H121</f>
        <v>605</v>
      </c>
      <c r="I120" s="7">
        <f t="shared" si="24"/>
        <v>629</v>
      </c>
      <c r="J120" s="7">
        <f>J121</f>
        <v>0</v>
      </c>
      <c r="K120" s="7">
        <f>K121</f>
        <v>629</v>
      </c>
    </row>
    <row r="121" spans="1:11" ht="218.25" customHeight="1">
      <c r="A121" s="22" t="s">
        <v>30</v>
      </c>
      <c r="B121" s="6"/>
      <c r="C121" s="6" t="s">
        <v>133</v>
      </c>
      <c r="D121" s="6" t="s">
        <v>137</v>
      </c>
      <c r="E121" s="6" t="s">
        <v>31</v>
      </c>
      <c r="F121" s="7">
        <f t="shared" si="27"/>
        <v>605</v>
      </c>
      <c r="G121" s="7"/>
      <c r="H121" s="7">
        <v>605</v>
      </c>
      <c r="I121" s="7">
        <f t="shared" si="24"/>
        <v>629</v>
      </c>
      <c r="J121" s="7"/>
      <c r="K121" s="7">
        <v>629</v>
      </c>
    </row>
    <row r="122" spans="1:11" ht="51" customHeight="1">
      <c r="A122" s="4" t="s">
        <v>1044</v>
      </c>
      <c r="B122" s="4"/>
      <c r="C122" s="4" t="s">
        <v>1045</v>
      </c>
      <c r="D122" s="4"/>
      <c r="E122" s="4"/>
      <c r="F122" s="60">
        <f t="shared" si="27"/>
        <v>732.3</v>
      </c>
      <c r="G122" s="60">
        <f>G123</f>
        <v>0</v>
      </c>
      <c r="H122" s="60">
        <f>H123</f>
        <v>732.3</v>
      </c>
      <c r="I122" s="60">
        <f t="shared" ref="I122:K122" si="30">I123</f>
        <v>587.1</v>
      </c>
      <c r="J122" s="60">
        <f t="shared" si="30"/>
        <v>0</v>
      </c>
      <c r="K122" s="60">
        <f t="shared" si="30"/>
        <v>587.1</v>
      </c>
    </row>
    <row r="123" spans="1:11" ht="129" customHeight="1">
      <c r="A123" s="76" t="s">
        <v>260</v>
      </c>
      <c r="B123" s="4"/>
      <c r="C123" s="4" t="s">
        <v>1045</v>
      </c>
      <c r="D123" s="4" t="s">
        <v>203</v>
      </c>
      <c r="E123" s="4"/>
      <c r="F123" s="60">
        <f t="shared" si="27"/>
        <v>732.3</v>
      </c>
      <c r="G123" s="60">
        <f>G124</f>
        <v>0</v>
      </c>
      <c r="H123" s="60">
        <f>H124</f>
        <v>732.3</v>
      </c>
      <c r="I123" s="60">
        <f>J123+K123</f>
        <v>587.1</v>
      </c>
      <c r="J123" s="60">
        <f t="shared" ref="J123:K124" si="31">J124</f>
        <v>0</v>
      </c>
      <c r="K123" s="60">
        <f t="shared" si="31"/>
        <v>587.1</v>
      </c>
    </row>
    <row r="124" spans="1:11" ht="99.75" customHeight="1">
      <c r="A124" s="76" t="s">
        <v>261</v>
      </c>
      <c r="B124" s="4"/>
      <c r="C124" s="4" t="s">
        <v>1045</v>
      </c>
      <c r="D124" s="4" t="s">
        <v>205</v>
      </c>
      <c r="E124" s="4"/>
      <c r="F124" s="60">
        <f t="shared" si="27"/>
        <v>732.3</v>
      </c>
      <c r="G124" s="60">
        <f>G125</f>
        <v>0</v>
      </c>
      <c r="H124" s="60">
        <f t="shared" ref="H124" si="32">H125</f>
        <v>732.3</v>
      </c>
      <c r="I124" s="60">
        <f>J124+K124</f>
        <v>587.1</v>
      </c>
      <c r="J124" s="60">
        <f t="shared" si="31"/>
        <v>0</v>
      </c>
      <c r="K124" s="60">
        <f t="shared" si="31"/>
        <v>587.1</v>
      </c>
    </row>
    <row r="125" spans="1:11" ht="168" customHeight="1">
      <c r="A125" s="76" t="s">
        <v>265</v>
      </c>
      <c r="B125" s="4"/>
      <c r="C125" s="4" t="s">
        <v>1045</v>
      </c>
      <c r="D125" s="4" t="s">
        <v>266</v>
      </c>
      <c r="E125" s="4"/>
      <c r="F125" s="60">
        <f t="shared" si="27"/>
        <v>732.3</v>
      </c>
      <c r="G125" s="60">
        <f>G126</f>
        <v>0</v>
      </c>
      <c r="H125" s="60">
        <f>H126</f>
        <v>732.3</v>
      </c>
      <c r="I125" s="60">
        <f>J125+K125</f>
        <v>587.1</v>
      </c>
      <c r="J125" s="60">
        <f t="shared" ref="J125:K125" si="33">J126</f>
        <v>0</v>
      </c>
      <c r="K125" s="60">
        <f t="shared" si="33"/>
        <v>587.1</v>
      </c>
    </row>
    <row r="126" spans="1:11" ht="128.25" customHeight="1">
      <c r="A126" s="3" t="s">
        <v>1046</v>
      </c>
      <c r="B126" s="4"/>
      <c r="C126" s="2" t="s">
        <v>1045</v>
      </c>
      <c r="D126" s="2" t="s">
        <v>1047</v>
      </c>
      <c r="E126" s="4"/>
      <c r="F126" s="11">
        <f t="shared" si="27"/>
        <v>732.3</v>
      </c>
      <c r="G126" s="11">
        <f>G127</f>
        <v>0</v>
      </c>
      <c r="H126" s="11">
        <f>H127</f>
        <v>732.3</v>
      </c>
      <c r="I126" s="7">
        <f>J126+K126</f>
        <v>587.1</v>
      </c>
      <c r="J126" s="7">
        <f>J127</f>
        <v>0</v>
      </c>
      <c r="K126" s="7">
        <f>K127</f>
        <v>587.1</v>
      </c>
    </row>
    <row r="127" spans="1:11" ht="117" customHeight="1">
      <c r="A127" s="2" t="s">
        <v>145</v>
      </c>
      <c r="B127" s="4"/>
      <c r="C127" s="2" t="s">
        <v>1045</v>
      </c>
      <c r="D127" s="2" t="s">
        <v>1047</v>
      </c>
      <c r="E127" s="2" t="s">
        <v>146</v>
      </c>
      <c r="F127" s="11">
        <f t="shared" si="27"/>
        <v>732.3</v>
      </c>
      <c r="G127" s="11"/>
      <c r="H127" s="11">
        <v>732.3</v>
      </c>
      <c r="I127" s="7">
        <f>J127+K127</f>
        <v>587.1</v>
      </c>
      <c r="J127" s="7"/>
      <c r="K127" s="7">
        <v>587.1</v>
      </c>
    </row>
    <row r="128" spans="1:11" s="21" customFormat="1" ht="34.5" customHeight="1">
      <c r="A128" s="9" t="s">
        <v>138</v>
      </c>
      <c r="B128" s="9"/>
      <c r="C128" s="9" t="s">
        <v>139</v>
      </c>
      <c r="D128" s="9"/>
      <c r="E128" s="9"/>
      <c r="F128" s="8">
        <f t="shared" si="27"/>
        <v>47867</v>
      </c>
      <c r="G128" s="8">
        <f>G129</f>
        <v>47867</v>
      </c>
      <c r="H128" s="8">
        <f>H129</f>
        <v>0</v>
      </c>
      <c r="I128" s="8">
        <f t="shared" si="24"/>
        <v>48277</v>
      </c>
      <c r="J128" s="8">
        <f>J129</f>
        <v>48277</v>
      </c>
      <c r="K128" s="8">
        <f>K129</f>
        <v>0</v>
      </c>
    </row>
    <row r="129" spans="1:248" s="21" customFormat="1" ht="122.25" customHeight="1">
      <c r="A129" s="19" t="s">
        <v>81</v>
      </c>
      <c r="B129" s="9"/>
      <c r="C129" s="9" t="s">
        <v>139</v>
      </c>
      <c r="D129" s="9" t="s">
        <v>82</v>
      </c>
      <c r="E129" s="9"/>
      <c r="F129" s="8">
        <f t="shared" si="27"/>
        <v>47867</v>
      </c>
      <c r="G129" s="8">
        <f>G130</f>
        <v>47867</v>
      </c>
      <c r="H129" s="8">
        <f>H130</f>
        <v>0</v>
      </c>
      <c r="I129" s="8">
        <f t="shared" si="24"/>
        <v>48277</v>
      </c>
      <c r="J129" s="8">
        <f>J130</f>
        <v>48277</v>
      </c>
      <c r="K129" s="8">
        <f>K130</f>
        <v>0</v>
      </c>
    </row>
    <row r="130" spans="1:248" s="21" customFormat="1" ht="70.5" customHeight="1">
      <c r="A130" s="19" t="s">
        <v>140</v>
      </c>
      <c r="B130" s="9"/>
      <c r="C130" s="9" t="s">
        <v>139</v>
      </c>
      <c r="D130" s="9" t="s">
        <v>141</v>
      </c>
      <c r="E130" s="9"/>
      <c r="F130" s="8">
        <f t="shared" si="27"/>
        <v>47867</v>
      </c>
      <c r="G130" s="8">
        <f>G131+G134</f>
        <v>47867</v>
      </c>
      <c r="H130" s="8">
        <f>H131+H134</f>
        <v>0</v>
      </c>
      <c r="I130" s="8">
        <f t="shared" si="24"/>
        <v>48277</v>
      </c>
      <c r="J130" s="8">
        <f>J131+J134</f>
        <v>48277</v>
      </c>
      <c r="K130" s="8">
        <f>K131+K134</f>
        <v>0</v>
      </c>
    </row>
    <row r="131" spans="1:248" s="21" customFormat="1" ht="80.25" customHeight="1">
      <c r="A131" s="19" t="s">
        <v>142</v>
      </c>
      <c r="B131" s="9"/>
      <c r="C131" s="9" t="s">
        <v>139</v>
      </c>
      <c r="D131" s="9" t="s">
        <v>143</v>
      </c>
      <c r="E131" s="9"/>
      <c r="F131" s="8">
        <f t="shared" si="27"/>
        <v>23357</v>
      </c>
      <c r="G131" s="8">
        <f>G132</f>
        <v>23357</v>
      </c>
      <c r="H131" s="8">
        <f>H132</f>
        <v>0</v>
      </c>
      <c r="I131" s="8">
        <f t="shared" si="24"/>
        <v>24428</v>
      </c>
      <c r="J131" s="8">
        <f>J132</f>
        <v>24428</v>
      </c>
      <c r="K131" s="8">
        <f>K132</f>
        <v>0</v>
      </c>
    </row>
    <row r="132" spans="1:248" ht="96.75" customHeight="1">
      <c r="A132" s="22" t="s">
        <v>101</v>
      </c>
      <c r="B132" s="9"/>
      <c r="C132" s="6" t="s">
        <v>139</v>
      </c>
      <c r="D132" s="6" t="s">
        <v>144</v>
      </c>
      <c r="E132" s="9"/>
      <c r="F132" s="7">
        <f t="shared" si="27"/>
        <v>23357</v>
      </c>
      <c r="G132" s="7">
        <f>G133</f>
        <v>23357</v>
      </c>
      <c r="H132" s="7">
        <f>H133</f>
        <v>0</v>
      </c>
      <c r="I132" s="7">
        <f t="shared" si="24"/>
        <v>24428</v>
      </c>
      <c r="J132" s="7">
        <f>J133</f>
        <v>24428</v>
      </c>
      <c r="K132" s="7">
        <f>K133</f>
        <v>0</v>
      </c>
      <c r="L132" s="21"/>
      <c r="M132" s="21"/>
      <c r="N132" s="21"/>
      <c r="O132" s="21"/>
      <c r="P132" s="21"/>
      <c r="Q132" s="21"/>
      <c r="R132" s="21"/>
      <c r="S132" s="21"/>
      <c r="T132" s="21"/>
      <c r="U132" s="21"/>
      <c r="V132" s="21"/>
      <c r="W132" s="21"/>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c r="DL132" s="21"/>
      <c r="DM132" s="21"/>
      <c r="DN132" s="21"/>
      <c r="DO132" s="21"/>
      <c r="DP132" s="21"/>
      <c r="DQ132" s="21"/>
      <c r="DR132" s="21"/>
      <c r="DS132" s="21"/>
      <c r="DT132" s="21"/>
      <c r="DU132" s="21"/>
      <c r="DV132" s="21"/>
      <c r="DW132" s="21"/>
      <c r="DX132" s="21"/>
      <c r="DY132" s="21"/>
      <c r="DZ132" s="21"/>
      <c r="EA132" s="21"/>
      <c r="EB132" s="21"/>
      <c r="EC132" s="21"/>
      <c r="ED132" s="21"/>
      <c r="EE132" s="21"/>
      <c r="EF132" s="21"/>
      <c r="EG132" s="21"/>
      <c r="EH132" s="21"/>
      <c r="EI132" s="21"/>
      <c r="EJ132" s="21"/>
      <c r="EK132" s="21"/>
      <c r="EL132" s="21"/>
      <c r="EM132" s="21"/>
      <c r="EN132" s="21"/>
      <c r="EO132" s="21"/>
      <c r="EP132" s="21"/>
      <c r="EQ132" s="21"/>
      <c r="ER132" s="21"/>
      <c r="ES132" s="21"/>
      <c r="ET132" s="21"/>
      <c r="EU132" s="21"/>
      <c r="EV132" s="21"/>
      <c r="EW132" s="21"/>
      <c r="EX132" s="21"/>
      <c r="EY132" s="21"/>
      <c r="EZ132" s="21"/>
      <c r="FA132" s="21"/>
      <c r="FB132" s="21"/>
      <c r="FC132" s="21"/>
      <c r="FD132" s="21"/>
      <c r="FE132" s="21"/>
      <c r="FF132" s="21"/>
      <c r="FG132" s="21"/>
      <c r="FH132" s="21"/>
      <c r="FI132" s="21"/>
      <c r="FJ132" s="21"/>
      <c r="FK132" s="21"/>
      <c r="FL132" s="21"/>
      <c r="FM132" s="21"/>
      <c r="FN132" s="21"/>
      <c r="FO132" s="21"/>
      <c r="FP132" s="21"/>
      <c r="FQ132" s="21"/>
      <c r="FR132" s="21"/>
      <c r="FS132" s="21"/>
      <c r="FT132" s="21"/>
      <c r="FU132" s="21"/>
      <c r="FV132" s="21"/>
      <c r="FW132" s="21"/>
      <c r="FX132" s="21"/>
      <c r="FY132" s="21"/>
      <c r="FZ132" s="21"/>
      <c r="GA132" s="21"/>
      <c r="GB132" s="21"/>
      <c r="GC132" s="21"/>
      <c r="GD132" s="21"/>
      <c r="GE132" s="21"/>
      <c r="GF132" s="21"/>
      <c r="GG132" s="21"/>
      <c r="GH132" s="21"/>
      <c r="GI132" s="21"/>
      <c r="GJ132" s="21"/>
      <c r="GK132" s="21"/>
      <c r="GL132" s="21"/>
      <c r="GM132" s="21"/>
      <c r="GN132" s="21"/>
      <c r="GO132" s="21"/>
      <c r="GP132" s="21"/>
      <c r="GQ132" s="21"/>
      <c r="GR132" s="21"/>
      <c r="GS132" s="21"/>
      <c r="GT132" s="21"/>
      <c r="GU132" s="21"/>
      <c r="GV132" s="21"/>
      <c r="GW132" s="21"/>
      <c r="GX132" s="21"/>
      <c r="GY132" s="21"/>
      <c r="GZ132" s="21"/>
      <c r="HA132" s="21"/>
      <c r="HB132" s="21"/>
      <c r="HC132" s="21"/>
      <c r="HD132" s="21"/>
      <c r="HE132" s="21"/>
      <c r="HF132" s="21"/>
      <c r="HG132" s="21"/>
      <c r="HH132" s="21"/>
      <c r="HI132" s="21"/>
      <c r="HJ132" s="21"/>
      <c r="HK132" s="21"/>
      <c r="HL132" s="21"/>
      <c r="HM132" s="21"/>
      <c r="HN132" s="21"/>
      <c r="HO132" s="21"/>
      <c r="HP132" s="21"/>
      <c r="HQ132" s="21"/>
      <c r="HR132" s="21"/>
      <c r="HS132" s="21"/>
      <c r="HT132" s="21"/>
      <c r="HU132" s="21"/>
      <c r="HV132" s="21"/>
      <c r="HW132" s="21"/>
      <c r="HX132" s="21"/>
      <c r="HY132" s="21"/>
      <c r="HZ132" s="21"/>
      <c r="IA132" s="21"/>
      <c r="IB132" s="21"/>
      <c r="IC132" s="21"/>
      <c r="ID132" s="21"/>
      <c r="IE132" s="21"/>
      <c r="IF132" s="21"/>
      <c r="IG132" s="21"/>
      <c r="IH132" s="21"/>
      <c r="II132" s="21"/>
      <c r="IJ132" s="21"/>
      <c r="IK132" s="21"/>
      <c r="IL132" s="21"/>
      <c r="IM132" s="21"/>
      <c r="IN132" s="21"/>
    </row>
    <row r="133" spans="1:248" ht="129" customHeight="1">
      <c r="A133" s="6" t="s">
        <v>145</v>
      </c>
      <c r="B133" s="9"/>
      <c r="C133" s="6" t="s">
        <v>139</v>
      </c>
      <c r="D133" s="6" t="s">
        <v>144</v>
      </c>
      <c r="E133" s="6" t="s">
        <v>146</v>
      </c>
      <c r="F133" s="7">
        <f t="shared" si="27"/>
        <v>23357</v>
      </c>
      <c r="G133" s="7">
        <v>23357</v>
      </c>
      <c r="H133" s="7"/>
      <c r="I133" s="7">
        <f t="shared" si="24"/>
        <v>24428</v>
      </c>
      <c r="J133" s="7">
        <v>24428</v>
      </c>
      <c r="K133" s="7"/>
      <c r="L133" s="21"/>
      <c r="M133" s="21"/>
      <c r="N133" s="21"/>
      <c r="O133" s="21"/>
      <c r="P133" s="21"/>
      <c r="Q133" s="21"/>
      <c r="R133" s="21"/>
      <c r="S133" s="21"/>
      <c r="T133" s="21"/>
      <c r="U133" s="21"/>
      <c r="V133" s="21"/>
      <c r="W133" s="21"/>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c r="DL133" s="21"/>
      <c r="DM133" s="21"/>
      <c r="DN133" s="21"/>
      <c r="DO133" s="21"/>
      <c r="DP133" s="21"/>
      <c r="DQ133" s="21"/>
      <c r="DR133" s="21"/>
      <c r="DS133" s="21"/>
      <c r="DT133" s="21"/>
      <c r="DU133" s="21"/>
      <c r="DV133" s="21"/>
      <c r="DW133" s="21"/>
      <c r="DX133" s="21"/>
      <c r="DY133" s="21"/>
      <c r="DZ133" s="21"/>
      <c r="EA133" s="21"/>
      <c r="EB133" s="21"/>
      <c r="EC133" s="21"/>
      <c r="ED133" s="21"/>
      <c r="EE133" s="21"/>
      <c r="EF133" s="21"/>
      <c r="EG133" s="21"/>
      <c r="EH133" s="21"/>
      <c r="EI133" s="21"/>
      <c r="EJ133" s="21"/>
      <c r="EK133" s="21"/>
      <c r="EL133" s="21"/>
      <c r="EM133" s="21"/>
      <c r="EN133" s="21"/>
      <c r="EO133" s="21"/>
      <c r="EP133" s="21"/>
      <c r="EQ133" s="21"/>
      <c r="ER133" s="21"/>
      <c r="ES133" s="21"/>
      <c r="ET133" s="21"/>
      <c r="EU133" s="21"/>
      <c r="EV133" s="21"/>
      <c r="EW133" s="21"/>
      <c r="EX133" s="21"/>
      <c r="EY133" s="21"/>
      <c r="EZ133" s="21"/>
      <c r="FA133" s="21"/>
      <c r="FB133" s="21"/>
      <c r="FC133" s="21"/>
      <c r="FD133" s="21"/>
      <c r="FE133" s="21"/>
      <c r="FF133" s="21"/>
      <c r="FG133" s="21"/>
      <c r="FH133" s="21"/>
      <c r="FI133" s="21"/>
      <c r="FJ133" s="21"/>
      <c r="FK133" s="21"/>
      <c r="FL133" s="21"/>
      <c r="FM133" s="21"/>
      <c r="FN133" s="21"/>
      <c r="FO133" s="21"/>
      <c r="FP133" s="21"/>
      <c r="FQ133" s="21"/>
      <c r="FR133" s="21"/>
      <c r="FS133" s="21"/>
      <c r="FT133" s="21"/>
      <c r="FU133" s="21"/>
      <c r="FV133" s="21"/>
      <c r="FW133" s="21"/>
      <c r="FX133" s="21"/>
      <c r="FY133" s="21"/>
      <c r="FZ133" s="21"/>
      <c r="GA133" s="21"/>
      <c r="GB133" s="21"/>
      <c r="GC133" s="21"/>
      <c r="GD133" s="21"/>
      <c r="GE133" s="21"/>
      <c r="GF133" s="21"/>
      <c r="GG133" s="21"/>
      <c r="GH133" s="21"/>
      <c r="GI133" s="21"/>
      <c r="GJ133" s="21"/>
      <c r="GK133" s="21"/>
      <c r="GL133" s="21"/>
      <c r="GM133" s="21"/>
      <c r="GN133" s="21"/>
      <c r="GO133" s="21"/>
      <c r="GP133" s="21"/>
      <c r="GQ133" s="21"/>
      <c r="GR133" s="21"/>
      <c r="GS133" s="21"/>
      <c r="GT133" s="21"/>
      <c r="GU133" s="21"/>
      <c r="GV133" s="21"/>
      <c r="GW133" s="21"/>
      <c r="GX133" s="21"/>
      <c r="GY133" s="21"/>
      <c r="GZ133" s="21"/>
      <c r="HA133" s="21"/>
      <c r="HB133" s="21"/>
      <c r="HC133" s="21"/>
      <c r="HD133" s="21"/>
      <c r="HE133" s="21"/>
      <c r="HF133" s="21"/>
      <c r="HG133" s="21"/>
      <c r="HH133" s="21"/>
      <c r="HI133" s="21"/>
      <c r="HJ133" s="21"/>
      <c r="HK133" s="21"/>
      <c r="HL133" s="21"/>
      <c r="HM133" s="21"/>
      <c r="HN133" s="21"/>
      <c r="HO133" s="21"/>
      <c r="HP133" s="21"/>
      <c r="HQ133" s="21"/>
      <c r="HR133" s="21"/>
      <c r="HS133" s="21"/>
      <c r="HT133" s="21"/>
      <c r="HU133" s="21"/>
      <c r="HV133" s="21"/>
      <c r="HW133" s="21"/>
      <c r="HX133" s="21"/>
      <c r="HY133" s="21"/>
      <c r="HZ133" s="21"/>
      <c r="IA133" s="21"/>
      <c r="IB133" s="21"/>
      <c r="IC133" s="21"/>
      <c r="ID133" s="21"/>
      <c r="IE133" s="21"/>
      <c r="IF133" s="21"/>
      <c r="IG133" s="21"/>
      <c r="IH133" s="21"/>
      <c r="II133" s="21"/>
      <c r="IJ133" s="21"/>
      <c r="IK133" s="21"/>
      <c r="IL133" s="21"/>
      <c r="IM133" s="21"/>
      <c r="IN133" s="21"/>
    </row>
    <row r="134" spans="1:248" s="21" customFormat="1" ht="81" customHeight="1">
      <c r="A134" s="19" t="s">
        <v>147</v>
      </c>
      <c r="B134" s="9"/>
      <c r="C134" s="9" t="s">
        <v>139</v>
      </c>
      <c r="D134" s="9" t="s">
        <v>148</v>
      </c>
      <c r="E134" s="9"/>
      <c r="F134" s="8">
        <f t="shared" si="27"/>
        <v>24510</v>
      </c>
      <c r="G134" s="8">
        <f>G135</f>
        <v>24510</v>
      </c>
      <c r="H134" s="8">
        <f>H135</f>
        <v>0</v>
      </c>
      <c r="I134" s="8">
        <f t="shared" si="24"/>
        <v>23849</v>
      </c>
      <c r="J134" s="8">
        <f>J135</f>
        <v>23849</v>
      </c>
      <c r="K134" s="8">
        <f>K135</f>
        <v>0</v>
      </c>
    </row>
    <row r="135" spans="1:248" ht="102" customHeight="1">
      <c r="A135" s="22" t="s">
        <v>121</v>
      </c>
      <c r="B135" s="9"/>
      <c r="C135" s="6" t="s">
        <v>139</v>
      </c>
      <c r="D135" s="6" t="s">
        <v>149</v>
      </c>
      <c r="E135" s="9"/>
      <c r="F135" s="7">
        <f t="shared" si="27"/>
        <v>24510</v>
      </c>
      <c r="G135" s="7">
        <f>G136</f>
        <v>24510</v>
      </c>
      <c r="H135" s="7">
        <f>H136</f>
        <v>0</v>
      </c>
      <c r="I135" s="7">
        <f t="shared" si="24"/>
        <v>23849</v>
      </c>
      <c r="J135" s="7">
        <f>J136</f>
        <v>23849</v>
      </c>
      <c r="K135" s="7">
        <f>K136</f>
        <v>0</v>
      </c>
      <c r="L135" s="21"/>
      <c r="M135" s="21"/>
      <c r="N135" s="21"/>
      <c r="O135" s="21"/>
      <c r="P135" s="21"/>
      <c r="Q135" s="21"/>
      <c r="R135" s="21"/>
      <c r="S135" s="21"/>
      <c r="T135" s="21"/>
      <c r="U135" s="21"/>
      <c r="V135" s="21"/>
      <c r="W135" s="21"/>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c r="DL135" s="21"/>
      <c r="DM135" s="21"/>
      <c r="DN135" s="21"/>
      <c r="DO135" s="21"/>
      <c r="DP135" s="21"/>
      <c r="DQ135" s="21"/>
      <c r="DR135" s="21"/>
      <c r="DS135" s="21"/>
      <c r="DT135" s="21"/>
      <c r="DU135" s="21"/>
      <c r="DV135" s="21"/>
      <c r="DW135" s="21"/>
      <c r="DX135" s="21"/>
      <c r="DY135" s="21"/>
      <c r="DZ135" s="21"/>
      <c r="EA135" s="21"/>
      <c r="EB135" s="21"/>
      <c r="EC135" s="21"/>
      <c r="ED135" s="21"/>
      <c r="EE135" s="21"/>
      <c r="EF135" s="21"/>
      <c r="EG135" s="21"/>
      <c r="EH135" s="21"/>
      <c r="EI135" s="21"/>
      <c r="EJ135" s="21"/>
      <c r="EK135" s="21"/>
      <c r="EL135" s="21"/>
      <c r="EM135" s="21"/>
      <c r="EN135" s="21"/>
      <c r="EO135" s="21"/>
      <c r="EP135" s="21"/>
      <c r="EQ135" s="21"/>
      <c r="ER135" s="21"/>
      <c r="ES135" s="21"/>
      <c r="ET135" s="21"/>
      <c r="EU135" s="21"/>
      <c r="EV135" s="21"/>
      <c r="EW135" s="21"/>
      <c r="EX135" s="21"/>
      <c r="EY135" s="21"/>
      <c r="EZ135" s="21"/>
      <c r="FA135" s="21"/>
      <c r="FB135" s="21"/>
      <c r="FC135" s="21"/>
      <c r="FD135" s="21"/>
      <c r="FE135" s="21"/>
      <c r="FF135" s="21"/>
      <c r="FG135" s="21"/>
      <c r="FH135" s="21"/>
      <c r="FI135" s="21"/>
      <c r="FJ135" s="21"/>
      <c r="FK135" s="21"/>
      <c r="FL135" s="21"/>
      <c r="FM135" s="21"/>
      <c r="FN135" s="21"/>
      <c r="FO135" s="21"/>
      <c r="FP135" s="21"/>
      <c r="FQ135" s="21"/>
      <c r="FR135" s="21"/>
      <c r="FS135" s="21"/>
      <c r="FT135" s="21"/>
      <c r="FU135" s="21"/>
      <c r="FV135" s="21"/>
      <c r="FW135" s="21"/>
      <c r="FX135" s="21"/>
      <c r="FY135" s="21"/>
      <c r="FZ135" s="21"/>
      <c r="GA135" s="21"/>
      <c r="GB135" s="21"/>
      <c r="GC135" s="21"/>
      <c r="GD135" s="21"/>
      <c r="GE135" s="21"/>
      <c r="GF135" s="21"/>
      <c r="GG135" s="21"/>
      <c r="GH135" s="21"/>
      <c r="GI135" s="21"/>
      <c r="GJ135" s="21"/>
      <c r="GK135" s="21"/>
      <c r="GL135" s="21"/>
      <c r="GM135" s="21"/>
      <c r="GN135" s="21"/>
      <c r="GO135" s="21"/>
      <c r="GP135" s="21"/>
      <c r="GQ135" s="21"/>
      <c r="GR135" s="21"/>
      <c r="GS135" s="21"/>
      <c r="GT135" s="21"/>
      <c r="GU135" s="21"/>
      <c r="GV135" s="21"/>
      <c r="GW135" s="21"/>
      <c r="GX135" s="21"/>
      <c r="GY135" s="21"/>
      <c r="GZ135" s="21"/>
      <c r="HA135" s="21"/>
      <c r="HB135" s="21"/>
      <c r="HC135" s="21"/>
      <c r="HD135" s="21"/>
      <c r="HE135" s="21"/>
      <c r="HF135" s="21"/>
      <c r="HG135" s="21"/>
      <c r="HH135" s="21"/>
      <c r="HI135" s="21"/>
      <c r="HJ135" s="21"/>
      <c r="HK135" s="21"/>
      <c r="HL135" s="21"/>
      <c r="HM135" s="21"/>
      <c r="HN135" s="21"/>
      <c r="HO135" s="21"/>
      <c r="HP135" s="21"/>
      <c r="HQ135" s="21"/>
      <c r="HR135" s="21"/>
      <c r="HS135" s="21"/>
      <c r="HT135" s="21"/>
      <c r="HU135" s="21"/>
      <c r="HV135" s="21"/>
      <c r="HW135" s="21"/>
      <c r="HX135" s="21"/>
      <c r="HY135" s="21"/>
      <c r="HZ135" s="21"/>
      <c r="IA135" s="21"/>
      <c r="IB135" s="21"/>
      <c r="IC135" s="21"/>
      <c r="ID135" s="21"/>
      <c r="IE135" s="21"/>
      <c r="IF135" s="21"/>
      <c r="IG135" s="21"/>
      <c r="IH135" s="21"/>
      <c r="II135" s="21"/>
      <c r="IJ135" s="21"/>
      <c r="IK135" s="21"/>
      <c r="IL135" s="21"/>
      <c r="IM135" s="21"/>
      <c r="IN135" s="21"/>
    </row>
    <row r="136" spans="1:248" ht="125.25" customHeight="1">
      <c r="A136" s="6" t="s">
        <v>145</v>
      </c>
      <c r="B136" s="9"/>
      <c r="C136" s="6" t="s">
        <v>139</v>
      </c>
      <c r="D136" s="6" t="s">
        <v>149</v>
      </c>
      <c r="E136" s="6" t="s">
        <v>146</v>
      </c>
      <c r="F136" s="7">
        <f t="shared" si="27"/>
        <v>24510</v>
      </c>
      <c r="G136" s="7">
        <v>24510</v>
      </c>
      <c r="H136" s="7"/>
      <c r="I136" s="7">
        <f t="shared" si="24"/>
        <v>23849</v>
      </c>
      <c r="J136" s="7">
        <v>23849</v>
      </c>
      <c r="K136" s="7"/>
      <c r="L136" s="21"/>
      <c r="M136" s="21"/>
      <c r="N136" s="21"/>
      <c r="O136" s="21"/>
      <c r="P136" s="21"/>
      <c r="Q136" s="21"/>
      <c r="R136" s="21"/>
      <c r="S136" s="21"/>
      <c r="T136" s="21"/>
      <c r="U136" s="21"/>
      <c r="V136" s="21"/>
      <c r="W136" s="21"/>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c r="DL136" s="21"/>
      <c r="DM136" s="21"/>
      <c r="DN136" s="21"/>
      <c r="DO136" s="21"/>
      <c r="DP136" s="21"/>
      <c r="DQ136" s="21"/>
      <c r="DR136" s="21"/>
      <c r="DS136" s="21"/>
      <c r="DT136" s="21"/>
      <c r="DU136" s="21"/>
      <c r="DV136" s="21"/>
      <c r="DW136" s="21"/>
      <c r="DX136" s="21"/>
      <c r="DY136" s="21"/>
      <c r="DZ136" s="21"/>
      <c r="EA136" s="21"/>
      <c r="EB136" s="21"/>
      <c r="EC136" s="21"/>
      <c r="ED136" s="21"/>
      <c r="EE136" s="21"/>
      <c r="EF136" s="21"/>
      <c r="EG136" s="21"/>
      <c r="EH136" s="21"/>
      <c r="EI136" s="21"/>
      <c r="EJ136" s="21"/>
      <c r="EK136" s="21"/>
      <c r="EL136" s="21"/>
      <c r="EM136" s="21"/>
      <c r="EN136" s="21"/>
      <c r="EO136" s="21"/>
      <c r="EP136" s="21"/>
      <c r="EQ136" s="21"/>
      <c r="ER136" s="21"/>
      <c r="ES136" s="21"/>
      <c r="ET136" s="21"/>
      <c r="EU136" s="21"/>
      <c r="EV136" s="21"/>
      <c r="EW136" s="21"/>
      <c r="EX136" s="21"/>
      <c r="EY136" s="21"/>
      <c r="EZ136" s="21"/>
      <c r="FA136" s="21"/>
      <c r="FB136" s="21"/>
      <c r="FC136" s="21"/>
      <c r="FD136" s="21"/>
      <c r="FE136" s="21"/>
      <c r="FF136" s="21"/>
      <c r="FG136" s="21"/>
      <c r="FH136" s="21"/>
      <c r="FI136" s="21"/>
      <c r="FJ136" s="21"/>
      <c r="FK136" s="21"/>
      <c r="FL136" s="21"/>
      <c r="FM136" s="21"/>
      <c r="FN136" s="21"/>
      <c r="FO136" s="21"/>
      <c r="FP136" s="21"/>
      <c r="FQ136" s="21"/>
      <c r="FR136" s="21"/>
      <c r="FS136" s="21"/>
      <c r="FT136" s="21"/>
      <c r="FU136" s="21"/>
      <c r="FV136" s="21"/>
      <c r="FW136" s="21"/>
      <c r="FX136" s="21"/>
      <c r="FY136" s="21"/>
      <c r="FZ136" s="21"/>
      <c r="GA136" s="21"/>
      <c r="GB136" s="21"/>
      <c r="GC136" s="21"/>
      <c r="GD136" s="21"/>
      <c r="GE136" s="21"/>
      <c r="GF136" s="21"/>
      <c r="GG136" s="21"/>
      <c r="GH136" s="21"/>
      <c r="GI136" s="21"/>
      <c r="GJ136" s="21"/>
      <c r="GK136" s="21"/>
      <c r="GL136" s="21"/>
      <c r="GM136" s="21"/>
      <c r="GN136" s="21"/>
      <c r="GO136" s="21"/>
      <c r="GP136" s="21"/>
      <c r="GQ136" s="21"/>
      <c r="GR136" s="21"/>
      <c r="GS136" s="21"/>
      <c r="GT136" s="21"/>
      <c r="GU136" s="21"/>
      <c r="GV136" s="21"/>
      <c r="GW136" s="21"/>
      <c r="GX136" s="21"/>
      <c r="GY136" s="21"/>
      <c r="GZ136" s="21"/>
      <c r="HA136" s="21"/>
      <c r="HB136" s="21"/>
      <c r="HC136" s="21"/>
      <c r="HD136" s="21"/>
      <c r="HE136" s="21"/>
      <c r="HF136" s="21"/>
      <c r="HG136" s="21"/>
      <c r="HH136" s="21"/>
      <c r="HI136" s="21"/>
      <c r="HJ136" s="21"/>
      <c r="HK136" s="21"/>
      <c r="HL136" s="21"/>
      <c r="HM136" s="21"/>
      <c r="HN136" s="21"/>
      <c r="HO136" s="21"/>
      <c r="HP136" s="21"/>
      <c r="HQ136" s="21"/>
      <c r="HR136" s="21"/>
      <c r="HS136" s="21"/>
      <c r="HT136" s="21"/>
      <c r="HU136" s="21"/>
      <c r="HV136" s="21"/>
      <c r="HW136" s="21"/>
      <c r="HX136" s="21"/>
      <c r="HY136" s="21"/>
      <c r="HZ136" s="21"/>
      <c r="IA136" s="21"/>
      <c r="IB136" s="21"/>
      <c r="IC136" s="21"/>
      <c r="ID136" s="21"/>
      <c r="IE136" s="21"/>
      <c r="IF136" s="21"/>
      <c r="IG136" s="21"/>
      <c r="IH136" s="21"/>
      <c r="II136" s="21"/>
      <c r="IJ136" s="21"/>
      <c r="IK136" s="21"/>
      <c r="IL136" s="21"/>
      <c r="IM136" s="21"/>
      <c r="IN136" s="21"/>
    </row>
    <row r="137" spans="1:248" ht="36.75" customHeight="1">
      <c r="A137" s="9" t="s">
        <v>150</v>
      </c>
      <c r="B137" s="9"/>
      <c r="C137" s="9" t="s">
        <v>151</v>
      </c>
      <c r="D137" s="9"/>
      <c r="E137" s="9"/>
      <c r="F137" s="8">
        <f t="shared" si="27"/>
        <v>129312</v>
      </c>
      <c r="G137" s="8">
        <f>G138+G149</f>
        <v>122877</v>
      </c>
      <c r="H137" s="8">
        <f>H138+H149</f>
        <v>6435</v>
      </c>
      <c r="I137" s="8">
        <f t="shared" si="24"/>
        <v>134514</v>
      </c>
      <c r="J137" s="8">
        <f>J138+J149</f>
        <v>128079</v>
      </c>
      <c r="K137" s="8">
        <f>K138+K149</f>
        <v>6435</v>
      </c>
    </row>
    <row r="138" spans="1:248" ht="189.75" customHeight="1">
      <c r="A138" s="19" t="s">
        <v>152</v>
      </c>
      <c r="B138" s="9"/>
      <c r="C138" s="9" t="s">
        <v>151</v>
      </c>
      <c r="D138" s="9" t="s">
        <v>153</v>
      </c>
      <c r="E138" s="9"/>
      <c r="F138" s="8">
        <f>G138+H138</f>
        <v>129303.3</v>
      </c>
      <c r="G138" s="8">
        <f>G139</f>
        <v>122877</v>
      </c>
      <c r="H138" s="8">
        <f>H139</f>
        <v>6426.3</v>
      </c>
      <c r="I138" s="8">
        <f t="shared" si="24"/>
        <v>134505.29999999999</v>
      </c>
      <c r="J138" s="8">
        <f>J139</f>
        <v>128079</v>
      </c>
      <c r="K138" s="8">
        <f>K139</f>
        <v>6426.3</v>
      </c>
    </row>
    <row r="139" spans="1:248" ht="132" customHeight="1">
      <c r="A139" s="19" t="s">
        <v>154</v>
      </c>
      <c r="B139" s="9"/>
      <c r="C139" s="9" t="s">
        <v>151</v>
      </c>
      <c r="D139" s="9" t="s">
        <v>155</v>
      </c>
      <c r="E139" s="9"/>
      <c r="F139" s="8">
        <f t="shared" si="27"/>
        <v>129303.3</v>
      </c>
      <c r="G139" s="8">
        <f>G140+G143+G146</f>
        <v>122877</v>
      </c>
      <c r="H139" s="8">
        <f>H140+H143+H146</f>
        <v>6426.3</v>
      </c>
      <c r="I139" s="8">
        <f t="shared" si="24"/>
        <v>134505.29999999999</v>
      </c>
      <c r="J139" s="8">
        <f>J140+J143+J146</f>
        <v>128079</v>
      </c>
      <c r="K139" s="8">
        <f>K140+K143+K146</f>
        <v>6426.3</v>
      </c>
    </row>
    <row r="140" spans="1:248" ht="163.5" customHeight="1">
      <c r="A140" s="19" t="s">
        <v>1006</v>
      </c>
      <c r="B140" s="9"/>
      <c r="C140" s="9" t="s">
        <v>151</v>
      </c>
      <c r="D140" s="9" t="s">
        <v>156</v>
      </c>
      <c r="E140" s="9"/>
      <c r="F140" s="8">
        <f t="shared" si="27"/>
        <v>122857</v>
      </c>
      <c r="G140" s="8">
        <f>G141</f>
        <v>122857</v>
      </c>
      <c r="H140" s="8">
        <f>H141</f>
        <v>0</v>
      </c>
      <c r="I140" s="8">
        <f t="shared" si="24"/>
        <v>128059</v>
      </c>
      <c r="J140" s="8">
        <f>J141</f>
        <v>128059</v>
      </c>
      <c r="K140" s="8">
        <f>K141</f>
        <v>0</v>
      </c>
    </row>
    <row r="141" spans="1:248" ht="111.75" customHeight="1">
      <c r="A141" s="22" t="s">
        <v>121</v>
      </c>
      <c r="B141" s="6"/>
      <c r="C141" s="6" t="s">
        <v>151</v>
      </c>
      <c r="D141" s="6" t="s">
        <v>157</v>
      </c>
      <c r="E141" s="6"/>
      <c r="F141" s="7">
        <f t="shared" si="27"/>
        <v>122857</v>
      </c>
      <c r="G141" s="7">
        <f>G142</f>
        <v>122857</v>
      </c>
      <c r="H141" s="7">
        <f>H142</f>
        <v>0</v>
      </c>
      <c r="I141" s="7">
        <f t="shared" si="24"/>
        <v>128059</v>
      </c>
      <c r="J141" s="7">
        <f>J142</f>
        <v>128059</v>
      </c>
      <c r="K141" s="7">
        <f>K142</f>
        <v>0</v>
      </c>
    </row>
    <row r="142" spans="1:248" ht="129" customHeight="1">
      <c r="A142" s="6" t="s">
        <v>145</v>
      </c>
      <c r="B142" s="6"/>
      <c r="C142" s="6" t="s">
        <v>151</v>
      </c>
      <c r="D142" s="6" t="s">
        <v>157</v>
      </c>
      <c r="E142" s="6" t="s">
        <v>146</v>
      </c>
      <c r="F142" s="7">
        <f t="shared" si="27"/>
        <v>122857</v>
      </c>
      <c r="G142" s="7">
        <v>122857</v>
      </c>
      <c r="H142" s="7"/>
      <c r="I142" s="7">
        <f t="shared" si="24"/>
        <v>128059</v>
      </c>
      <c r="J142" s="7">
        <v>128059</v>
      </c>
      <c r="K142" s="7"/>
    </row>
    <row r="143" spans="1:248" ht="314.25" customHeight="1">
      <c r="A143" s="19" t="s">
        <v>158</v>
      </c>
      <c r="B143" s="6"/>
      <c r="C143" s="9" t="s">
        <v>151</v>
      </c>
      <c r="D143" s="9" t="s">
        <v>159</v>
      </c>
      <c r="E143" s="6"/>
      <c r="F143" s="8">
        <f t="shared" si="27"/>
        <v>20</v>
      </c>
      <c r="G143" s="8">
        <f>G144</f>
        <v>20</v>
      </c>
      <c r="H143" s="8">
        <f>H144</f>
        <v>0</v>
      </c>
      <c r="I143" s="8">
        <f t="shared" si="24"/>
        <v>20</v>
      </c>
      <c r="J143" s="8">
        <f>J144</f>
        <v>20</v>
      </c>
      <c r="K143" s="8">
        <f>K144</f>
        <v>0</v>
      </c>
    </row>
    <row r="144" spans="1:248" ht="32.25" customHeight="1">
      <c r="A144" s="22" t="s">
        <v>60</v>
      </c>
      <c r="B144" s="6"/>
      <c r="C144" s="6" t="s">
        <v>151</v>
      </c>
      <c r="D144" s="6" t="s">
        <v>160</v>
      </c>
      <c r="E144" s="6"/>
      <c r="F144" s="7">
        <f t="shared" si="27"/>
        <v>20</v>
      </c>
      <c r="G144" s="7">
        <f>G145</f>
        <v>20</v>
      </c>
      <c r="H144" s="7">
        <f>H145</f>
        <v>0</v>
      </c>
      <c r="I144" s="7">
        <f t="shared" si="24"/>
        <v>20</v>
      </c>
      <c r="J144" s="7">
        <f>J145</f>
        <v>20</v>
      </c>
      <c r="K144" s="7">
        <f>K145</f>
        <v>0</v>
      </c>
    </row>
    <row r="145" spans="1:11" ht="95.25" customHeight="1">
      <c r="A145" s="62" t="s">
        <v>34</v>
      </c>
      <c r="B145" s="62"/>
      <c r="C145" s="62" t="s">
        <v>151</v>
      </c>
      <c r="D145" s="62" t="s">
        <v>160</v>
      </c>
      <c r="E145" s="62" t="s">
        <v>35</v>
      </c>
      <c r="F145" s="63">
        <f t="shared" si="27"/>
        <v>20</v>
      </c>
      <c r="G145" s="63">
        <v>20</v>
      </c>
      <c r="H145" s="63"/>
      <c r="I145" s="63">
        <f t="shared" ref="I145:I152" si="34">J145+K145</f>
        <v>20</v>
      </c>
      <c r="J145" s="63">
        <v>20</v>
      </c>
      <c r="K145" s="63"/>
    </row>
    <row r="146" spans="1:11" ht="145.5" customHeight="1">
      <c r="A146" s="59" t="s">
        <v>1078</v>
      </c>
      <c r="B146" s="65"/>
      <c r="C146" s="59" t="s">
        <v>151</v>
      </c>
      <c r="D146" s="59" t="s">
        <v>1036</v>
      </c>
      <c r="E146" s="65"/>
      <c r="F146" s="61">
        <f>G146+H146</f>
        <v>6426.3</v>
      </c>
      <c r="G146" s="61">
        <f>G147</f>
        <v>0</v>
      </c>
      <c r="H146" s="61">
        <f>H147</f>
        <v>6426.3</v>
      </c>
      <c r="I146" s="61">
        <f t="shared" ref="I146:I151" si="35">J146+K146</f>
        <v>6426.3</v>
      </c>
      <c r="J146" s="61">
        <f>J147</f>
        <v>0</v>
      </c>
      <c r="K146" s="61">
        <f>K147</f>
        <v>6426.3</v>
      </c>
    </row>
    <row r="147" spans="1:11" ht="225" customHeight="1">
      <c r="A147" s="2" t="s">
        <v>1079</v>
      </c>
      <c r="B147" s="65"/>
      <c r="C147" s="2" t="s">
        <v>151</v>
      </c>
      <c r="D147" s="2" t="s">
        <v>1033</v>
      </c>
      <c r="E147" s="2"/>
      <c r="F147" s="66">
        <f>G147+H147</f>
        <v>6426.3</v>
      </c>
      <c r="G147" s="66">
        <f>G148</f>
        <v>0</v>
      </c>
      <c r="H147" s="66">
        <f>H148</f>
        <v>6426.3</v>
      </c>
      <c r="I147" s="66">
        <f t="shared" si="35"/>
        <v>6426.3</v>
      </c>
      <c r="J147" s="66">
        <f>J148</f>
        <v>0</v>
      </c>
      <c r="K147" s="66">
        <f>K148</f>
        <v>6426.3</v>
      </c>
    </row>
    <row r="148" spans="1:11" ht="48" customHeight="1">
      <c r="A148" s="2" t="s">
        <v>46</v>
      </c>
      <c r="B148" s="65"/>
      <c r="C148" s="2" t="s">
        <v>151</v>
      </c>
      <c r="D148" s="2" t="s">
        <v>1033</v>
      </c>
      <c r="E148" s="2" t="s">
        <v>47</v>
      </c>
      <c r="F148" s="66">
        <f>G148+H148</f>
        <v>6426.3</v>
      </c>
      <c r="G148" s="66">
        <v>0</v>
      </c>
      <c r="H148" s="66">
        <v>6426.3</v>
      </c>
      <c r="I148" s="66">
        <f t="shared" si="35"/>
        <v>6426.3</v>
      </c>
      <c r="J148" s="66">
        <v>0</v>
      </c>
      <c r="K148" s="66">
        <v>6426.3</v>
      </c>
    </row>
    <row r="149" spans="1:11" ht="33">
      <c r="A149" s="67" t="s">
        <v>41</v>
      </c>
      <c r="B149" s="64"/>
      <c r="C149" s="68" t="s">
        <v>151</v>
      </c>
      <c r="D149" s="68" t="s">
        <v>42</v>
      </c>
      <c r="E149" s="64"/>
      <c r="F149" s="34">
        <f t="shared" si="27"/>
        <v>8.6999999999999993</v>
      </c>
      <c r="G149" s="34">
        <f t="shared" ref="G149:H151" si="36">G150</f>
        <v>0</v>
      </c>
      <c r="H149" s="34">
        <f t="shared" si="36"/>
        <v>8.6999999999999993</v>
      </c>
      <c r="I149" s="34">
        <f t="shared" si="35"/>
        <v>8.6999999999999993</v>
      </c>
      <c r="J149" s="49">
        <f>J150</f>
        <v>0</v>
      </c>
      <c r="K149" s="49">
        <f>K150</f>
        <v>8.6999999999999993</v>
      </c>
    </row>
    <row r="150" spans="1:11" ht="115.5">
      <c r="A150" s="81" t="s">
        <v>43</v>
      </c>
      <c r="B150" s="62"/>
      <c r="C150" s="82" t="s">
        <v>151</v>
      </c>
      <c r="D150" s="82" t="s">
        <v>44</v>
      </c>
      <c r="E150" s="62"/>
      <c r="F150" s="33">
        <f t="shared" si="27"/>
        <v>8.6999999999999993</v>
      </c>
      <c r="G150" s="33">
        <f t="shared" si="36"/>
        <v>0</v>
      </c>
      <c r="H150" s="33">
        <f t="shared" si="36"/>
        <v>8.6999999999999993</v>
      </c>
      <c r="I150" s="33">
        <f t="shared" si="35"/>
        <v>8.6999999999999993</v>
      </c>
      <c r="J150" s="8">
        <f>J151</f>
        <v>0</v>
      </c>
      <c r="K150" s="8">
        <f>K151</f>
        <v>8.6999999999999993</v>
      </c>
    </row>
    <row r="151" spans="1:11" ht="165">
      <c r="A151" s="2" t="s">
        <v>1003</v>
      </c>
      <c r="B151" s="65"/>
      <c r="C151" s="2" t="s">
        <v>151</v>
      </c>
      <c r="D151" s="2" t="s">
        <v>1004</v>
      </c>
      <c r="E151" s="65"/>
      <c r="F151" s="66">
        <f>G151+H151</f>
        <v>8.6999999999999993</v>
      </c>
      <c r="G151" s="66">
        <f t="shared" si="36"/>
        <v>0</v>
      </c>
      <c r="H151" s="66">
        <f t="shared" si="36"/>
        <v>8.6999999999999993</v>
      </c>
      <c r="I151" s="66">
        <f t="shared" si="35"/>
        <v>8.6999999999999993</v>
      </c>
      <c r="J151" s="79">
        <f t="shared" ref="J151" si="37">J152</f>
        <v>0</v>
      </c>
      <c r="K151" s="63">
        <f>K152</f>
        <v>8.6999999999999993</v>
      </c>
    </row>
    <row r="152" spans="1:11" ht="212.25" customHeight="1">
      <c r="A152" s="3" t="s">
        <v>30</v>
      </c>
      <c r="B152" s="65"/>
      <c r="C152" s="2" t="s">
        <v>151</v>
      </c>
      <c r="D152" s="2" t="s">
        <v>1004</v>
      </c>
      <c r="E152" s="2" t="s">
        <v>31</v>
      </c>
      <c r="F152" s="66">
        <f t="shared" si="27"/>
        <v>8.6999999999999993</v>
      </c>
      <c r="G152" s="66"/>
      <c r="H152" s="66">
        <v>8.6999999999999993</v>
      </c>
      <c r="I152" s="66">
        <f t="shared" si="34"/>
        <v>8.6999999999999993</v>
      </c>
      <c r="J152" s="80"/>
      <c r="K152" s="66">
        <v>8.6999999999999993</v>
      </c>
    </row>
    <row r="153" spans="1:11" ht="75" customHeight="1">
      <c r="A153" s="59" t="s">
        <v>161</v>
      </c>
      <c r="B153" s="59"/>
      <c r="C153" s="59" t="s">
        <v>162</v>
      </c>
      <c r="D153" s="65"/>
      <c r="E153" s="65"/>
      <c r="F153" s="61">
        <f t="shared" si="27"/>
        <v>496688.1</v>
      </c>
      <c r="G153" s="61">
        <f>G154</f>
        <v>298488.09999999998</v>
      </c>
      <c r="H153" s="61">
        <f>H154</f>
        <v>198200</v>
      </c>
      <c r="I153" s="61">
        <f>SUM(J153:K153)</f>
        <v>282215.3</v>
      </c>
      <c r="J153" s="61">
        <f>J154</f>
        <v>227290.3</v>
      </c>
      <c r="K153" s="61">
        <f>K154</f>
        <v>54925</v>
      </c>
    </row>
    <row r="154" spans="1:11" ht="180.75" customHeight="1">
      <c r="A154" s="56" t="s">
        <v>152</v>
      </c>
      <c r="B154" s="56"/>
      <c r="C154" s="56" t="s">
        <v>162</v>
      </c>
      <c r="D154" s="56" t="s">
        <v>153</v>
      </c>
      <c r="E154" s="56"/>
      <c r="F154" s="34">
        <f t="shared" si="27"/>
        <v>496688.1</v>
      </c>
      <c r="G154" s="34">
        <f>G155+G162</f>
        <v>298488.09999999998</v>
      </c>
      <c r="H154" s="34">
        <f>H155+H162</f>
        <v>198200</v>
      </c>
      <c r="I154" s="34">
        <f>J154+K154</f>
        <v>282215.3</v>
      </c>
      <c r="J154" s="34">
        <f>J155+J162</f>
        <v>227290.3</v>
      </c>
      <c r="K154" s="34">
        <f>K155+K162</f>
        <v>54925</v>
      </c>
    </row>
    <row r="155" spans="1:11" ht="83.25" customHeight="1">
      <c r="A155" s="9" t="s">
        <v>163</v>
      </c>
      <c r="B155" s="9"/>
      <c r="C155" s="9" t="s">
        <v>162</v>
      </c>
      <c r="D155" s="9" t="s">
        <v>164</v>
      </c>
      <c r="E155" s="9"/>
      <c r="F155" s="8">
        <f>SUM(G155:H155)</f>
        <v>260070.3</v>
      </c>
      <c r="G155" s="8">
        <f>G156+G159</f>
        <v>260070.3</v>
      </c>
      <c r="H155" s="8">
        <f>H156+H159</f>
        <v>0</v>
      </c>
      <c r="I155" s="8">
        <f>SUM(J155:K155)</f>
        <v>188872.5</v>
      </c>
      <c r="J155" s="8">
        <f>J156+J159</f>
        <v>188872.5</v>
      </c>
      <c r="K155" s="8">
        <f>K156+K159</f>
        <v>0</v>
      </c>
    </row>
    <row r="156" spans="1:11" ht="120.75" customHeight="1">
      <c r="A156" s="9" t="s">
        <v>165</v>
      </c>
      <c r="B156" s="9"/>
      <c r="C156" s="9" t="s">
        <v>162</v>
      </c>
      <c r="D156" s="9" t="s">
        <v>166</v>
      </c>
      <c r="E156" s="9"/>
      <c r="F156" s="8">
        <f t="shared" ref="F156:F167" si="38">G156+H156</f>
        <v>241885</v>
      </c>
      <c r="G156" s="8">
        <f>G157</f>
        <v>241885</v>
      </c>
      <c r="H156" s="8">
        <f>H157</f>
        <v>0</v>
      </c>
      <c r="I156" s="8">
        <f t="shared" ref="I156:I199" si="39">J156+K156</f>
        <v>170675</v>
      </c>
      <c r="J156" s="8">
        <f>J157</f>
        <v>170675</v>
      </c>
      <c r="K156" s="8">
        <f>K157</f>
        <v>0</v>
      </c>
    </row>
    <row r="157" spans="1:11" ht="55.5" customHeight="1">
      <c r="A157" s="22" t="s">
        <v>167</v>
      </c>
      <c r="B157" s="6"/>
      <c r="C157" s="6" t="s">
        <v>162</v>
      </c>
      <c r="D157" s="6" t="s">
        <v>168</v>
      </c>
      <c r="E157" s="6"/>
      <c r="F157" s="7">
        <f t="shared" si="38"/>
        <v>241885</v>
      </c>
      <c r="G157" s="7">
        <f>G158</f>
        <v>241885</v>
      </c>
      <c r="H157" s="7">
        <f>H158</f>
        <v>0</v>
      </c>
      <c r="I157" s="7">
        <f t="shared" si="39"/>
        <v>170675</v>
      </c>
      <c r="J157" s="7">
        <f>J158</f>
        <v>170675</v>
      </c>
      <c r="K157" s="7">
        <f>K158</f>
        <v>0</v>
      </c>
    </row>
    <row r="158" spans="1:11" ht="120.75" customHeight="1">
      <c r="A158" s="6" t="s">
        <v>145</v>
      </c>
      <c r="B158" s="6"/>
      <c r="C158" s="6" t="s">
        <v>162</v>
      </c>
      <c r="D158" s="6" t="s">
        <v>168</v>
      </c>
      <c r="E158" s="6" t="s">
        <v>146</v>
      </c>
      <c r="F158" s="7">
        <f t="shared" si="38"/>
        <v>241885</v>
      </c>
      <c r="G158" s="7">
        <f>165088+76797</f>
        <v>241885</v>
      </c>
      <c r="H158" s="7"/>
      <c r="I158" s="7">
        <f t="shared" si="39"/>
        <v>170675</v>
      </c>
      <c r="J158" s="7">
        <v>170675</v>
      </c>
      <c r="K158" s="7"/>
    </row>
    <row r="159" spans="1:11" ht="209.25" customHeight="1">
      <c r="A159" s="9" t="s">
        <v>169</v>
      </c>
      <c r="B159" s="9"/>
      <c r="C159" s="9" t="s">
        <v>162</v>
      </c>
      <c r="D159" s="9" t="s">
        <v>170</v>
      </c>
      <c r="E159" s="9"/>
      <c r="F159" s="8">
        <f t="shared" si="38"/>
        <v>18185.3</v>
      </c>
      <c r="G159" s="8">
        <f>G160</f>
        <v>18185.3</v>
      </c>
      <c r="H159" s="8">
        <f>H160</f>
        <v>0</v>
      </c>
      <c r="I159" s="8">
        <f t="shared" si="39"/>
        <v>18197.5</v>
      </c>
      <c r="J159" s="8">
        <f>J160</f>
        <v>18197.5</v>
      </c>
      <c r="K159" s="8">
        <f>K160</f>
        <v>0</v>
      </c>
    </row>
    <row r="160" spans="1:11" ht="57.75" customHeight="1">
      <c r="A160" s="22" t="s">
        <v>167</v>
      </c>
      <c r="B160" s="6"/>
      <c r="C160" s="6" t="s">
        <v>162</v>
      </c>
      <c r="D160" s="6" t="s">
        <v>171</v>
      </c>
      <c r="E160" s="6"/>
      <c r="F160" s="7">
        <f t="shared" si="38"/>
        <v>18185.3</v>
      </c>
      <c r="G160" s="7">
        <f>G161</f>
        <v>18185.3</v>
      </c>
      <c r="H160" s="7">
        <f>H161</f>
        <v>0</v>
      </c>
      <c r="I160" s="7">
        <f t="shared" si="39"/>
        <v>18197.5</v>
      </c>
      <c r="J160" s="7">
        <f>J161</f>
        <v>18197.5</v>
      </c>
      <c r="K160" s="7">
        <f>K161</f>
        <v>0</v>
      </c>
    </row>
    <row r="161" spans="1:11" ht="95.25" customHeight="1">
      <c r="A161" s="22" t="s">
        <v>34</v>
      </c>
      <c r="B161" s="6"/>
      <c r="C161" s="6" t="s">
        <v>162</v>
      </c>
      <c r="D161" s="6" t="s">
        <v>171</v>
      </c>
      <c r="E161" s="6" t="s">
        <v>35</v>
      </c>
      <c r="F161" s="7">
        <f t="shared" si="38"/>
        <v>18185.3</v>
      </c>
      <c r="G161" s="7">
        <v>18185.3</v>
      </c>
      <c r="H161" s="7"/>
      <c r="I161" s="7">
        <f t="shared" si="39"/>
        <v>18197.5</v>
      </c>
      <c r="J161" s="7">
        <v>18197.5</v>
      </c>
      <c r="K161" s="7"/>
    </row>
    <row r="162" spans="1:11" ht="117" customHeight="1">
      <c r="A162" s="19" t="s">
        <v>172</v>
      </c>
      <c r="B162" s="9"/>
      <c r="C162" s="9" t="s">
        <v>162</v>
      </c>
      <c r="D162" s="9" t="s">
        <v>173</v>
      </c>
      <c r="E162" s="9"/>
      <c r="F162" s="8">
        <f t="shared" si="38"/>
        <v>236617.8</v>
      </c>
      <c r="G162" s="8">
        <f>G163+G168</f>
        <v>38417.800000000003</v>
      </c>
      <c r="H162" s="8">
        <f>H163+H168</f>
        <v>198200</v>
      </c>
      <c r="I162" s="8">
        <f t="shared" si="39"/>
        <v>93342.8</v>
      </c>
      <c r="J162" s="8">
        <f>J163+J168</f>
        <v>38417.800000000003</v>
      </c>
      <c r="K162" s="8">
        <f>K163+K168</f>
        <v>54925</v>
      </c>
    </row>
    <row r="163" spans="1:11" ht="124.5" customHeight="1">
      <c r="A163" s="19" t="s">
        <v>174</v>
      </c>
      <c r="B163" s="9"/>
      <c r="C163" s="9" t="s">
        <v>162</v>
      </c>
      <c r="D163" s="9" t="s">
        <v>175</v>
      </c>
      <c r="E163" s="9"/>
      <c r="F163" s="8">
        <f t="shared" si="38"/>
        <v>38417.800000000003</v>
      </c>
      <c r="G163" s="8">
        <f>G164+G166</f>
        <v>38417.800000000003</v>
      </c>
      <c r="H163" s="8">
        <f>H164+H166</f>
        <v>0</v>
      </c>
      <c r="I163" s="8">
        <f t="shared" si="39"/>
        <v>38417.800000000003</v>
      </c>
      <c r="J163" s="8">
        <f>J164+J166</f>
        <v>38417.800000000003</v>
      </c>
      <c r="K163" s="8">
        <f>K164+K166</f>
        <v>0</v>
      </c>
    </row>
    <row r="164" spans="1:11" ht="55.5" customHeight="1">
      <c r="A164" s="22" t="s">
        <v>167</v>
      </c>
      <c r="B164" s="6"/>
      <c r="C164" s="6" t="s">
        <v>162</v>
      </c>
      <c r="D164" s="6" t="s">
        <v>176</v>
      </c>
      <c r="E164" s="6"/>
      <c r="F164" s="7">
        <f t="shared" si="38"/>
        <v>15000</v>
      </c>
      <c r="G164" s="7">
        <f>G165</f>
        <v>15000</v>
      </c>
      <c r="H164" s="7">
        <f>H165</f>
        <v>0</v>
      </c>
      <c r="I164" s="7">
        <f t="shared" si="39"/>
        <v>15000</v>
      </c>
      <c r="J164" s="7">
        <f>J165</f>
        <v>15000</v>
      </c>
      <c r="K164" s="7">
        <f>K165</f>
        <v>0</v>
      </c>
    </row>
    <row r="165" spans="1:11" ht="90" customHeight="1">
      <c r="A165" s="5" t="s">
        <v>34</v>
      </c>
      <c r="B165" s="6"/>
      <c r="C165" s="6" t="s">
        <v>162</v>
      </c>
      <c r="D165" s="6" t="s">
        <v>176</v>
      </c>
      <c r="E165" s="6" t="s">
        <v>35</v>
      </c>
      <c r="F165" s="7">
        <f t="shared" si="38"/>
        <v>15000</v>
      </c>
      <c r="G165" s="7">
        <v>15000</v>
      </c>
      <c r="H165" s="7"/>
      <c r="I165" s="7">
        <f t="shared" si="39"/>
        <v>15000</v>
      </c>
      <c r="J165" s="7">
        <v>15000</v>
      </c>
      <c r="K165" s="7"/>
    </row>
    <row r="166" spans="1:11" ht="70.5" customHeight="1">
      <c r="A166" s="5" t="s">
        <v>177</v>
      </c>
      <c r="B166" s="6"/>
      <c r="C166" s="6" t="s">
        <v>162</v>
      </c>
      <c r="D166" s="6" t="s">
        <v>178</v>
      </c>
      <c r="E166" s="6"/>
      <c r="F166" s="7">
        <f t="shared" si="38"/>
        <v>23417.8</v>
      </c>
      <c r="G166" s="7">
        <f>G167</f>
        <v>23417.8</v>
      </c>
      <c r="H166" s="7">
        <f>H167</f>
        <v>0</v>
      </c>
      <c r="I166" s="7">
        <f t="shared" si="39"/>
        <v>23417.8</v>
      </c>
      <c r="J166" s="7">
        <f>J167</f>
        <v>23417.8</v>
      </c>
      <c r="K166" s="7">
        <f>K167</f>
        <v>0</v>
      </c>
    </row>
    <row r="167" spans="1:11" ht="90.75" customHeight="1">
      <c r="A167" s="5" t="s">
        <v>34</v>
      </c>
      <c r="B167" s="6"/>
      <c r="C167" s="6" t="s">
        <v>162</v>
      </c>
      <c r="D167" s="6" t="s">
        <v>178</v>
      </c>
      <c r="E167" s="6" t="s">
        <v>35</v>
      </c>
      <c r="F167" s="7">
        <f t="shared" si="38"/>
        <v>23417.8</v>
      </c>
      <c r="G167" s="7">
        <v>23417.8</v>
      </c>
      <c r="H167" s="7"/>
      <c r="I167" s="7">
        <f t="shared" si="39"/>
        <v>23417.8</v>
      </c>
      <c r="J167" s="7">
        <v>23417.8</v>
      </c>
      <c r="K167" s="7"/>
    </row>
    <row r="168" spans="1:11" ht="74.25" customHeight="1">
      <c r="A168" s="10" t="s">
        <v>179</v>
      </c>
      <c r="B168" s="9"/>
      <c r="C168" s="9" t="s">
        <v>162</v>
      </c>
      <c r="D168" s="9" t="s">
        <v>180</v>
      </c>
      <c r="E168" s="9"/>
      <c r="F168" s="8">
        <f t="shared" ref="F168:F199" si="40">G168+H168</f>
        <v>198200</v>
      </c>
      <c r="G168" s="8">
        <f>G169</f>
        <v>0</v>
      </c>
      <c r="H168" s="8">
        <f>H169</f>
        <v>198200</v>
      </c>
      <c r="I168" s="8">
        <f t="shared" si="39"/>
        <v>54925</v>
      </c>
      <c r="J168" s="8">
        <f>J169</f>
        <v>0</v>
      </c>
      <c r="K168" s="8">
        <f>K169</f>
        <v>54925</v>
      </c>
    </row>
    <row r="169" spans="1:11" ht="102" customHeight="1">
      <c r="A169" s="6" t="s">
        <v>181</v>
      </c>
      <c r="B169" s="9"/>
      <c r="C169" s="6" t="s">
        <v>162</v>
      </c>
      <c r="D169" s="6" t="s">
        <v>182</v>
      </c>
      <c r="E169" s="6"/>
      <c r="F169" s="7">
        <f t="shared" si="40"/>
        <v>198200</v>
      </c>
      <c r="G169" s="7">
        <f>G170</f>
        <v>0</v>
      </c>
      <c r="H169" s="7">
        <f>H170</f>
        <v>198200</v>
      </c>
      <c r="I169" s="7">
        <f t="shared" si="39"/>
        <v>54925</v>
      </c>
      <c r="J169" s="7">
        <f>J170</f>
        <v>0</v>
      </c>
      <c r="K169" s="7">
        <f>K170</f>
        <v>54925</v>
      </c>
    </row>
    <row r="170" spans="1:11" ht="87.75" customHeight="1">
      <c r="A170" s="5" t="s">
        <v>34</v>
      </c>
      <c r="B170" s="9"/>
      <c r="C170" s="6" t="s">
        <v>162</v>
      </c>
      <c r="D170" s="6" t="s">
        <v>182</v>
      </c>
      <c r="E170" s="6" t="s">
        <v>35</v>
      </c>
      <c r="F170" s="7">
        <f t="shared" si="40"/>
        <v>198200</v>
      </c>
      <c r="G170" s="8"/>
      <c r="H170" s="7">
        <v>198200</v>
      </c>
      <c r="I170" s="7">
        <f t="shared" si="39"/>
        <v>54925</v>
      </c>
      <c r="J170" s="8"/>
      <c r="K170" s="7">
        <v>54925</v>
      </c>
    </row>
    <row r="171" spans="1:11" ht="35.25" customHeight="1">
      <c r="A171" s="9" t="s">
        <v>183</v>
      </c>
      <c r="B171" s="9"/>
      <c r="C171" s="9" t="s">
        <v>184</v>
      </c>
      <c r="D171" s="6"/>
      <c r="E171" s="6"/>
      <c r="F171" s="8">
        <f t="shared" si="40"/>
        <v>1200</v>
      </c>
      <c r="G171" s="8">
        <f>G172</f>
        <v>1200</v>
      </c>
      <c r="H171" s="8">
        <f>H172</f>
        <v>0</v>
      </c>
      <c r="I171" s="8">
        <f t="shared" si="39"/>
        <v>1600</v>
      </c>
      <c r="J171" s="8">
        <f>J172</f>
        <v>1600</v>
      </c>
      <c r="K171" s="8">
        <f>K172</f>
        <v>0</v>
      </c>
    </row>
    <row r="172" spans="1:11" ht="207" customHeight="1">
      <c r="A172" s="19" t="s">
        <v>185</v>
      </c>
      <c r="B172" s="9"/>
      <c r="C172" s="9" t="s">
        <v>184</v>
      </c>
      <c r="D172" s="9" t="s">
        <v>186</v>
      </c>
      <c r="E172" s="6"/>
      <c r="F172" s="8">
        <f t="shared" si="40"/>
        <v>1200</v>
      </c>
      <c r="G172" s="8">
        <f>G173</f>
        <v>1200</v>
      </c>
      <c r="H172" s="8">
        <f>H173</f>
        <v>0</v>
      </c>
      <c r="I172" s="8">
        <f t="shared" si="39"/>
        <v>1600</v>
      </c>
      <c r="J172" s="8">
        <f>J173</f>
        <v>1600</v>
      </c>
      <c r="K172" s="8">
        <f>K173</f>
        <v>0</v>
      </c>
    </row>
    <row r="173" spans="1:11" ht="114.75" customHeight="1">
      <c r="A173" s="19" t="s">
        <v>187</v>
      </c>
      <c r="B173" s="9"/>
      <c r="C173" s="9" t="s">
        <v>184</v>
      </c>
      <c r="D173" s="9" t="s">
        <v>188</v>
      </c>
      <c r="E173" s="6"/>
      <c r="F173" s="8">
        <f t="shared" si="40"/>
        <v>1200</v>
      </c>
      <c r="G173" s="8">
        <f>G175</f>
        <v>1200</v>
      </c>
      <c r="H173" s="8">
        <f>H175</f>
        <v>0</v>
      </c>
      <c r="I173" s="8">
        <f t="shared" si="39"/>
        <v>1600</v>
      </c>
      <c r="J173" s="8">
        <f>J175</f>
        <v>1600</v>
      </c>
      <c r="K173" s="8">
        <f>K175</f>
        <v>0</v>
      </c>
    </row>
    <row r="174" spans="1:11" ht="200.25" customHeight="1">
      <c r="A174" s="19" t="s">
        <v>1007</v>
      </c>
      <c r="B174" s="9"/>
      <c r="C174" s="9" t="s">
        <v>184</v>
      </c>
      <c r="D174" s="9" t="s">
        <v>189</v>
      </c>
      <c r="E174" s="6"/>
      <c r="F174" s="8">
        <f t="shared" si="40"/>
        <v>1200</v>
      </c>
      <c r="G174" s="8">
        <f>G175</f>
        <v>1200</v>
      </c>
      <c r="H174" s="8">
        <f>H175</f>
        <v>0</v>
      </c>
      <c r="I174" s="8">
        <f t="shared" si="39"/>
        <v>1600</v>
      </c>
      <c r="J174" s="8">
        <f>J175</f>
        <v>1600</v>
      </c>
      <c r="K174" s="8">
        <f>K175</f>
        <v>0</v>
      </c>
    </row>
    <row r="175" spans="1:11" ht="157.5" customHeight="1">
      <c r="A175" s="22" t="s">
        <v>190</v>
      </c>
      <c r="B175" s="9"/>
      <c r="C175" s="6" t="s">
        <v>184</v>
      </c>
      <c r="D175" s="6" t="s">
        <v>191</v>
      </c>
      <c r="E175" s="6"/>
      <c r="F175" s="7">
        <f t="shared" si="40"/>
        <v>1200</v>
      </c>
      <c r="G175" s="7">
        <f>G176</f>
        <v>1200</v>
      </c>
      <c r="H175" s="7">
        <f>H176</f>
        <v>0</v>
      </c>
      <c r="I175" s="7">
        <f t="shared" si="39"/>
        <v>1600</v>
      </c>
      <c r="J175" s="7">
        <f>J176</f>
        <v>1600</v>
      </c>
      <c r="K175" s="7">
        <f>K176</f>
        <v>0</v>
      </c>
    </row>
    <row r="176" spans="1:11" ht="43.5" customHeight="1">
      <c r="A176" s="6" t="s">
        <v>46</v>
      </c>
      <c r="B176" s="9"/>
      <c r="C176" s="6" t="s">
        <v>184</v>
      </c>
      <c r="D176" s="6" t="s">
        <v>191</v>
      </c>
      <c r="E176" s="6" t="s">
        <v>47</v>
      </c>
      <c r="F176" s="7">
        <f t="shared" si="40"/>
        <v>1200</v>
      </c>
      <c r="G176" s="7">
        <v>1200</v>
      </c>
      <c r="H176" s="7"/>
      <c r="I176" s="7">
        <f t="shared" si="39"/>
        <v>1600</v>
      </c>
      <c r="J176" s="7">
        <v>1600</v>
      </c>
      <c r="K176" s="7"/>
    </row>
    <row r="177" spans="1:11" ht="81.75" customHeight="1">
      <c r="A177" s="9" t="s">
        <v>192</v>
      </c>
      <c r="B177" s="9"/>
      <c r="C177" s="9" t="s">
        <v>193</v>
      </c>
      <c r="D177" s="9"/>
      <c r="E177" s="9"/>
      <c r="F177" s="8">
        <f t="shared" si="40"/>
        <v>69495</v>
      </c>
      <c r="G177" s="8">
        <f>G186+G191+G198+G178</f>
        <v>69495</v>
      </c>
      <c r="H177" s="8">
        <f>H186+H191+H198+H178</f>
        <v>0</v>
      </c>
      <c r="I177" s="8">
        <f t="shared" si="39"/>
        <v>70470.3</v>
      </c>
      <c r="J177" s="8">
        <f>J186+J191+J198+J178</f>
        <v>70470.3</v>
      </c>
      <c r="K177" s="8">
        <f>K186+K191+K198+K178</f>
        <v>0</v>
      </c>
    </row>
    <row r="178" spans="1:11" ht="211.5" customHeight="1">
      <c r="A178" s="9" t="s">
        <v>70</v>
      </c>
      <c r="B178" s="9"/>
      <c r="C178" s="9" t="s">
        <v>193</v>
      </c>
      <c r="D178" s="9" t="s">
        <v>71</v>
      </c>
      <c r="E178" s="6"/>
      <c r="F178" s="8">
        <f t="shared" si="40"/>
        <v>500</v>
      </c>
      <c r="G178" s="8">
        <f>G179</f>
        <v>500</v>
      </c>
      <c r="H178" s="8">
        <f>H179</f>
        <v>0</v>
      </c>
      <c r="I178" s="8">
        <f t="shared" si="39"/>
        <v>500</v>
      </c>
      <c r="J178" s="8">
        <f>J179</f>
        <v>500</v>
      </c>
      <c r="K178" s="8">
        <f>K179</f>
        <v>0</v>
      </c>
    </row>
    <row r="179" spans="1:11" ht="135.75" customHeight="1">
      <c r="A179" s="9" t="s">
        <v>194</v>
      </c>
      <c r="B179" s="9"/>
      <c r="C179" s="9" t="s">
        <v>193</v>
      </c>
      <c r="D179" s="9" t="s">
        <v>195</v>
      </c>
      <c r="E179" s="9"/>
      <c r="F179" s="8">
        <f t="shared" si="40"/>
        <v>500</v>
      </c>
      <c r="G179" s="8">
        <f>G180+G183</f>
        <v>500</v>
      </c>
      <c r="H179" s="8">
        <f>H180+H183</f>
        <v>0</v>
      </c>
      <c r="I179" s="8">
        <f t="shared" si="39"/>
        <v>500</v>
      </c>
      <c r="J179" s="8">
        <f>J180+J183</f>
        <v>500</v>
      </c>
      <c r="K179" s="8">
        <f>K180+K183</f>
        <v>0</v>
      </c>
    </row>
    <row r="180" spans="1:11" ht="95.25" customHeight="1">
      <c r="A180" s="9" t="s">
        <v>196</v>
      </c>
      <c r="B180" s="6"/>
      <c r="C180" s="9" t="s">
        <v>193</v>
      </c>
      <c r="D180" s="9" t="s">
        <v>197</v>
      </c>
      <c r="E180" s="6"/>
      <c r="F180" s="8">
        <f t="shared" si="40"/>
        <v>150</v>
      </c>
      <c r="G180" s="8">
        <f>G181</f>
        <v>150</v>
      </c>
      <c r="H180" s="8">
        <f>H181</f>
        <v>0</v>
      </c>
      <c r="I180" s="8">
        <f t="shared" si="39"/>
        <v>150</v>
      </c>
      <c r="J180" s="8">
        <f>J181</f>
        <v>150</v>
      </c>
      <c r="K180" s="8">
        <f>K181</f>
        <v>0</v>
      </c>
    </row>
    <row r="181" spans="1:11" ht="162" customHeight="1">
      <c r="A181" s="22" t="s">
        <v>190</v>
      </c>
      <c r="B181" s="6"/>
      <c r="C181" s="6" t="s">
        <v>193</v>
      </c>
      <c r="D181" s="6" t="s">
        <v>198</v>
      </c>
      <c r="E181" s="6"/>
      <c r="F181" s="7">
        <f t="shared" si="40"/>
        <v>150</v>
      </c>
      <c r="G181" s="7">
        <f>G182</f>
        <v>150</v>
      </c>
      <c r="H181" s="7">
        <f>H182</f>
        <v>0</v>
      </c>
      <c r="I181" s="7">
        <f t="shared" si="39"/>
        <v>150</v>
      </c>
      <c r="J181" s="7">
        <f>J182</f>
        <v>150</v>
      </c>
      <c r="K181" s="7">
        <f>K182</f>
        <v>0</v>
      </c>
    </row>
    <row r="182" spans="1:11" ht="47.25" customHeight="1">
      <c r="A182" s="6" t="s">
        <v>46</v>
      </c>
      <c r="B182" s="6"/>
      <c r="C182" s="6" t="s">
        <v>193</v>
      </c>
      <c r="D182" s="6" t="s">
        <v>198</v>
      </c>
      <c r="E182" s="6" t="s">
        <v>47</v>
      </c>
      <c r="F182" s="7">
        <f t="shared" si="40"/>
        <v>150</v>
      </c>
      <c r="G182" s="7">
        <v>150</v>
      </c>
      <c r="H182" s="7"/>
      <c r="I182" s="7">
        <f t="shared" si="39"/>
        <v>150</v>
      </c>
      <c r="J182" s="7">
        <v>150</v>
      </c>
      <c r="K182" s="7"/>
    </row>
    <row r="183" spans="1:11" ht="112.5" customHeight="1">
      <c r="A183" s="9" t="s">
        <v>199</v>
      </c>
      <c r="B183" s="6"/>
      <c r="C183" s="9" t="s">
        <v>193</v>
      </c>
      <c r="D183" s="9" t="s">
        <v>200</v>
      </c>
      <c r="E183" s="6"/>
      <c r="F183" s="8">
        <f t="shared" si="40"/>
        <v>350</v>
      </c>
      <c r="G183" s="8">
        <f>G184</f>
        <v>350</v>
      </c>
      <c r="H183" s="8">
        <f>H184</f>
        <v>0</v>
      </c>
      <c r="I183" s="8">
        <f t="shared" si="39"/>
        <v>350</v>
      </c>
      <c r="J183" s="8">
        <f>J184</f>
        <v>350</v>
      </c>
      <c r="K183" s="8">
        <f>K184</f>
        <v>0</v>
      </c>
    </row>
    <row r="184" spans="1:11" ht="165" customHeight="1">
      <c r="A184" s="22" t="s">
        <v>190</v>
      </c>
      <c r="B184" s="6"/>
      <c r="C184" s="6" t="s">
        <v>193</v>
      </c>
      <c r="D184" s="6" t="s">
        <v>201</v>
      </c>
      <c r="E184" s="6"/>
      <c r="F184" s="7">
        <f t="shared" si="40"/>
        <v>350</v>
      </c>
      <c r="G184" s="7">
        <f>G185</f>
        <v>350</v>
      </c>
      <c r="H184" s="7">
        <f>H185</f>
        <v>0</v>
      </c>
      <c r="I184" s="7">
        <f t="shared" si="39"/>
        <v>350</v>
      </c>
      <c r="J184" s="7">
        <f>J185</f>
        <v>350</v>
      </c>
      <c r="K184" s="7">
        <f>K185</f>
        <v>0</v>
      </c>
    </row>
    <row r="185" spans="1:11" ht="49.5" customHeight="1">
      <c r="A185" s="6" t="s">
        <v>46</v>
      </c>
      <c r="B185" s="6"/>
      <c r="C185" s="6" t="s">
        <v>193</v>
      </c>
      <c r="D185" s="6" t="s">
        <v>201</v>
      </c>
      <c r="E185" s="6" t="s">
        <v>47</v>
      </c>
      <c r="F185" s="7">
        <f t="shared" si="40"/>
        <v>350</v>
      </c>
      <c r="G185" s="7">
        <v>350</v>
      </c>
      <c r="H185" s="7"/>
      <c r="I185" s="7">
        <f t="shared" si="39"/>
        <v>350</v>
      </c>
      <c r="J185" s="7">
        <v>350</v>
      </c>
      <c r="K185" s="7"/>
    </row>
    <row r="186" spans="1:11" ht="122.25" customHeight="1">
      <c r="A186" s="9" t="s">
        <v>202</v>
      </c>
      <c r="B186" s="9"/>
      <c r="C186" s="9" t="s">
        <v>193</v>
      </c>
      <c r="D186" s="9" t="s">
        <v>203</v>
      </c>
      <c r="E186" s="9"/>
      <c r="F186" s="8">
        <f t="shared" si="40"/>
        <v>8293</v>
      </c>
      <c r="G186" s="8">
        <f t="shared" ref="G186:H189" si="41">G187</f>
        <v>8293</v>
      </c>
      <c r="H186" s="8">
        <f t="shared" si="41"/>
        <v>0</v>
      </c>
      <c r="I186" s="8">
        <f t="shared" si="39"/>
        <v>8650</v>
      </c>
      <c r="J186" s="8">
        <f t="shared" ref="J186:K189" si="42">J187</f>
        <v>8650</v>
      </c>
      <c r="K186" s="8">
        <f t="shared" si="42"/>
        <v>0</v>
      </c>
    </row>
    <row r="187" spans="1:11" ht="108" customHeight="1">
      <c r="A187" s="19" t="s">
        <v>204</v>
      </c>
      <c r="B187" s="9"/>
      <c r="C187" s="9" t="s">
        <v>193</v>
      </c>
      <c r="D187" s="9" t="s">
        <v>205</v>
      </c>
      <c r="E187" s="9"/>
      <c r="F187" s="8">
        <f t="shared" si="40"/>
        <v>8293</v>
      </c>
      <c r="G187" s="8">
        <f t="shared" si="41"/>
        <v>8293</v>
      </c>
      <c r="H187" s="8">
        <f t="shared" si="41"/>
        <v>0</v>
      </c>
      <c r="I187" s="8">
        <f t="shared" si="39"/>
        <v>8650</v>
      </c>
      <c r="J187" s="8">
        <f t="shared" si="42"/>
        <v>8650</v>
      </c>
      <c r="K187" s="8">
        <f t="shared" si="42"/>
        <v>0</v>
      </c>
    </row>
    <row r="188" spans="1:11" s="21" customFormat="1" ht="129" customHeight="1">
      <c r="A188" s="19" t="s">
        <v>206</v>
      </c>
      <c r="B188" s="9"/>
      <c r="C188" s="9" t="s">
        <v>193</v>
      </c>
      <c r="D188" s="9" t="s">
        <v>207</v>
      </c>
      <c r="E188" s="9"/>
      <c r="F188" s="8">
        <f t="shared" si="40"/>
        <v>8293</v>
      </c>
      <c r="G188" s="8">
        <f t="shared" si="41"/>
        <v>8293</v>
      </c>
      <c r="H188" s="8">
        <f t="shared" si="41"/>
        <v>0</v>
      </c>
      <c r="I188" s="8">
        <f t="shared" si="39"/>
        <v>8650</v>
      </c>
      <c r="J188" s="8">
        <f t="shared" si="42"/>
        <v>8650</v>
      </c>
      <c r="K188" s="8">
        <f t="shared" si="42"/>
        <v>0</v>
      </c>
    </row>
    <row r="189" spans="1:11" s="21" customFormat="1" ht="117.75" customHeight="1">
      <c r="A189" s="22" t="s">
        <v>208</v>
      </c>
      <c r="B189" s="6"/>
      <c r="C189" s="6" t="s">
        <v>193</v>
      </c>
      <c r="D189" s="6" t="s">
        <v>209</v>
      </c>
      <c r="E189" s="6"/>
      <c r="F189" s="7">
        <f t="shared" si="40"/>
        <v>8293</v>
      </c>
      <c r="G189" s="7">
        <f t="shared" si="41"/>
        <v>8293</v>
      </c>
      <c r="H189" s="7">
        <f t="shared" si="41"/>
        <v>0</v>
      </c>
      <c r="I189" s="7">
        <f t="shared" si="39"/>
        <v>8650</v>
      </c>
      <c r="J189" s="7">
        <f t="shared" si="42"/>
        <v>8650</v>
      </c>
      <c r="K189" s="7">
        <f t="shared" si="42"/>
        <v>0</v>
      </c>
    </row>
    <row r="190" spans="1:11" s="21" customFormat="1" ht="119.25" customHeight="1">
      <c r="A190" s="6" t="s">
        <v>145</v>
      </c>
      <c r="B190" s="6"/>
      <c r="C190" s="6" t="s">
        <v>193</v>
      </c>
      <c r="D190" s="6" t="s">
        <v>209</v>
      </c>
      <c r="E190" s="6" t="s">
        <v>146</v>
      </c>
      <c r="F190" s="7">
        <f t="shared" si="40"/>
        <v>8293</v>
      </c>
      <c r="G190" s="7">
        <v>8293</v>
      </c>
      <c r="H190" s="7"/>
      <c r="I190" s="7">
        <f t="shared" si="39"/>
        <v>8650</v>
      </c>
      <c r="J190" s="7">
        <v>8650</v>
      </c>
      <c r="K190" s="7"/>
    </row>
    <row r="191" spans="1:11" s="21" customFormat="1" ht="180.75" customHeight="1">
      <c r="A191" s="9" t="s">
        <v>152</v>
      </c>
      <c r="B191" s="6"/>
      <c r="C191" s="9" t="s">
        <v>193</v>
      </c>
      <c r="D191" s="9" t="s">
        <v>153</v>
      </c>
      <c r="E191" s="6"/>
      <c r="F191" s="8">
        <f t="shared" si="40"/>
        <v>43126</v>
      </c>
      <c r="G191" s="8">
        <f t="shared" ref="G191:H193" si="43">G192</f>
        <v>43126</v>
      </c>
      <c r="H191" s="8">
        <f t="shared" si="43"/>
        <v>0</v>
      </c>
      <c r="I191" s="8">
        <f t="shared" si="39"/>
        <v>43518</v>
      </c>
      <c r="J191" s="25">
        <f t="shared" ref="J191:K193" si="44">J192</f>
        <v>43518</v>
      </c>
      <c r="K191" s="26">
        <f t="shared" si="44"/>
        <v>0</v>
      </c>
    </row>
    <row r="192" spans="1:11" s="21" customFormat="1" ht="243" customHeight="1">
      <c r="A192" s="10" t="s">
        <v>210</v>
      </c>
      <c r="B192" s="6"/>
      <c r="C192" s="9" t="s">
        <v>193</v>
      </c>
      <c r="D192" s="9" t="s">
        <v>211</v>
      </c>
      <c r="E192" s="6"/>
      <c r="F192" s="8">
        <f t="shared" si="40"/>
        <v>43126</v>
      </c>
      <c r="G192" s="8">
        <f t="shared" si="43"/>
        <v>43126</v>
      </c>
      <c r="H192" s="8">
        <f t="shared" si="43"/>
        <v>0</v>
      </c>
      <c r="I192" s="8">
        <f t="shared" si="39"/>
        <v>43518</v>
      </c>
      <c r="J192" s="25">
        <f t="shared" si="44"/>
        <v>43518</v>
      </c>
      <c r="K192" s="26">
        <f t="shared" si="44"/>
        <v>0</v>
      </c>
    </row>
    <row r="193" spans="1:11" s="21" customFormat="1" ht="95.25" customHeight="1">
      <c r="A193" s="10" t="s">
        <v>212</v>
      </c>
      <c r="B193" s="6"/>
      <c r="C193" s="9" t="s">
        <v>193</v>
      </c>
      <c r="D193" s="9" t="s">
        <v>213</v>
      </c>
      <c r="E193" s="6"/>
      <c r="F193" s="8">
        <f t="shared" si="40"/>
        <v>43126</v>
      </c>
      <c r="G193" s="8">
        <f t="shared" si="43"/>
        <v>43126</v>
      </c>
      <c r="H193" s="8">
        <f t="shared" si="43"/>
        <v>0</v>
      </c>
      <c r="I193" s="8">
        <f t="shared" si="39"/>
        <v>43518</v>
      </c>
      <c r="J193" s="25">
        <f t="shared" si="44"/>
        <v>43518</v>
      </c>
      <c r="K193" s="26">
        <f t="shared" si="44"/>
        <v>0</v>
      </c>
    </row>
    <row r="194" spans="1:11" s="21" customFormat="1" ht="119.25" customHeight="1">
      <c r="A194" s="5" t="s">
        <v>101</v>
      </c>
      <c r="B194" s="6"/>
      <c r="C194" s="6" t="s">
        <v>193</v>
      </c>
      <c r="D194" s="6" t="s">
        <v>214</v>
      </c>
      <c r="E194" s="6"/>
      <c r="F194" s="7">
        <f t="shared" si="40"/>
        <v>43126</v>
      </c>
      <c r="G194" s="7">
        <f>G195+G196+G197</f>
        <v>43126</v>
      </c>
      <c r="H194" s="7">
        <f>H195+H196+H197</f>
        <v>0</v>
      </c>
      <c r="I194" s="7">
        <f t="shared" si="39"/>
        <v>43518</v>
      </c>
      <c r="J194" s="27">
        <f>J195+J196+J197</f>
        <v>43518</v>
      </c>
      <c r="K194" s="28">
        <f>K195+K196+K197</f>
        <v>0</v>
      </c>
    </row>
    <row r="195" spans="1:11" s="21" customFormat="1" ht="216" customHeight="1">
      <c r="A195" s="22" t="s">
        <v>30</v>
      </c>
      <c r="B195" s="6"/>
      <c r="C195" s="6" t="s">
        <v>193</v>
      </c>
      <c r="D195" s="6" t="s">
        <v>214</v>
      </c>
      <c r="E195" s="6" t="s">
        <v>31</v>
      </c>
      <c r="F195" s="7">
        <f t="shared" si="40"/>
        <v>40963</v>
      </c>
      <c r="G195" s="7">
        <v>40963</v>
      </c>
      <c r="H195" s="7"/>
      <c r="I195" s="7">
        <f t="shared" si="39"/>
        <v>41321</v>
      </c>
      <c r="J195" s="7">
        <v>41321</v>
      </c>
      <c r="K195" s="28"/>
    </row>
    <row r="196" spans="1:11" s="21" customFormat="1" ht="93" customHeight="1">
      <c r="A196" s="6" t="s">
        <v>34</v>
      </c>
      <c r="B196" s="6"/>
      <c r="C196" s="6" t="s">
        <v>193</v>
      </c>
      <c r="D196" s="6" t="s">
        <v>214</v>
      </c>
      <c r="E196" s="6" t="s">
        <v>35</v>
      </c>
      <c r="F196" s="7">
        <f t="shared" si="40"/>
        <v>2091</v>
      </c>
      <c r="G196" s="7">
        <v>2091</v>
      </c>
      <c r="H196" s="7"/>
      <c r="I196" s="7">
        <f t="shared" si="39"/>
        <v>2125</v>
      </c>
      <c r="J196" s="7">
        <v>2125</v>
      </c>
      <c r="K196" s="28"/>
    </row>
    <row r="197" spans="1:11" s="21" customFormat="1" ht="54.75" customHeight="1">
      <c r="A197" s="6" t="s">
        <v>46</v>
      </c>
      <c r="B197" s="6"/>
      <c r="C197" s="6" t="s">
        <v>193</v>
      </c>
      <c r="D197" s="6" t="s">
        <v>214</v>
      </c>
      <c r="E197" s="6" t="s">
        <v>47</v>
      </c>
      <c r="F197" s="7">
        <f t="shared" si="40"/>
        <v>72</v>
      </c>
      <c r="G197" s="7">
        <v>72</v>
      </c>
      <c r="H197" s="7"/>
      <c r="I197" s="7">
        <f t="shared" si="39"/>
        <v>72</v>
      </c>
      <c r="J197" s="7">
        <v>72</v>
      </c>
      <c r="K197" s="28"/>
    </row>
    <row r="198" spans="1:11" s="21" customFormat="1" ht="45.6" customHeight="1">
      <c r="A198" s="19" t="s">
        <v>41</v>
      </c>
      <c r="B198" s="9"/>
      <c r="C198" s="9" t="s">
        <v>193</v>
      </c>
      <c r="D198" s="9" t="s">
        <v>42</v>
      </c>
      <c r="E198" s="9"/>
      <c r="F198" s="8">
        <f t="shared" si="40"/>
        <v>17576</v>
      </c>
      <c r="G198" s="8">
        <f>G199</f>
        <v>17576</v>
      </c>
      <c r="H198" s="8">
        <f>H199</f>
        <v>0</v>
      </c>
      <c r="I198" s="8">
        <f t="shared" si="39"/>
        <v>17802.3</v>
      </c>
      <c r="J198" s="8">
        <f>J199</f>
        <v>17802.3</v>
      </c>
      <c r="K198" s="8">
        <f>K199</f>
        <v>0</v>
      </c>
    </row>
    <row r="199" spans="1:11" s="21" customFormat="1" ht="133.5" customHeight="1">
      <c r="A199" s="19" t="s">
        <v>43</v>
      </c>
      <c r="B199" s="9"/>
      <c r="C199" s="9" t="s">
        <v>193</v>
      </c>
      <c r="D199" s="9" t="s">
        <v>44</v>
      </c>
      <c r="E199" s="9"/>
      <c r="F199" s="8">
        <f t="shared" si="40"/>
        <v>17576</v>
      </c>
      <c r="G199" s="8">
        <f>G200</f>
        <v>17576</v>
      </c>
      <c r="H199" s="8">
        <f>H200</f>
        <v>0</v>
      </c>
      <c r="I199" s="8">
        <f t="shared" si="39"/>
        <v>17802.3</v>
      </c>
      <c r="J199" s="8">
        <f>J200</f>
        <v>17802.3</v>
      </c>
      <c r="K199" s="8">
        <f>K200</f>
        <v>0</v>
      </c>
    </row>
    <row r="200" spans="1:11" s="21" customFormat="1" ht="105.75" customHeight="1">
      <c r="A200" s="23" t="s">
        <v>101</v>
      </c>
      <c r="B200" s="6"/>
      <c r="C200" s="6" t="s">
        <v>193</v>
      </c>
      <c r="D200" s="6" t="s">
        <v>102</v>
      </c>
      <c r="E200" s="6"/>
      <c r="F200" s="7">
        <f>SUM(G200:H200)</f>
        <v>17576</v>
      </c>
      <c r="G200" s="7">
        <f>SUM(G201:G202)</f>
        <v>17576</v>
      </c>
      <c r="H200" s="7">
        <f>SUM(H201:H202)</f>
        <v>0</v>
      </c>
      <c r="I200" s="7">
        <f>SUM(J200:K200)</f>
        <v>17802.3</v>
      </c>
      <c r="J200" s="7">
        <f>SUM(J201:J202)</f>
        <v>17802.3</v>
      </c>
      <c r="K200" s="7">
        <f>SUM(K201:K202)</f>
        <v>0</v>
      </c>
    </row>
    <row r="201" spans="1:11" s="21" customFormat="1" ht="228.75" customHeight="1">
      <c r="A201" s="22" t="s">
        <v>30</v>
      </c>
      <c r="B201" s="6"/>
      <c r="C201" s="6" t="s">
        <v>193</v>
      </c>
      <c r="D201" s="6" t="s">
        <v>102</v>
      </c>
      <c r="E201" s="6" t="s">
        <v>31</v>
      </c>
      <c r="F201" s="7">
        <f t="shared" ref="F201:F223" si="45">G201+H201</f>
        <v>17171</v>
      </c>
      <c r="G201" s="7">
        <v>17171</v>
      </c>
      <c r="H201" s="7"/>
      <c r="I201" s="7">
        <f t="shared" ref="I201:I223" si="46">J201+K201</f>
        <v>17322.3</v>
      </c>
      <c r="J201" s="7">
        <v>17322.3</v>
      </c>
      <c r="K201" s="7"/>
    </row>
    <row r="202" spans="1:11" s="21" customFormat="1" ht="85.5" customHeight="1">
      <c r="A202" s="6" t="s">
        <v>34</v>
      </c>
      <c r="B202" s="6"/>
      <c r="C202" s="6" t="s">
        <v>193</v>
      </c>
      <c r="D202" s="6" t="s">
        <v>102</v>
      </c>
      <c r="E202" s="6" t="s">
        <v>35</v>
      </c>
      <c r="F202" s="7">
        <f t="shared" si="45"/>
        <v>405</v>
      </c>
      <c r="G202" s="7">
        <v>405</v>
      </c>
      <c r="H202" s="7"/>
      <c r="I202" s="7">
        <f t="shared" si="46"/>
        <v>480</v>
      </c>
      <c r="J202" s="7">
        <v>480</v>
      </c>
      <c r="K202" s="7"/>
    </row>
    <row r="203" spans="1:11" s="21" customFormat="1" ht="63" customHeight="1">
      <c r="A203" s="9" t="s">
        <v>215</v>
      </c>
      <c r="B203" s="9"/>
      <c r="C203" s="9" t="s">
        <v>216</v>
      </c>
      <c r="D203" s="9"/>
      <c r="E203" s="9"/>
      <c r="F203" s="8">
        <f t="shared" si="45"/>
        <v>883720.89999999991</v>
      </c>
      <c r="G203" s="8">
        <f>G204+G221+G235+G280</f>
        <v>505124.39999999997</v>
      </c>
      <c r="H203" s="8">
        <f>H204+H221+H235+H280</f>
        <v>378596.5</v>
      </c>
      <c r="I203" s="8">
        <f t="shared" si="46"/>
        <v>699801.3</v>
      </c>
      <c r="J203" s="8">
        <f>J204+J221+J235+J280</f>
        <v>500500.7</v>
      </c>
      <c r="K203" s="8">
        <f>K204+K221+K235+K280</f>
        <v>199300.6</v>
      </c>
    </row>
    <row r="204" spans="1:11" s="21" customFormat="1" ht="45" customHeight="1">
      <c r="A204" s="9" t="s">
        <v>217</v>
      </c>
      <c r="B204" s="9"/>
      <c r="C204" s="9" t="s">
        <v>218</v>
      </c>
      <c r="D204" s="9" t="s">
        <v>219</v>
      </c>
      <c r="E204" s="9" t="s">
        <v>219</v>
      </c>
      <c r="F204" s="8">
        <f t="shared" si="45"/>
        <v>19762.699999999997</v>
      </c>
      <c r="G204" s="8">
        <f>G205+G216</f>
        <v>19762.699999999997</v>
      </c>
      <c r="H204" s="8">
        <f>H205+H216</f>
        <v>0</v>
      </c>
      <c r="I204" s="8">
        <f t="shared" si="46"/>
        <v>18124.099999999999</v>
      </c>
      <c r="J204" s="8">
        <f>J205+J216</f>
        <v>18124.099999999999</v>
      </c>
      <c r="K204" s="8">
        <f>K205+K216</f>
        <v>0</v>
      </c>
    </row>
    <row r="205" spans="1:11" s="21" customFormat="1" ht="125.25" customHeight="1">
      <c r="A205" s="9" t="s">
        <v>202</v>
      </c>
      <c r="B205" s="9"/>
      <c r="C205" s="9" t="s">
        <v>218</v>
      </c>
      <c r="D205" s="9" t="s">
        <v>203</v>
      </c>
      <c r="E205" s="9"/>
      <c r="F205" s="8">
        <f t="shared" si="45"/>
        <v>18821.399999999998</v>
      </c>
      <c r="G205" s="8">
        <f>G206</f>
        <v>18821.399999999998</v>
      </c>
      <c r="H205" s="8">
        <f>H206</f>
        <v>0</v>
      </c>
      <c r="I205" s="8">
        <f t="shared" si="46"/>
        <v>17182.8</v>
      </c>
      <c r="J205" s="8">
        <f>J206</f>
        <v>17182.8</v>
      </c>
      <c r="K205" s="8">
        <f>K206</f>
        <v>0</v>
      </c>
    </row>
    <row r="206" spans="1:11" s="21" customFormat="1" ht="129.75" customHeight="1">
      <c r="A206" s="9" t="s">
        <v>220</v>
      </c>
      <c r="B206" s="9"/>
      <c r="C206" s="9" t="s">
        <v>218</v>
      </c>
      <c r="D206" s="9" t="s">
        <v>221</v>
      </c>
      <c r="E206" s="9"/>
      <c r="F206" s="8">
        <f t="shared" si="45"/>
        <v>18821.399999999998</v>
      </c>
      <c r="G206" s="8">
        <f>G207+G210+G213</f>
        <v>18821.399999999998</v>
      </c>
      <c r="H206" s="8">
        <f>H207+H210+H213</f>
        <v>0</v>
      </c>
      <c r="I206" s="8">
        <f t="shared" si="46"/>
        <v>17182.8</v>
      </c>
      <c r="J206" s="8">
        <f>J207+J210+J213</f>
        <v>17182.8</v>
      </c>
      <c r="K206" s="8">
        <f>K207+K210+K213</f>
        <v>0</v>
      </c>
    </row>
    <row r="207" spans="1:11" s="21" customFormat="1" ht="247.5">
      <c r="A207" s="9" t="s">
        <v>222</v>
      </c>
      <c r="B207" s="9"/>
      <c r="C207" s="9" t="s">
        <v>218</v>
      </c>
      <c r="D207" s="9" t="s">
        <v>223</v>
      </c>
      <c r="E207" s="9"/>
      <c r="F207" s="8">
        <f t="shared" si="45"/>
        <v>16189.5</v>
      </c>
      <c r="G207" s="8">
        <f>G208</f>
        <v>16189.5</v>
      </c>
      <c r="H207" s="8">
        <f>H208</f>
        <v>0</v>
      </c>
      <c r="I207" s="8">
        <f t="shared" si="46"/>
        <v>16189.5</v>
      </c>
      <c r="J207" s="8">
        <f>J208</f>
        <v>16189.5</v>
      </c>
      <c r="K207" s="8">
        <f>K208</f>
        <v>0</v>
      </c>
    </row>
    <row r="208" spans="1:11" s="21" customFormat="1" ht="33">
      <c r="A208" s="5" t="s">
        <v>224</v>
      </c>
      <c r="B208" s="6"/>
      <c r="C208" s="6" t="s">
        <v>218</v>
      </c>
      <c r="D208" s="6" t="s">
        <v>225</v>
      </c>
      <c r="E208" s="6"/>
      <c r="F208" s="7">
        <f t="shared" si="45"/>
        <v>16189.5</v>
      </c>
      <c r="G208" s="7">
        <f>G209</f>
        <v>16189.5</v>
      </c>
      <c r="H208" s="7">
        <f>H209</f>
        <v>0</v>
      </c>
      <c r="I208" s="7">
        <f t="shared" si="46"/>
        <v>16189.5</v>
      </c>
      <c r="J208" s="7">
        <f>J209</f>
        <v>16189.5</v>
      </c>
      <c r="K208" s="7">
        <f>K209</f>
        <v>0</v>
      </c>
    </row>
    <row r="209" spans="1:11" s="21" customFormat="1" ht="71.25" customHeight="1">
      <c r="A209" s="6" t="s">
        <v>34</v>
      </c>
      <c r="B209" s="6"/>
      <c r="C209" s="6" t="s">
        <v>218</v>
      </c>
      <c r="D209" s="6" t="s">
        <v>225</v>
      </c>
      <c r="E209" s="6" t="s">
        <v>35</v>
      </c>
      <c r="F209" s="7">
        <f t="shared" si="45"/>
        <v>16189.5</v>
      </c>
      <c r="G209" s="7">
        <v>16189.5</v>
      </c>
      <c r="H209" s="7"/>
      <c r="I209" s="7">
        <f t="shared" si="46"/>
        <v>16189.5</v>
      </c>
      <c r="J209" s="7">
        <v>16189.5</v>
      </c>
      <c r="K209" s="7"/>
    </row>
    <row r="210" spans="1:11" s="21" customFormat="1" ht="127.5" customHeight="1">
      <c r="A210" s="9" t="s">
        <v>226</v>
      </c>
      <c r="B210" s="9"/>
      <c r="C210" s="9" t="s">
        <v>218</v>
      </c>
      <c r="D210" s="9" t="s">
        <v>227</v>
      </c>
      <c r="E210" s="9"/>
      <c r="F210" s="8">
        <f t="shared" si="45"/>
        <v>2546.1</v>
      </c>
      <c r="G210" s="8">
        <f>G211</f>
        <v>2546.1</v>
      </c>
      <c r="H210" s="8">
        <f>H211</f>
        <v>0</v>
      </c>
      <c r="I210" s="8">
        <f t="shared" si="46"/>
        <v>907.5</v>
      </c>
      <c r="J210" s="8">
        <f>J211</f>
        <v>907.5</v>
      </c>
      <c r="K210" s="8">
        <f>K211</f>
        <v>0</v>
      </c>
    </row>
    <row r="211" spans="1:11" s="21" customFormat="1" ht="40.5" customHeight="1">
      <c r="A211" s="5" t="s">
        <v>228</v>
      </c>
      <c r="B211" s="6"/>
      <c r="C211" s="6" t="s">
        <v>218</v>
      </c>
      <c r="D211" s="6" t="s">
        <v>229</v>
      </c>
      <c r="E211" s="6"/>
      <c r="F211" s="7">
        <f t="shared" si="45"/>
        <v>2546.1</v>
      </c>
      <c r="G211" s="7">
        <f>G212</f>
        <v>2546.1</v>
      </c>
      <c r="H211" s="7">
        <f>H212</f>
        <v>0</v>
      </c>
      <c r="I211" s="7">
        <f t="shared" si="46"/>
        <v>907.5</v>
      </c>
      <c r="J211" s="7">
        <f>J212</f>
        <v>907.5</v>
      </c>
      <c r="K211" s="7">
        <f>K212</f>
        <v>0</v>
      </c>
    </row>
    <row r="212" spans="1:11" s="21" customFormat="1" ht="95.25" customHeight="1">
      <c r="A212" s="6" t="s">
        <v>34</v>
      </c>
      <c r="B212" s="6"/>
      <c r="C212" s="6" t="s">
        <v>218</v>
      </c>
      <c r="D212" s="6" t="s">
        <v>229</v>
      </c>
      <c r="E212" s="6" t="s">
        <v>35</v>
      </c>
      <c r="F212" s="7">
        <f t="shared" si="45"/>
        <v>2546.1</v>
      </c>
      <c r="G212" s="7">
        <f>2636-89.9</f>
        <v>2546.1</v>
      </c>
      <c r="H212" s="7"/>
      <c r="I212" s="7">
        <f t="shared" si="46"/>
        <v>907.5</v>
      </c>
      <c r="J212" s="7">
        <f>1000-92.5</f>
        <v>907.5</v>
      </c>
      <c r="K212" s="7"/>
    </row>
    <row r="213" spans="1:11" s="21" customFormat="1" ht="200.25" customHeight="1">
      <c r="A213" s="9" t="s">
        <v>230</v>
      </c>
      <c r="B213" s="6"/>
      <c r="C213" s="9" t="s">
        <v>218</v>
      </c>
      <c r="D213" s="9" t="s">
        <v>231</v>
      </c>
      <c r="E213" s="9"/>
      <c r="F213" s="8">
        <f t="shared" si="45"/>
        <v>85.8</v>
      </c>
      <c r="G213" s="8">
        <f>G214</f>
        <v>85.8</v>
      </c>
      <c r="H213" s="8">
        <f>H214</f>
        <v>0</v>
      </c>
      <c r="I213" s="8">
        <f t="shared" si="46"/>
        <v>85.8</v>
      </c>
      <c r="J213" s="8">
        <f>J214</f>
        <v>85.8</v>
      </c>
      <c r="K213" s="8">
        <f>K214</f>
        <v>0</v>
      </c>
    </row>
    <row r="214" spans="1:11" s="21" customFormat="1" ht="45" customHeight="1">
      <c r="A214" s="5" t="s">
        <v>228</v>
      </c>
      <c r="B214" s="6"/>
      <c r="C214" s="6" t="s">
        <v>218</v>
      </c>
      <c r="D214" s="6" t="s">
        <v>232</v>
      </c>
      <c r="E214" s="6"/>
      <c r="F214" s="7">
        <f t="shared" si="45"/>
        <v>85.8</v>
      </c>
      <c r="G214" s="7">
        <f>G215</f>
        <v>85.8</v>
      </c>
      <c r="H214" s="7">
        <f>H215</f>
        <v>0</v>
      </c>
      <c r="I214" s="7">
        <f t="shared" si="46"/>
        <v>85.8</v>
      </c>
      <c r="J214" s="7">
        <f>J215</f>
        <v>85.8</v>
      </c>
      <c r="K214" s="7">
        <f>K215</f>
        <v>0</v>
      </c>
    </row>
    <row r="215" spans="1:11" s="21" customFormat="1" ht="85.5" customHeight="1">
      <c r="A215" s="6" t="s">
        <v>34</v>
      </c>
      <c r="B215" s="6"/>
      <c r="C215" s="6" t="s">
        <v>218</v>
      </c>
      <c r="D215" s="6" t="s">
        <v>232</v>
      </c>
      <c r="E215" s="6" t="s">
        <v>35</v>
      </c>
      <c r="F215" s="7">
        <f t="shared" si="45"/>
        <v>85.8</v>
      </c>
      <c r="G215" s="7">
        <v>85.8</v>
      </c>
      <c r="H215" s="7"/>
      <c r="I215" s="7">
        <f t="shared" si="46"/>
        <v>85.8</v>
      </c>
      <c r="J215" s="7">
        <v>85.8</v>
      </c>
      <c r="K215" s="7"/>
    </row>
    <row r="216" spans="1:11" s="21" customFormat="1" ht="158.25" customHeight="1">
      <c r="A216" s="53" t="s">
        <v>233</v>
      </c>
      <c r="B216" s="54"/>
      <c r="C216" s="55" t="s">
        <v>218</v>
      </c>
      <c r="D216" s="55" t="s">
        <v>234</v>
      </c>
      <c r="E216" s="55"/>
      <c r="F216" s="33">
        <f t="shared" si="45"/>
        <v>941.3</v>
      </c>
      <c r="G216" s="33">
        <f t="shared" ref="G216:H219" si="47">G217</f>
        <v>941.3</v>
      </c>
      <c r="H216" s="33">
        <f t="shared" si="47"/>
        <v>0</v>
      </c>
      <c r="I216" s="33">
        <f t="shared" si="46"/>
        <v>941.3</v>
      </c>
      <c r="J216" s="8">
        <f t="shared" ref="J216:K219" si="48">J217</f>
        <v>941.3</v>
      </c>
      <c r="K216" s="8">
        <f t="shared" si="48"/>
        <v>0</v>
      </c>
    </row>
    <row r="217" spans="1:11" s="21" customFormat="1" ht="90.75" customHeight="1">
      <c r="A217" s="57" t="s">
        <v>235</v>
      </c>
      <c r="B217" s="58"/>
      <c r="C217" s="59" t="s">
        <v>218</v>
      </c>
      <c r="D217" s="59" t="s">
        <v>236</v>
      </c>
      <c r="E217" s="59"/>
      <c r="F217" s="61">
        <f t="shared" si="45"/>
        <v>941.3</v>
      </c>
      <c r="G217" s="61">
        <f t="shared" si="47"/>
        <v>941.3</v>
      </c>
      <c r="H217" s="61">
        <f t="shared" si="47"/>
        <v>0</v>
      </c>
      <c r="I217" s="61">
        <f t="shared" si="46"/>
        <v>941.3</v>
      </c>
      <c r="J217" s="25">
        <f t="shared" si="48"/>
        <v>941.3</v>
      </c>
      <c r="K217" s="8">
        <f t="shared" si="48"/>
        <v>0</v>
      </c>
    </row>
    <row r="218" spans="1:11" s="21" customFormat="1" ht="96" customHeight="1">
      <c r="A218" s="57" t="s">
        <v>237</v>
      </c>
      <c r="B218" s="59"/>
      <c r="C218" s="59" t="s">
        <v>218</v>
      </c>
      <c r="D218" s="59" t="s">
        <v>238</v>
      </c>
      <c r="E218" s="59"/>
      <c r="F218" s="61">
        <f t="shared" si="45"/>
        <v>941.3</v>
      </c>
      <c r="G218" s="61">
        <f t="shared" si="47"/>
        <v>941.3</v>
      </c>
      <c r="H218" s="61">
        <f t="shared" si="47"/>
        <v>0</v>
      </c>
      <c r="I218" s="61">
        <f t="shared" si="46"/>
        <v>941.3</v>
      </c>
      <c r="J218" s="25">
        <f t="shared" si="48"/>
        <v>941.3</v>
      </c>
      <c r="K218" s="8">
        <f t="shared" si="48"/>
        <v>0</v>
      </c>
    </row>
    <row r="219" spans="1:11" s="21" customFormat="1" ht="63" customHeight="1">
      <c r="A219" s="78" t="s">
        <v>239</v>
      </c>
      <c r="B219" s="64"/>
      <c r="C219" s="64" t="s">
        <v>218</v>
      </c>
      <c r="D219" s="64" t="s">
        <v>240</v>
      </c>
      <c r="E219" s="64"/>
      <c r="F219" s="49">
        <f t="shared" si="45"/>
        <v>941.3</v>
      </c>
      <c r="G219" s="49">
        <f t="shared" si="47"/>
        <v>941.3</v>
      </c>
      <c r="H219" s="49">
        <f t="shared" si="47"/>
        <v>0</v>
      </c>
      <c r="I219" s="49">
        <f t="shared" si="46"/>
        <v>941.3</v>
      </c>
      <c r="J219" s="7">
        <f t="shared" si="48"/>
        <v>941.3</v>
      </c>
      <c r="K219" s="7">
        <f t="shared" si="48"/>
        <v>0</v>
      </c>
    </row>
    <row r="220" spans="1:11" s="21" customFormat="1" ht="95.25" customHeight="1">
      <c r="A220" s="6" t="s">
        <v>34</v>
      </c>
      <c r="B220" s="6"/>
      <c r="C220" s="6" t="s">
        <v>218</v>
      </c>
      <c r="D220" s="6" t="s">
        <v>240</v>
      </c>
      <c r="E220" s="6" t="s">
        <v>35</v>
      </c>
      <c r="F220" s="7">
        <f t="shared" si="45"/>
        <v>941.3</v>
      </c>
      <c r="G220" s="7">
        <v>941.3</v>
      </c>
      <c r="H220" s="7"/>
      <c r="I220" s="7">
        <f t="shared" si="46"/>
        <v>941.3</v>
      </c>
      <c r="J220" s="7">
        <v>941.3</v>
      </c>
      <c r="K220" s="7"/>
    </row>
    <row r="221" spans="1:11" s="21" customFormat="1" ht="51.75" customHeight="1">
      <c r="A221" s="9" t="s">
        <v>241</v>
      </c>
      <c r="B221" s="9"/>
      <c r="C221" s="9" t="s">
        <v>242</v>
      </c>
      <c r="D221" s="9"/>
      <c r="E221" s="9"/>
      <c r="F221" s="8">
        <f t="shared" si="45"/>
        <v>283937.8</v>
      </c>
      <c r="G221" s="8">
        <f>G222</f>
        <v>10937.8</v>
      </c>
      <c r="H221" s="8">
        <f>H222</f>
        <v>273000</v>
      </c>
      <c r="I221" s="8">
        <f t="shared" si="46"/>
        <v>139646.39999999999</v>
      </c>
      <c r="J221" s="8">
        <f>J222</f>
        <v>14746.4</v>
      </c>
      <c r="K221" s="8">
        <f>K222</f>
        <v>124900</v>
      </c>
    </row>
    <row r="222" spans="1:11" s="21" customFormat="1" ht="114.75" customHeight="1">
      <c r="A222" s="9" t="s">
        <v>202</v>
      </c>
      <c r="B222" s="9"/>
      <c r="C222" s="9" t="s">
        <v>242</v>
      </c>
      <c r="D222" s="9" t="s">
        <v>203</v>
      </c>
      <c r="E222" s="9"/>
      <c r="F222" s="8">
        <f t="shared" si="45"/>
        <v>283937.8</v>
      </c>
      <c r="G222" s="8">
        <f>G223</f>
        <v>10937.8</v>
      </c>
      <c r="H222" s="8">
        <f>H223</f>
        <v>273000</v>
      </c>
      <c r="I222" s="8">
        <f t="shared" si="46"/>
        <v>139646.39999999999</v>
      </c>
      <c r="J222" s="8">
        <f>J223</f>
        <v>14746.4</v>
      </c>
      <c r="K222" s="8">
        <f>K223</f>
        <v>124900</v>
      </c>
    </row>
    <row r="223" spans="1:11" s="21" customFormat="1" ht="89.25" customHeight="1">
      <c r="A223" s="9" t="s">
        <v>243</v>
      </c>
      <c r="B223" s="9"/>
      <c r="C223" s="9" t="s">
        <v>242</v>
      </c>
      <c r="D223" s="9" t="s">
        <v>244</v>
      </c>
      <c r="E223" s="9"/>
      <c r="F223" s="8">
        <f t="shared" si="45"/>
        <v>283937.8</v>
      </c>
      <c r="G223" s="8">
        <f>G224+G229+G232</f>
        <v>10937.8</v>
      </c>
      <c r="H223" s="8">
        <f>H224+H229+H232</f>
        <v>273000</v>
      </c>
      <c r="I223" s="8">
        <f t="shared" si="46"/>
        <v>139646.39999999999</v>
      </c>
      <c r="J223" s="8">
        <f>J224+J229+J232</f>
        <v>14746.4</v>
      </c>
      <c r="K223" s="8">
        <f>K224+K229+K232</f>
        <v>124900</v>
      </c>
    </row>
    <row r="224" spans="1:11" s="21" customFormat="1" ht="110.25" customHeight="1">
      <c r="A224" s="9" t="s">
        <v>245</v>
      </c>
      <c r="B224" s="9"/>
      <c r="C224" s="9" t="s">
        <v>242</v>
      </c>
      <c r="D224" s="9" t="s">
        <v>246</v>
      </c>
      <c r="E224" s="9"/>
      <c r="F224" s="8">
        <f>SUM(G224:H224)</f>
        <v>10447.799999999999</v>
      </c>
      <c r="G224" s="8">
        <f>G225+G227</f>
        <v>10447.799999999999</v>
      </c>
      <c r="H224" s="8">
        <f>H225+H227</f>
        <v>0</v>
      </c>
      <c r="I224" s="8">
        <f>SUM(J224:K224)</f>
        <v>14256.4</v>
      </c>
      <c r="J224" s="8">
        <f>J225+J227</f>
        <v>14256.4</v>
      </c>
      <c r="K224" s="8">
        <f>K225+K227</f>
        <v>0</v>
      </c>
    </row>
    <row r="225" spans="1:11" s="21" customFormat="1" ht="193.5" customHeight="1">
      <c r="A225" s="6" t="s">
        <v>247</v>
      </c>
      <c r="B225" s="6"/>
      <c r="C225" s="6" t="s">
        <v>242</v>
      </c>
      <c r="D225" s="6" t="s">
        <v>248</v>
      </c>
      <c r="E225" s="6"/>
      <c r="F225" s="7">
        <f t="shared" ref="F225:F257" si="49">G225+H225</f>
        <v>9447.7999999999993</v>
      </c>
      <c r="G225" s="7">
        <f>G226</f>
        <v>9447.7999999999993</v>
      </c>
      <c r="H225" s="7">
        <f>H226</f>
        <v>0</v>
      </c>
      <c r="I225" s="7">
        <f t="shared" ref="I225:I235" si="50">J225+K225</f>
        <v>10856.4</v>
      </c>
      <c r="J225" s="7">
        <f>J226</f>
        <v>10856.4</v>
      </c>
      <c r="K225" s="7">
        <f>K226</f>
        <v>0</v>
      </c>
    </row>
    <row r="226" spans="1:11" s="21" customFormat="1" ht="99.75" customHeight="1">
      <c r="A226" s="6" t="s">
        <v>34</v>
      </c>
      <c r="B226" s="6"/>
      <c r="C226" s="6" t="s">
        <v>242</v>
      </c>
      <c r="D226" s="6" t="s">
        <v>248</v>
      </c>
      <c r="E226" s="6" t="s">
        <v>35</v>
      </c>
      <c r="F226" s="7">
        <f t="shared" si="49"/>
        <v>9447.7999999999993</v>
      </c>
      <c r="G226" s="7">
        <f>9856.4-408.6</f>
        <v>9447.7999999999993</v>
      </c>
      <c r="H226" s="8"/>
      <c r="I226" s="7">
        <f t="shared" si="50"/>
        <v>10856.4</v>
      </c>
      <c r="J226" s="7">
        <v>10856.4</v>
      </c>
      <c r="K226" s="8"/>
    </row>
    <row r="227" spans="1:11" s="21" customFormat="1" ht="48" customHeight="1">
      <c r="A227" s="6" t="s">
        <v>346</v>
      </c>
      <c r="B227" s="6"/>
      <c r="C227" s="6" t="s">
        <v>242</v>
      </c>
      <c r="D227" s="6" t="s">
        <v>1063</v>
      </c>
      <c r="E227" s="6"/>
      <c r="F227" s="7">
        <f>G227+H227</f>
        <v>1000</v>
      </c>
      <c r="G227" s="7">
        <f>G228</f>
        <v>1000</v>
      </c>
      <c r="H227" s="7">
        <f>H228</f>
        <v>0</v>
      </c>
      <c r="I227" s="7">
        <f>J227+K227</f>
        <v>3400</v>
      </c>
      <c r="J227" s="7">
        <f>J228</f>
        <v>3400</v>
      </c>
      <c r="K227" s="7">
        <f>K228</f>
        <v>0</v>
      </c>
    </row>
    <row r="228" spans="1:11" s="21" customFormat="1" ht="99.75" customHeight="1">
      <c r="A228" s="2" t="s">
        <v>275</v>
      </c>
      <c r="B228" s="6"/>
      <c r="C228" s="6" t="s">
        <v>242</v>
      </c>
      <c r="D228" s="6" t="s">
        <v>1063</v>
      </c>
      <c r="E228" s="6" t="s">
        <v>276</v>
      </c>
      <c r="F228" s="7">
        <f>G228+H228</f>
        <v>1000</v>
      </c>
      <c r="G228" s="7">
        <v>1000</v>
      </c>
      <c r="H228" s="8"/>
      <c r="I228" s="7">
        <f>J228+K228</f>
        <v>3400</v>
      </c>
      <c r="J228" s="7">
        <f>1400+2000</f>
        <v>3400</v>
      </c>
      <c r="K228" s="8"/>
    </row>
    <row r="229" spans="1:11" s="21" customFormat="1" ht="203.25" customHeight="1">
      <c r="A229" s="9" t="s">
        <v>249</v>
      </c>
      <c r="B229" s="9"/>
      <c r="C229" s="9" t="s">
        <v>242</v>
      </c>
      <c r="D229" s="9" t="s">
        <v>250</v>
      </c>
      <c r="E229" s="9"/>
      <c r="F229" s="8">
        <f t="shared" si="49"/>
        <v>490</v>
      </c>
      <c r="G229" s="8">
        <f>G230</f>
        <v>490</v>
      </c>
      <c r="H229" s="8">
        <f>H230</f>
        <v>0</v>
      </c>
      <c r="I229" s="8">
        <f t="shared" si="50"/>
        <v>490</v>
      </c>
      <c r="J229" s="8">
        <f>J230</f>
        <v>490</v>
      </c>
      <c r="K229" s="8">
        <f>K230</f>
        <v>0</v>
      </c>
    </row>
    <row r="230" spans="1:11" s="21" customFormat="1" ht="45.75" customHeight="1">
      <c r="A230" s="6" t="s">
        <v>251</v>
      </c>
      <c r="B230" s="6"/>
      <c r="C230" s="6" t="s">
        <v>242</v>
      </c>
      <c r="D230" s="6" t="s">
        <v>252</v>
      </c>
      <c r="E230" s="6"/>
      <c r="F230" s="7">
        <f t="shared" si="49"/>
        <v>490</v>
      </c>
      <c r="G230" s="7">
        <f>G231</f>
        <v>490</v>
      </c>
      <c r="H230" s="7">
        <f>H231</f>
        <v>0</v>
      </c>
      <c r="I230" s="7">
        <f t="shared" si="50"/>
        <v>490</v>
      </c>
      <c r="J230" s="7">
        <f>J231</f>
        <v>490</v>
      </c>
      <c r="K230" s="7">
        <f>K231</f>
        <v>0</v>
      </c>
    </row>
    <row r="231" spans="1:11" s="21" customFormat="1" ht="75.75" customHeight="1">
      <c r="A231" s="6" t="s">
        <v>34</v>
      </c>
      <c r="B231" s="6"/>
      <c r="C231" s="6" t="s">
        <v>242</v>
      </c>
      <c r="D231" s="6" t="s">
        <v>252</v>
      </c>
      <c r="E231" s="6" t="s">
        <v>35</v>
      </c>
      <c r="F231" s="7">
        <f t="shared" si="49"/>
        <v>490</v>
      </c>
      <c r="G231" s="7">
        <v>490</v>
      </c>
      <c r="H231" s="7"/>
      <c r="I231" s="7">
        <f t="shared" si="50"/>
        <v>490</v>
      </c>
      <c r="J231" s="7">
        <v>490</v>
      </c>
      <c r="K231" s="7"/>
    </row>
    <row r="232" spans="1:11" s="21" customFormat="1" ht="210.75" customHeight="1">
      <c r="A232" s="4" t="s">
        <v>1017</v>
      </c>
      <c r="B232" s="9"/>
      <c r="C232" s="9" t="s">
        <v>242</v>
      </c>
      <c r="D232" s="4" t="s">
        <v>1018</v>
      </c>
      <c r="E232" s="9"/>
      <c r="F232" s="8">
        <f t="shared" ref="F232" si="51">G232+H232</f>
        <v>273000</v>
      </c>
      <c r="G232" s="8">
        <f>G233</f>
        <v>0</v>
      </c>
      <c r="H232" s="8">
        <f>H233</f>
        <v>273000</v>
      </c>
      <c r="I232" s="8">
        <f t="shared" ref="I232" si="52">J232+K232</f>
        <v>124900</v>
      </c>
      <c r="J232" s="8">
        <f>J233</f>
        <v>0</v>
      </c>
      <c r="K232" s="8">
        <f>K233</f>
        <v>124900</v>
      </c>
    </row>
    <row r="233" spans="1:11" s="21" customFormat="1" ht="134.25" customHeight="1">
      <c r="A233" s="2" t="s">
        <v>1034</v>
      </c>
      <c r="B233" s="65"/>
      <c r="C233" s="65" t="s">
        <v>242</v>
      </c>
      <c r="D233" s="2" t="s">
        <v>1035</v>
      </c>
      <c r="E233" s="65"/>
      <c r="F233" s="66">
        <f>G233+H233</f>
        <v>273000</v>
      </c>
      <c r="G233" s="66">
        <f>G234</f>
        <v>0</v>
      </c>
      <c r="H233" s="66">
        <f>H234</f>
        <v>273000</v>
      </c>
      <c r="I233" s="66">
        <f>J233+K233</f>
        <v>124900</v>
      </c>
      <c r="J233" s="66">
        <f>J234</f>
        <v>0</v>
      </c>
      <c r="K233" s="66">
        <f>K234</f>
        <v>124900</v>
      </c>
    </row>
    <row r="234" spans="1:11" s="21" customFormat="1" ht="90.75" customHeight="1">
      <c r="A234" s="2" t="s">
        <v>275</v>
      </c>
      <c r="B234" s="65"/>
      <c r="C234" s="65" t="s">
        <v>242</v>
      </c>
      <c r="D234" s="2" t="s">
        <v>1035</v>
      </c>
      <c r="E234" s="65" t="s">
        <v>276</v>
      </c>
      <c r="F234" s="66">
        <f>G234+H234</f>
        <v>273000</v>
      </c>
      <c r="G234" s="66">
        <v>0</v>
      </c>
      <c r="H234" s="66">
        <v>273000</v>
      </c>
      <c r="I234" s="66">
        <f>J234+K234</f>
        <v>124900</v>
      </c>
      <c r="J234" s="66">
        <v>0</v>
      </c>
      <c r="K234" s="66">
        <v>124900</v>
      </c>
    </row>
    <row r="235" spans="1:11" s="21" customFormat="1" ht="37.5" customHeight="1">
      <c r="A235" s="56" t="s">
        <v>253</v>
      </c>
      <c r="B235" s="56"/>
      <c r="C235" s="56" t="s">
        <v>254</v>
      </c>
      <c r="D235" s="56"/>
      <c r="E235" s="56"/>
      <c r="F235" s="34">
        <f t="shared" si="49"/>
        <v>543346.39999999991</v>
      </c>
      <c r="G235" s="34">
        <f>G275+G270+G241+G236</f>
        <v>437749.89999999997</v>
      </c>
      <c r="H235" s="34">
        <f>H275+H270+H241+H236</f>
        <v>105596.5</v>
      </c>
      <c r="I235" s="34">
        <f t="shared" si="50"/>
        <v>505017.80000000005</v>
      </c>
      <c r="J235" s="34">
        <f>J275+J270+J241+J236</f>
        <v>430617.2</v>
      </c>
      <c r="K235" s="34">
        <f>K275+K270+K241+K236</f>
        <v>74400.600000000006</v>
      </c>
    </row>
    <row r="236" spans="1:11" s="21" customFormat="1" ht="218.25" customHeight="1">
      <c r="A236" s="9" t="s">
        <v>70</v>
      </c>
      <c r="B236" s="9"/>
      <c r="C236" s="9" t="s">
        <v>254</v>
      </c>
      <c r="D236" s="9" t="s">
        <v>71</v>
      </c>
      <c r="E236" s="9"/>
      <c r="F236" s="8">
        <f t="shared" si="49"/>
        <v>1919</v>
      </c>
      <c r="G236" s="8">
        <f>G237</f>
        <v>1919</v>
      </c>
      <c r="H236" s="8">
        <f>H237</f>
        <v>0</v>
      </c>
      <c r="I236" s="8">
        <f>I237</f>
        <v>1995</v>
      </c>
      <c r="J236" s="8">
        <f>J237</f>
        <v>1995</v>
      </c>
      <c r="K236" s="8">
        <f>K237</f>
        <v>0</v>
      </c>
    </row>
    <row r="237" spans="1:11" s="21" customFormat="1" ht="110.25" customHeight="1">
      <c r="A237" s="9" t="s">
        <v>1020</v>
      </c>
      <c r="B237" s="9"/>
      <c r="C237" s="9" t="s">
        <v>254</v>
      </c>
      <c r="D237" s="9" t="s">
        <v>255</v>
      </c>
      <c r="E237" s="9"/>
      <c r="F237" s="8">
        <f t="shared" si="49"/>
        <v>1919</v>
      </c>
      <c r="G237" s="8">
        <f t="shared" ref="G237:H239" si="53">G238</f>
        <v>1919</v>
      </c>
      <c r="H237" s="8">
        <f t="shared" si="53"/>
        <v>0</v>
      </c>
      <c r="I237" s="8">
        <f t="shared" ref="I237:I257" si="54">J237+K237</f>
        <v>1995</v>
      </c>
      <c r="J237" s="8">
        <f t="shared" ref="J237:K239" si="55">J238</f>
        <v>1995</v>
      </c>
      <c r="K237" s="8">
        <f t="shared" si="55"/>
        <v>0</v>
      </c>
    </row>
    <row r="238" spans="1:11" s="21" customFormat="1" ht="120.75" customHeight="1">
      <c r="A238" s="9" t="s">
        <v>256</v>
      </c>
      <c r="B238" s="9"/>
      <c r="C238" s="9" t="s">
        <v>254</v>
      </c>
      <c r="D238" s="9" t="s">
        <v>257</v>
      </c>
      <c r="E238" s="9"/>
      <c r="F238" s="8">
        <f t="shared" si="49"/>
        <v>1919</v>
      </c>
      <c r="G238" s="8">
        <f t="shared" si="53"/>
        <v>1919</v>
      </c>
      <c r="H238" s="8">
        <f t="shared" si="53"/>
        <v>0</v>
      </c>
      <c r="I238" s="8">
        <f t="shared" si="54"/>
        <v>1995</v>
      </c>
      <c r="J238" s="8">
        <f t="shared" si="55"/>
        <v>1995</v>
      </c>
      <c r="K238" s="8">
        <f t="shared" si="55"/>
        <v>0</v>
      </c>
    </row>
    <row r="239" spans="1:11" s="21" customFormat="1" ht="60.75" customHeight="1">
      <c r="A239" s="5" t="s">
        <v>258</v>
      </c>
      <c r="B239" s="26"/>
      <c r="C239" s="6" t="s">
        <v>254</v>
      </c>
      <c r="D239" s="6" t="s">
        <v>259</v>
      </c>
      <c r="E239" s="9"/>
      <c r="F239" s="8">
        <f t="shared" si="49"/>
        <v>1919</v>
      </c>
      <c r="G239" s="8">
        <f t="shared" si="53"/>
        <v>1919</v>
      </c>
      <c r="H239" s="8">
        <f t="shared" si="53"/>
        <v>0</v>
      </c>
      <c r="I239" s="8">
        <f t="shared" si="54"/>
        <v>1995</v>
      </c>
      <c r="J239" s="8">
        <f t="shared" si="55"/>
        <v>1995</v>
      </c>
      <c r="K239" s="8">
        <f t="shared" si="55"/>
        <v>0</v>
      </c>
    </row>
    <row r="240" spans="1:11" s="21" customFormat="1" ht="228.75" customHeight="1">
      <c r="A240" s="22" t="s">
        <v>30</v>
      </c>
      <c r="B240" s="26"/>
      <c r="C240" s="28" t="s">
        <v>254</v>
      </c>
      <c r="D240" s="6" t="s">
        <v>259</v>
      </c>
      <c r="E240" s="28">
        <v>100</v>
      </c>
      <c r="F240" s="7">
        <f t="shared" si="49"/>
        <v>1919</v>
      </c>
      <c r="G240" s="7">
        <v>1919</v>
      </c>
      <c r="H240" s="7"/>
      <c r="I240" s="7">
        <f t="shared" si="54"/>
        <v>1995</v>
      </c>
      <c r="J240" s="7">
        <v>1995</v>
      </c>
      <c r="K240" s="7"/>
    </row>
    <row r="241" spans="1:248" s="21" customFormat="1" ht="144.75" customHeight="1">
      <c r="A241" s="19" t="s">
        <v>260</v>
      </c>
      <c r="B241" s="9"/>
      <c r="C241" s="9" t="s">
        <v>254</v>
      </c>
      <c r="D241" s="9" t="s">
        <v>203</v>
      </c>
      <c r="E241" s="9"/>
      <c r="F241" s="8">
        <f t="shared" si="49"/>
        <v>416523.8</v>
      </c>
      <c r="G241" s="8">
        <f>G242</f>
        <v>416106.1</v>
      </c>
      <c r="H241" s="8">
        <f>H242</f>
        <v>417.7</v>
      </c>
      <c r="I241" s="8">
        <f t="shared" si="54"/>
        <v>415942.8</v>
      </c>
      <c r="J241" s="8">
        <f>J242</f>
        <v>414352.2</v>
      </c>
      <c r="K241" s="8">
        <f>K242</f>
        <v>1590.6000000000001</v>
      </c>
    </row>
    <row r="242" spans="1:248" ht="122.25" customHeight="1">
      <c r="A242" s="19" t="s">
        <v>261</v>
      </c>
      <c r="B242" s="9"/>
      <c r="C242" s="9" t="s">
        <v>254</v>
      </c>
      <c r="D242" s="9" t="s">
        <v>205</v>
      </c>
      <c r="E242" s="9"/>
      <c r="F242" s="8">
        <f t="shared" si="49"/>
        <v>416523.8</v>
      </c>
      <c r="G242" s="8">
        <f>G243+G246+G252+G255+G259+G264</f>
        <v>416106.1</v>
      </c>
      <c r="H242" s="8">
        <f>H243+H246+H252+H255+H259+H264</f>
        <v>417.7</v>
      </c>
      <c r="I242" s="8">
        <f t="shared" si="54"/>
        <v>415942.8</v>
      </c>
      <c r="J242" s="8">
        <f>J243+J246+J252+J255+J259+J264</f>
        <v>414352.2</v>
      </c>
      <c r="K242" s="8">
        <f>K243+K246+K252+K255+K259+K264</f>
        <v>1590.6000000000001</v>
      </c>
      <c r="L242" s="21"/>
      <c r="M242" s="21"/>
      <c r="N242" s="21"/>
      <c r="O242" s="21"/>
      <c r="P242" s="21"/>
      <c r="Q242" s="21"/>
      <c r="R242" s="21"/>
      <c r="S242" s="21"/>
      <c r="T242" s="21"/>
      <c r="U242" s="21"/>
      <c r="V242" s="21"/>
      <c r="W242" s="21"/>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c r="DL242" s="21"/>
      <c r="DM242" s="21"/>
      <c r="DN242" s="21"/>
      <c r="DO242" s="21"/>
      <c r="DP242" s="21"/>
      <c r="DQ242" s="21"/>
      <c r="DR242" s="21"/>
      <c r="DS242" s="21"/>
      <c r="DT242" s="21"/>
      <c r="DU242" s="21"/>
      <c r="DV242" s="21"/>
      <c r="DW242" s="21"/>
      <c r="DX242" s="21"/>
      <c r="DY242" s="21"/>
      <c r="DZ242" s="21"/>
      <c r="EA242" s="21"/>
      <c r="EB242" s="21"/>
      <c r="EC242" s="21"/>
      <c r="ED242" s="21"/>
      <c r="EE242" s="21"/>
      <c r="EF242" s="21"/>
      <c r="EG242" s="21"/>
      <c r="EH242" s="21"/>
      <c r="EI242" s="21"/>
      <c r="EJ242" s="21"/>
      <c r="EK242" s="21"/>
      <c r="EL242" s="21"/>
      <c r="EM242" s="21"/>
      <c r="EN242" s="21"/>
      <c r="EO242" s="21"/>
      <c r="EP242" s="21"/>
      <c r="EQ242" s="21"/>
      <c r="ER242" s="21"/>
      <c r="ES242" s="21"/>
      <c r="ET242" s="21"/>
      <c r="EU242" s="21"/>
      <c r="EV242" s="21"/>
      <c r="EW242" s="21"/>
      <c r="EX242" s="21"/>
      <c r="EY242" s="21"/>
      <c r="EZ242" s="21"/>
      <c r="FA242" s="21"/>
      <c r="FB242" s="21"/>
      <c r="FC242" s="21"/>
      <c r="FD242" s="21"/>
      <c r="FE242" s="21"/>
      <c r="FF242" s="21"/>
      <c r="FG242" s="21"/>
      <c r="FH242" s="21"/>
      <c r="FI242" s="21"/>
      <c r="FJ242" s="21"/>
      <c r="FK242" s="21"/>
      <c r="FL242" s="21"/>
      <c r="FM242" s="21"/>
      <c r="FN242" s="21"/>
      <c r="FO242" s="21"/>
      <c r="FP242" s="21"/>
      <c r="FQ242" s="21"/>
      <c r="FR242" s="21"/>
      <c r="FS242" s="21"/>
      <c r="FT242" s="21"/>
      <c r="FU242" s="21"/>
      <c r="FV242" s="21"/>
      <c r="FW242" s="21"/>
      <c r="FX242" s="21"/>
      <c r="FY242" s="21"/>
      <c r="FZ242" s="21"/>
      <c r="GA242" s="21"/>
      <c r="GB242" s="21"/>
      <c r="GC242" s="21"/>
      <c r="GD242" s="21"/>
      <c r="GE242" s="21"/>
      <c r="GF242" s="21"/>
      <c r="GG242" s="21"/>
      <c r="GH242" s="21"/>
      <c r="GI242" s="21"/>
      <c r="GJ242" s="21"/>
      <c r="GK242" s="21"/>
      <c r="GL242" s="21"/>
      <c r="GM242" s="21"/>
      <c r="GN242" s="21"/>
      <c r="GO242" s="21"/>
      <c r="GP242" s="21"/>
      <c r="GQ242" s="21"/>
      <c r="GR242" s="21"/>
      <c r="GS242" s="21"/>
      <c r="GT242" s="21"/>
      <c r="GU242" s="21"/>
      <c r="GV242" s="21"/>
      <c r="GW242" s="21"/>
      <c r="GX242" s="21"/>
      <c r="GY242" s="21"/>
      <c r="GZ242" s="21"/>
      <c r="HA242" s="21"/>
      <c r="HB242" s="21"/>
      <c r="HC242" s="21"/>
      <c r="HD242" s="21"/>
      <c r="HE242" s="21"/>
      <c r="HF242" s="21"/>
      <c r="HG242" s="21"/>
      <c r="HH242" s="21"/>
      <c r="HI242" s="21"/>
      <c r="HJ242" s="21"/>
      <c r="HK242" s="21"/>
      <c r="HL242" s="21"/>
      <c r="HM242" s="21"/>
      <c r="HN242" s="21"/>
      <c r="HO242" s="21"/>
      <c r="HP242" s="21"/>
      <c r="HQ242" s="21"/>
      <c r="HR242" s="21"/>
      <c r="HS242" s="21"/>
      <c r="HT242" s="21"/>
      <c r="HU242" s="21"/>
      <c r="HV242" s="21"/>
      <c r="HW242" s="21"/>
      <c r="HX242" s="21"/>
      <c r="HY242" s="21"/>
      <c r="HZ242" s="21"/>
      <c r="IA242" s="21"/>
      <c r="IB242" s="21"/>
      <c r="IC242" s="21"/>
      <c r="ID242" s="21"/>
      <c r="IE242" s="21"/>
      <c r="IF242" s="21"/>
      <c r="IG242" s="21"/>
      <c r="IH242" s="21"/>
      <c r="II242" s="21"/>
      <c r="IJ242" s="21"/>
      <c r="IK242" s="21"/>
      <c r="IL242" s="21"/>
      <c r="IM242" s="21"/>
      <c r="IN242" s="21"/>
    </row>
    <row r="243" spans="1:248" ht="90.75" customHeight="1">
      <c r="A243" s="19" t="s">
        <v>262</v>
      </c>
      <c r="B243" s="9"/>
      <c r="C243" s="9" t="s">
        <v>254</v>
      </c>
      <c r="D243" s="9" t="s">
        <v>263</v>
      </c>
      <c r="E243" s="9"/>
      <c r="F243" s="8">
        <f t="shared" si="49"/>
        <v>130302.39999999999</v>
      </c>
      <c r="G243" s="8">
        <f>G244</f>
        <v>130302.39999999999</v>
      </c>
      <c r="H243" s="8">
        <f>H244</f>
        <v>0</v>
      </c>
      <c r="I243" s="8">
        <f t="shared" si="54"/>
        <v>130302.39999999999</v>
      </c>
      <c r="J243" s="8">
        <f>J244</f>
        <v>130302.39999999999</v>
      </c>
      <c r="K243" s="8">
        <f>K244</f>
        <v>0</v>
      </c>
      <c r="L243" s="21"/>
      <c r="M243" s="21"/>
      <c r="N243" s="21"/>
      <c r="O243" s="21"/>
      <c r="P243" s="21"/>
      <c r="Q243" s="21"/>
      <c r="R243" s="21"/>
      <c r="S243" s="21"/>
      <c r="T243" s="21"/>
      <c r="U243" s="21"/>
      <c r="V243" s="21"/>
      <c r="W243" s="21"/>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c r="DL243" s="21"/>
      <c r="DM243" s="21"/>
      <c r="DN243" s="21"/>
      <c r="DO243" s="21"/>
      <c r="DP243" s="21"/>
      <c r="DQ243" s="21"/>
      <c r="DR243" s="21"/>
      <c r="DS243" s="21"/>
      <c r="DT243" s="21"/>
      <c r="DU243" s="21"/>
      <c r="DV243" s="21"/>
      <c r="DW243" s="21"/>
      <c r="DX243" s="21"/>
      <c r="DY243" s="21"/>
      <c r="DZ243" s="21"/>
      <c r="EA243" s="21"/>
      <c r="EB243" s="21"/>
      <c r="EC243" s="21"/>
      <c r="ED243" s="21"/>
      <c r="EE243" s="21"/>
      <c r="EF243" s="21"/>
      <c r="EG243" s="21"/>
      <c r="EH243" s="21"/>
      <c r="EI243" s="21"/>
      <c r="EJ243" s="21"/>
      <c r="EK243" s="21"/>
      <c r="EL243" s="21"/>
      <c r="EM243" s="21"/>
      <c r="EN243" s="21"/>
      <c r="EO243" s="21"/>
      <c r="EP243" s="21"/>
      <c r="EQ243" s="21"/>
      <c r="ER243" s="21"/>
      <c r="ES243" s="21"/>
      <c r="ET243" s="21"/>
      <c r="EU243" s="21"/>
      <c r="EV243" s="21"/>
      <c r="EW243" s="21"/>
      <c r="EX243" s="21"/>
      <c r="EY243" s="21"/>
      <c r="EZ243" s="21"/>
      <c r="FA243" s="21"/>
      <c r="FB243" s="21"/>
      <c r="FC243" s="21"/>
      <c r="FD243" s="21"/>
      <c r="FE243" s="21"/>
      <c r="FF243" s="21"/>
      <c r="FG243" s="21"/>
      <c r="FH243" s="21"/>
      <c r="FI243" s="21"/>
      <c r="FJ243" s="21"/>
      <c r="FK243" s="21"/>
      <c r="FL243" s="21"/>
      <c r="FM243" s="21"/>
      <c r="FN243" s="21"/>
      <c r="FO243" s="21"/>
      <c r="FP243" s="21"/>
      <c r="FQ243" s="21"/>
      <c r="FR243" s="21"/>
      <c r="FS243" s="21"/>
      <c r="FT243" s="21"/>
      <c r="FU243" s="21"/>
      <c r="FV243" s="21"/>
      <c r="FW243" s="21"/>
      <c r="FX243" s="21"/>
      <c r="FY243" s="21"/>
      <c r="FZ243" s="21"/>
      <c r="GA243" s="21"/>
      <c r="GB243" s="21"/>
      <c r="GC243" s="21"/>
      <c r="GD243" s="21"/>
      <c r="GE243" s="21"/>
      <c r="GF243" s="21"/>
      <c r="GG243" s="21"/>
      <c r="GH243" s="21"/>
      <c r="GI243" s="21"/>
      <c r="GJ243" s="21"/>
      <c r="GK243" s="21"/>
      <c r="GL243" s="21"/>
      <c r="GM243" s="21"/>
      <c r="GN243" s="21"/>
      <c r="GO243" s="21"/>
      <c r="GP243" s="21"/>
      <c r="GQ243" s="21"/>
      <c r="GR243" s="21"/>
      <c r="GS243" s="21"/>
      <c r="GT243" s="21"/>
      <c r="GU243" s="21"/>
      <c r="GV243" s="21"/>
      <c r="GW243" s="21"/>
      <c r="GX243" s="21"/>
      <c r="GY243" s="21"/>
      <c r="GZ243" s="21"/>
      <c r="HA243" s="21"/>
      <c r="HB243" s="21"/>
      <c r="HC243" s="21"/>
      <c r="HD243" s="21"/>
      <c r="HE243" s="21"/>
      <c r="HF243" s="21"/>
      <c r="HG243" s="21"/>
      <c r="HH243" s="21"/>
      <c r="HI243" s="21"/>
      <c r="HJ243" s="21"/>
      <c r="HK243" s="21"/>
      <c r="HL243" s="21"/>
      <c r="HM243" s="21"/>
      <c r="HN243" s="21"/>
      <c r="HO243" s="21"/>
      <c r="HP243" s="21"/>
      <c r="HQ243" s="21"/>
      <c r="HR243" s="21"/>
      <c r="HS243" s="21"/>
      <c r="HT243" s="21"/>
      <c r="HU243" s="21"/>
      <c r="HV243" s="21"/>
      <c r="HW243" s="21"/>
      <c r="HX243" s="21"/>
      <c r="HY243" s="21"/>
      <c r="HZ243" s="21"/>
      <c r="IA243" s="21"/>
      <c r="IB243" s="21"/>
      <c r="IC243" s="21"/>
      <c r="ID243" s="21"/>
      <c r="IE243" s="21"/>
      <c r="IF243" s="21"/>
      <c r="IG243" s="21"/>
      <c r="IH243" s="21"/>
      <c r="II243" s="21"/>
      <c r="IJ243" s="21"/>
      <c r="IK243" s="21"/>
      <c r="IL243" s="21"/>
      <c r="IM243" s="21"/>
      <c r="IN243" s="21"/>
    </row>
    <row r="244" spans="1:248" ht="55.5" customHeight="1">
      <c r="A244" s="5" t="s">
        <v>258</v>
      </c>
      <c r="B244" s="6"/>
      <c r="C244" s="6" t="s">
        <v>254</v>
      </c>
      <c r="D244" s="6" t="s">
        <v>264</v>
      </c>
      <c r="E244" s="6"/>
      <c r="F244" s="7">
        <f t="shared" si="49"/>
        <v>130302.39999999999</v>
      </c>
      <c r="G244" s="7">
        <f>G245</f>
        <v>130302.39999999999</v>
      </c>
      <c r="H244" s="7">
        <f>H245</f>
        <v>0</v>
      </c>
      <c r="I244" s="7">
        <f t="shared" si="54"/>
        <v>130302.39999999999</v>
      </c>
      <c r="J244" s="7">
        <f>J245</f>
        <v>130302.39999999999</v>
      </c>
      <c r="K244" s="7">
        <f>K245</f>
        <v>0</v>
      </c>
      <c r="L244" s="21"/>
      <c r="M244" s="21"/>
      <c r="N244" s="21"/>
      <c r="O244" s="21"/>
      <c r="P244" s="21"/>
      <c r="Q244" s="21"/>
      <c r="R244" s="21"/>
      <c r="S244" s="21"/>
      <c r="T244" s="21"/>
      <c r="U244" s="21"/>
      <c r="V244" s="21"/>
      <c r="W244" s="21"/>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c r="DL244" s="21"/>
      <c r="DM244" s="21"/>
      <c r="DN244" s="21"/>
      <c r="DO244" s="21"/>
      <c r="DP244" s="21"/>
      <c r="DQ244" s="21"/>
      <c r="DR244" s="21"/>
      <c r="DS244" s="21"/>
      <c r="DT244" s="21"/>
      <c r="DU244" s="21"/>
      <c r="DV244" s="21"/>
      <c r="DW244" s="21"/>
      <c r="DX244" s="21"/>
      <c r="DY244" s="21"/>
      <c r="DZ244" s="21"/>
      <c r="EA244" s="21"/>
      <c r="EB244" s="21"/>
      <c r="EC244" s="21"/>
      <c r="ED244" s="21"/>
      <c r="EE244" s="21"/>
      <c r="EF244" s="21"/>
      <c r="EG244" s="21"/>
      <c r="EH244" s="21"/>
      <c r="EI244" s="21"/>
      <c r="EJ244" s="21"/>
      <c r="EK244" s="21"/>
      <c r="EL244" s="21"/>
      <c r="EM244" s="21"/>
      <c r="EN244" s="21"/>
      <c r="EO244" s="21"/>
      <c r="EP244" s="21"/>
      <c r="EQ244" s="21"/>
      <c r="ER244" s="21"/>
      <c r="ES244" s="21"/>
      <c r="ET244" s="21"/>
      <c r="EU244" s="21"/>
      <c r="EV244" s="21"/>
      <c r="EW244" s="21"/>
      <c r="EX244" s="21"/>
      <c r="EY244" s="21"/>
      <c r="EZ244" s="21"/>
      <c r="FA244" s="21"/>
      <c r="FB244" s="21"/>
      <c r="FC244" s="21"/>
      <c r="FD244" s="21"/>
      <c r="FE244" s="21"/>
      <c r="FF244" s="21"/>
      <c r="FG244" s="21"/>
      <c r="FH244" s="21"/>
      <c r="FI244" s="21"/>
      <c r="FJ244" s="21"/>
      <c r="FK244" s="21"/>
      <c r="FL244" s="21"/>
      <c r="FM244" s="21"/>
      <c r="FN244" s="21"/>
      <c r="FO244" s="21"/>
      <c r="FP244" s="21"/>
      <c r="FQ244" s="21"/>
      <c r="FR244" s="21"/>
      <c r="FS244" s="21"/>
      <c r="FT244" s="21"/>
      <c r="FU244" s="21"/>
      <c r="FV244" s="21"/>
      <c r="FW244" s="21"/>
      <c r="FX244" s="21"/>
      <c r="FY244" s="21"/>
      <c r="FZ244" s="21"/>
      <c r="GA244" s="21"/>
      <c r="GB244" s="21"/>
      <c r="GC244" s="21"/>
      <c r="GD244" s="21"/>
      <c r="GE244" s="21"/>
      <c r="GF244" s="21"/>
      <c r="GG244" s="21"/>
      <c r="GH244" s="21"/>
      <c r="GI244" s="21"/>
      <c r="GJ244" s="21"/>
      <c r="GK244" s="21"/>
      <c r="GL244" s="21"/>
      <c r="GM244" s="21"/>
      <c r="GN244" s="21"/>
      <c r="GO244" s="21"/>
      <c r="GP244" s="21"/>
      <c r="GQ244" s="21"/>
      <c r="GR244" s="21"/>
      <c r="GS244" s="21"/>
      <c r="GT244" s="21"/>
      <c r="GU244" s="21"/>
      <c r="GV244" s="21"/>
      <c r="GW244" s="21"/>
      <c r="GX244" s="21"/>
      <c r="GY244" s="21"/>
      <c r="GZ244" s="21"/>
      <c r="HA244" s="21"/>
      <c r="HB244" s="21"/>
      <c r="HC244" s="21"/>
      <c r="HD244" s="21"/>
      <c r="HE244" s="21"/>
      <c r="HF244" s="21"/>
      <c r="HG244" s="21"/>
      <c r="HH244" s="21"/>
      <c r="HI244" s="21"/>
      <c r="HJ244" s="21"/>
      <c r="HK244" s="21"/>
      <c r="HL244" s="21"/>
      <c r="HM244" s="21"/>
      <c r="HN244" s="21"/>
      <c r="HO244" s="21"/>
      <c r="HP244" s="21"/>
      <c r="HQ244" s="21"/>
      <c r="HR244" s="21"/>
      <c r="HS244" s="21"/>
      <c r="HT244" s="21"/>
      <c r="HU244" s="21"/>
      <c r="HV244" s="21"/>
      <c r="HW244" s="21"/>
      <c r="HX244" s="21"/>
      <c r="HY244" s="21"/>
      <c r="HZ244" s="21"/>
      <c r="IA244" s="21"/>
      <c r="IB244" s="21"/>
      <c r="IC244" s="21"/>
      <c r="ID244" s="21"/>
      <c r="IE244" s="21"/>
      <c r="IF244" s="21"/>
      <c r="IG244" s="21"/>
      <c r="IH244" s="21"/>
      <c r="II244" s="21"/>
      <c r="IJ244" s="21"/>
      <c r="IK244" s="21"/>
      <c r="IL244" s="21"/>
      <c r="IM244" s="21"/>
      <c r="IN244" s="21"/>
    </row>
    <row r="245" spans="1:248" ht="95.25" customHeight="1">
      <c r="A245" s="6" t="s">
        <v>34</v>
      </c>
      <c r="B245" s="6"/>
      <c r="C245" s="6" t="s">
        <v>254</v>
      </c>
      <c r="D245" s="6" t="s">
        <v>264</v>
      </c>
      <c r="E245" s="6" t="s">
        <v>35</v>
      </c>
      <c r="F245" s="7">
        <f t="shared" si="49"/>
        <v>130302.39999999999</v>
      </c>
      <c r="G245" s="7">
        <v>130302.39999999999</v>
      </c>
      <c r="H245" s="7"/>
      <c r="I245" s="7">
        <f t="shared" si="54"/>
        <v>130302.39999999999</v>
      </c>
      <c r="J245" s="7">
        <v>130302.39999999999</v>
      </c>
      <c r="K245" s="7"/>
      <c r="L245" s="21"/>
      <c r="M245" s="21"/>
      <c r="N245" s="21"/>
      <c r="O245" s="21"/>
      <c r="P245" s="21"/>
      <c r="Q245" s="21"/>
      <c r="R245" s="21"/>
      <c r="S245" s="21"/>
      <c r="T245" s="21"/>
      <c r="U245" s="21"/>
      <c r="V245" s="21"/>
      <c r="W245" s="21"/>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c r="DL245" s="21"/>
      <c r="DM245" s="21"/>
      <c r="DN245" s="21"/>
      <c r="DO245" s="21"/>
      <c r="DP245" s="21"/>
      <c r="DQ245" s="21"/>
      <c r="DR245" s="21"/>
      <c r="DS245" s="21"/>
      <c r="DT245" s="21"/>
      <c r="DU245" s="21"/>
      <c r="DV245" s="21"/>
      <c r="DW245" s="21"/>
      <c r="DX245" s="21"/>
      <c r="DY245" s="21"/>
      <c r="DZ245" s="21"/>
      <c r="EA245" s="21"/>
      <c r="EB245" s="21"/>
      <c r="EC245" s="21"/>
      <c r="ED245" s="21"/>
      <c r="EE245" s="21"/>
      <c r="EF245" s="21"/>
      <c r="EG245" s="21"/>
      <c r="EH245" s="21"/>
      <c r="EI245" s="21"/>
      <c r="EJ245" s="21"/>
      <c r="EK245" s="21"/>
      <c r="EL245" s="21"/>
      <c r="EM245" s="21"/>
      <c r="EN245" s="21"/>
      <c r="EO245" s="21"/>
      <c r="EP245" s="21"/>
      <c r="EQ245" s="21"/>
      <c r="ER245" s="21"/>
      <c r="ES245" s="21"/>
      <c r="ET245" s="21"/>
      <c r="EU245" s="21"/>
      <c r="EV245" s="21"/>
      <c r="EW245" s="21"/>
      <c r="EX245" s="21"/>
      <c r="EY245" s="21"/>
      <c r="EZ245" s="21"/>
      <c r="FA245" s="21"/>
      <c r="FB245" s="21"/>
      <c r="FC245" s="21"/>
      <c r="FD245" s="21"/>
      <c r="FE245" s="21"/>
      <c r="FF245" s="21"/>
      <c r="FG245" s="21"/>
      <c r="FH245" s="21"/>
      <c r="FI245" s="21"/>
      <c r="FJ245" s="21"/>
      <c r="FK245" s="21"/>
      <c r="FL245" s="21"/>
      <c r="FM245" s="21"/>
      <c r="FN245" s="21"/>
      <c r="FO245" s="21"/>
      <c r="FP245" s="21"/>
      <c r="FQ245" s="21"/>
      <c r="FR245" s="21"/>
      <c r="FS245" s="21"/>
      <c r="FT245" s="21"/>
      <c r="FU245" s="21"/>
      <c r="FV245" s="21"/>
      <c r="FW245" s="21"/>
      <c r="FX245" s="21"/>
      <c r="FY245" s="21"/>
      <c r="FZ245" s="21"/>
      <c r="GA245" s="21"/>
      <c r="GB245" s="21"/>
      <c r="GC245" s="21"/>
      <c r="GD245" s="21"/>
      <c r="GE245" s="21"/>
      <c r="GF245" s="21"/>
      <c r="GG245" s="21"/>
      <c r="GH245" s="21"/>
      <c r="GI245" s="21"/>
      <c r="GJ245" s="21"/>
      <c r="GK245" s="21"/>
      <c r="GL245" s="21"/>
      <c r="GM245" s="21"/>
      <c r="GN245" s="21"/>
      <c r="GO245" s="21"/>
      <c r="GP245" s="21"/>
      <c r="GQ245" s="21"/>
      <c r="GR245" s="21"/>
      <c r="GS245" s="21"/>
      <c r="GT245" s="21"/>
      <c r="GU245" s="21"/>
      <c r="GV245" s="21"/>
      <c r="GW245" s="21"/>
      <c r="GX245" s="21"/>
      <c r="GY245" s="21"/>
      <c r="GZ245" s="21"/>
      <c r="HA245" s="21"/>
      <c r="HB245" s="21"/>
      <c r="HC245" s="21"/>
      <c r="HD245" s="21"/>
      <c r="HE245" s="21"/>
      <c r="HF245" s="21"/>
      <c r="HG245" s="21"/>
      <c r="HH245" s="21"/>
      <c r="HI245" s="21"/>
      <c r="HJ245" s="21"/>
      <c r="HK245" s="21"/>
      <c r="HL245" s="21"/>
      <c r="HM245" s="21"/>
      <c r="HN245" s="21"/>
      <c r="HO245" s="21"/>
      <c r="HP245" s="21"/>
      <c r="HQ245" s="21"/>
      <c r="HR245" s="21"/>
      <c r="HS245" s="21"/>
      <c r="HT245" s="21"/>
      <c r="HU245" s="21"/>
      <c r="HV245" s="21"/>
      <c r="HW245" s="21"/>
      <c r="HX245" s="21"/>
      <c r="HY245" s="21"/>
      <c r="HZ245" s="21"/>
      <c r="IA245" s="21"/>
      <c r="IB245" s="21"/>
      <c r="IC245" s="21"/>
      <c r="ID245" s="21"/>
      <c r="IE245" s="21"/>
      <c r="IF245" s="21"/>
      <c r="IG245" s="21"/>
      <c r="IH245" s="21"/>
      <c r="II245" s="21"/>
      <c r="IJ245" s="21"/>
      <c r="IK245" s="21"/>
      <c r="IL245" s="21"/>
      <c r="IM245" s="21"/>
      <c r="IN245" s="21"/>
    </row>
    <row r="246" spans="1:248" ht="191.25" customHeight="1">
      <c r="A246" s="19" t="s">
        <v>265</v>
      </c>
      <c r="B246" s="9"/>
      <c r="C246" s="9" t="s">
        <v>254</v>
      </c>
      <c r="D246" s="9" t="s">
        <v>266</v>
      </c>
      <c r="E246" s="9"/>
      <c r="F246" s="8">
        <f t="shared" si="49"/>
        <v>236834.6</v>
      </c>
      <c r="G246" s="8">
        <f>G247</f>
        <v>236834.6</v>
      </c>
      <c r="H246" s="8">
        <f>H247</f>
        <v>0</v>
      </c>
      <c r="I246" s="8">
        <f t="shared" si="54"/>
        <v>242562.6</v>
      </c>
      <c r="J246" s="8">
        <f>J247</f>
        <v>242562.6</v>
      </c>
      <c r="K246" s="8">
        <f>K247</f>
        <v>0</v>
      </c>
      <c r="L246" s="21"/>
      <c r="M246" s="21"/>
      <c r="N246" s="21"/>
      <c r="O246" s="21"/>
      <c r="P246" s="21"/>
      <c r="Q246" s="21"/>
      <c r="R246" s="21"/>
      <c r="S246" s="21"/>
      <c r="T246" s="21"/>
      <c r="U246" s="21"/>
      <c r="V246" s="21"/>
      <c r="W246" s="21"/>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c r="DL246" s="21"/>
      <c r="DM246" s="21"/>
      <c r="DN246" s="21"/>
      <c r="DO246" s="21"/>
      <c r="DP246" s="21"/>
      <c r="DQ246" s="21"/>
      <c r="DR246" s="21"/>
      <c r="DS246" s="21"/>
      <c r="DT246" s="21"/>
      <c r="DU246" s="21"/>
      <c r="DV246" s="21"/>
      <c r="DW246" s="21"/>
      <c r="DX246" s="21"/>
      <c r="DY246" s="21"/>
      <c r="DZ246" s="21"/>
      <c r="EA246" s="21"/>
      <c r="EB246" s="21"/>
      <c r="EC246" s="21"/>
      <c r="ED246" s="21"/>
      <c r="EE246" s="21"/>
      <c r="EF246" s="21"/>
      <c r="EG246" s="21"/>
      <c r="EH246" s="21"/>
      <c r="EI246" s="21"/>
      <c r="EJ246" s="21"/>
      <c r="EK246" s="21"/>
      <c r="EL246" s="21"/>
      <c r="EM246" s="21"/>
      <c r="EN246" s="21"/>
      <c r="EO246" s="21"/>
      <c r="EP246" s="21"/>
      <c r="EQ246" s="21"/>
      <c r="ER246" s="21"/>
      <c r="ES246" s="21"/>
      <c r="ET246" s="21"/>
      <c r="EU246" s="21"/>
      <c r="EV246" s="21"/>
      <c r="EW246" s="21"/>
      <c r="EX246" s="21"/>
      <c r="EY246" s="21"/>
      <c r="EZ246" s="21"/>
      <c r="FA246" s="21"/>
      <c r="FB246" s="21"/>
      <c r="FC246" s="21"/>
      <c r="FD246" s="21"/>
      <c r="FE246" s="21"/>
      <c r="FF246" s="21"/>
      <c r="FG246" s="21"/>
      <c r="FH246" s="21"/>
      <c r="FI246" s="21"/>
      <c r="FJ246" s="21"/>
      <c r="FK246" s="21"/>
      <c r="FL246" s="21"/>
      <c r="FM246" s="21"/>
      <c r="FN246" s="21"/>
      <c r="FO246" s="21"/>
      <c r="FP246" s="21"/>
      <c r="FQ246" s="21"/>
      <c r="FR246" s="21"/>
      <c r="FS246" s="21"/>
      <c r="FT246" s="21"/>
      <c r="FU246" s="21"/>
      <c r="FV246" s="21"/>
      <c r="FW246" s="21"/>
      <c r="FX246" s="21"/>
      <c r="FY246" s="21"/>
      <c r="FZ246" s="21"/>
      <c r="GA246" s="21"/>
      <c r="GB246" s="21"/>
      <c r="GC246" s="21"/>
      <c r="GD246" s="21"/>
      <c r="GE246" s="21"/>
      <c r="GF246" s="21"/>
      <c r="GG246" s="21"/>
      <c r="GH246" s="21"/>
      <c r="GI246" s="21"/>
      <c r="GJ246" s="21"/>
      <c r="GK246" s="21"/>
      <c r="GL246" s="21"/>
      <c r="GM246" s="21"/>
      <c r="GN246" s="21"/>
      <c r="GO246" s="21"/>
      <c r="GP246" s="21"/>
      <c r="GQ246" s="21"/>
      <c r="GR246" s="21"/>
      <c r="GS246" s="21"/>
      <c r="GT246" s="21"/>
      <c r="GU246" s="21"/>
      <c r="GV246" s="21"/>
      <c r="GW246" s="21"/>
      <c r="GX246" s="21"/>
      <c r="GY246" s="21"/>
      <c r="GZ246" s="21"/>
      <c r="HA246" s="21"/>
      <c r="HB246" s="21"/>
      <c r="HC246" s="21"/>
      <c r="HD246" s="21"/>
      <c r="HE246" s="21"/>
      <c r="HF246" s="21"/>
      <c r="HG246" s="21"/>
      <c r="HH246" s="21"/>
      <c r="HI246" s="21"/>
      <c r="HJ246" s="21"/>
      <c r="HK246" s="21"/>
      <c r="HL246" s="21"/>
      <c r="HM246" s="21"/>
      <c r="HN246" s="21"/>
      <c r="HO246" s="21"/>
      <c r="HP246" s="21"/>
      <c r="HQ246" s="21"/>
      <c r="HR246" s="21"/>
      <c r="HS246" s="21"/>
      <c r="HT246" s="21"/>
      <c r="HU246" s="21"/>
      <c r="HV246" s="21"/>
      <c r="HW246" s="21"/>
      <c r="HX246" s="21"/>
      <c r="HY246" s="21"/>
      <c r="HZ246" s="21"/>
      <c r="IA246" s="21"/>
      <c r="IB246" s="21"/>
      <c r="IC246" s="21"/>
      <c r="ID246" s="21"/>
      <c r="IE246" s="21"/>
      <c r="IF246" s="21"/>
      <c r="IG246" s="21"/>
      <c r="IH246" s="21"/>
      <c r="II246" s="21"/>
      <c r="IJ246" s="21"/>
      <c r="IK246" s="21"/>
      <c r="IL246" s="21"/>
      <c r="IM246" s="21"/>
      <c r="IN246" s="21"/>
    </row>
    <row r="247" spans="1:248" ht="68.25" customHeight="1">
      <c r="A247" s="5" t="s">
        <v>267</v>
      </c>
      <c r="B247" s="6"/>
      <c r="C247" s="6" t="s">
        <v>254</v>
      </c>
      <c r="D247" s="6" t="s">
        <v>268</v>
      </c>
      <c r="E247" s="6"/>
      <c r="F247" s="7">
        <f t="shared" si="49"/>
        <v>236834.6</v>
      </c>
      <c r="G247" s="7">
        <f>G250+G248+G249+G251</f>
        <v>236834.6</v>
      </c>
      <c r="H247" s="7">
        <f>H250</f>
        <v>0</v>
      </c>
      <c r="I247" s="7">
        <f t="shared" si="54"/>
        <v>242562.6</v>
      </c>
      <c r="J247" s="7">
        <f>J250+J248+J249+J251</f>
        <v>242562.6</v>
      </c>
      <c r="K247" s="7">
        <f>K250</f>
        <v>0</v>
      </c>
      <c r="L247" s="21"/>
      <c r="M247" s="21"/>
      <c r="N247" s="21"/>
      <c r="O247" s="21"/>
      <c r="P247" s="21"/>
      <c r="Q247" s="21"/>
      <c r="R247" s="21"/>
      <c r="S247" s="21"/>
      <c r="T247" s="21"/>
      <c r="U247" s="21"/>
      <c r="V247" s="21"/>
      <c r="W247" s="21"/>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c r="DL247" s="21"/>
      <c r="DM247" s="21"/>
      <c r="DN247" s="21"/>
      <c r="DO247" s="21"/>
      <c r="DP247" s="21"/>
      <c r="DQ247" s="21"/>
      <c r="DR247" s="21"/>
      <c r="DS247" s="21"/>
      <c r="DT247" s="21"/>
      <c r="DU247" s="21"/>
      <c r="DV247" s="21"/>
      <c r="DW247" s="21"/>
      <c r="DX247" s="21"/>
      <c r="DY247" s="21"/>
      <c r="DZ247" s="21"/>
      <c r="EA247" s="21"/>
      <c r="EB247" s="21"/>
      <c r="EC247" s="21"/>
      <c r="ED247" s="21"/>
      <c r="EE247" s="21"/>
      <c r="EF247" s="21"/>
      <c r="EG247" s="21"/>
      <c r="EH247" s="21"/>
      <c r="EI247" s="21"/>
      <c r="EJ247" s="21"/>
      <c r="EK247" s="21"/>
      <c r="EL247" s="21"/>
      <c r="EM247" s="21"/>
      <c r="EN247" s="21"/>
      <c r="EO247" s="21"/>
      <c r="EP247" s="21"/>
      <c r="EQ247" s="21"/>
      <c r="ER247" s="21"/>
      <c r="ES247" s="21"/>
      <c r="ET247" s="21"/>
      <c r="EU247" s="21"/>
      <c r="EV247" s="21"/>
      <c r="EW247" s="21"/>
      <c r="EX247" s="21"/>
      <c r="EY247" s="21"/>
      <c r="EZ247" s="21"/>
      <c r="FA247" s="21"/>
      <c r="FB247" s="21"/>
      <c r="FC247" s="21"/>
      <c r="FD247" s="21"/>
      <c r="FE247" s="21"/>
      <c r="FF247" s="21"/>
      <c r="FG247" s="21"/>
      <c r="FH247" s="21"/>
      <c r="FI247" s="21"/>
      <c r="FJ247" s="21"/>
      <c r="FK247" s="21"/>
      <c r="FL247" s="21"/>
      <c r="FM247" s="21"/>
      <c r="FN247" s="21"/>
      <c r="FO247" s="21"/>
      <c r="FP247" s="21"/>
      <c r="FQ247" s="21"/>
      <c r="FR247" s="21"/>
      <c r="FS247" s="21"/>
      <c r="FT247" s="21"/>
      <c r="FU247" s="21"/>
      <c r="FV247" s="21"/>
      <c r="FW247" s="21"/>
      <c r="FX247" s="21"/>
      <c r="FY247" s="21"/>
      <c r="FZ247" s="21"/>
      <c r="GA247" s="21"/>
      <c r="GB247" s="21"/>
      <c r="GC247" s="21"/>
      <c r="GD247" s="21"/>
      <c r="GE247" s="21"/>
      <c r="GF247" s="21"/>
      <c r="GG247" s="21"/>
      <c r="GH247" s="21"/>
      <c r="GI247" s="21"/>
      <c r="GJ247" s="21"/>
      <c r="GK247" s="21"/>
      <c r="GL247" s="21"/>
      <c r="GM247" s="21"/>
      <c r="GN247" s="21"/>
      <c r="GO247" s="21"/>
      <c r="GP247" s="21"/>
      <c r="GQ247" s="21"/>
      <c r="GR247" s="21"/>
      <c r="GS247" s="21"/>
      <c r="GT247" s="21"/>
      <c r="GU247" s="21"/>
      <c r="GV247" s="21"/>
      <c r="GW247" s="21"/>
      <c r="GX247" s="21"/>
      <c r="GY247" s="21"/>
      <c r="GZ247" s="21"/>
      <c r="HA247" s="21"/>
      <c r="HB247" s="21"/>
      <c r="HC247" s="21"/>
      <c r="HD247" s="21"/>
      <c r="HE247" s="21"/>
      <c r="HF247" s="21"/>
      <c r="HG247" s="21"/>
      <c r="HH247" s="21"/>
      <c r="HI247" s="21"/>
      <c r="HJ247" s="21"/>
      <c r="HK247" s="21"/>
      <c r="HL247" s="21"/>
      <c r="HM247" s="21"/>
      <c r="HN247" s="21"/>
      <c r="HO247" s="21"/>
      <c r="HP247" s="21"/>
      <c r="HQ247" s="21"/>
      <c r="HR247" s="21"/>
      <c r="HS247" s="21"/>
      <c r="HT247" s="21"/>
      <c r="HU247" s="21"/>
      <c r="HV247" s="21"/>
      <c r="HW247" s="21"/>
      <c r="HX247" s="21"/>
      <c r="HY247" s="21"/>
      <c r="HZ247" s="21"/>
      <c r="IA247" s="21"/>
      <c r="IB247" s="21"/>
      <c r="IC247" s="21"/>
      <c r="ID247" s="21"/>
      <c r="IE247" s="21"/>
      <c r="IF247" s="21"/>
      <c r="IG247" s="21"/>
      <c r="IH247" s="21"/>
      <c r="II247" s="21"/>
      <c r="IJ247" s="21"/>
      <c r="IK247" s="21"/>
      <c r="IL247" s="21"/>
      <c r="IM247" s="21"/>
      <c r="IN247" s="21"/>
    </row>
    <row r="248" spans="1:248" ht="243.75" customHeight="1">
      <c r="A248" s="22" t="s">
        <v>30</v>
      </c>
      <c r="B248" s="6"/>
      <c r="C248" s="6" t="s">
        <v>254</v>
      </c>
      <c r="D248" s="6" t="s">
        <v>268</v>
      </c>
      <c r="E248" s="6" t="s">
        <v>31</v>
      </c>
      <c r="F248" s="7">
        <f t="shared" si="49"/>
        <v>50957</v>
      </c>
      <c r="G248" s="7">
        <v>50957</v>
      </c>
      <c r="H248" s="7"/>
      <c r="I248" s="7">
        <f t="shared" si="54"/>
        <v>51347</v>
      </c>
      <c r="J248" s="7">
        <f>52997-1650</f>
        <v>51347</v>
      </c>
      <c r="K248" s="7"/>
      <c r="L248" s="21"/>
      <c r="M248" s="21"/>
      <c r="N248" s="21"/>
      <c r="O248" s="21"/>
      <c r="P248" s="21"/>
      <c r="Q248" s="21"/>
      <c r="R248" s="21"/>
      <c r="S248" s="21"/>
      <c r="T248" s="21"/>
      <c r="U248" s="21"/>
      <c r="V248" s="21"/>
      <c r="W248" s="21"/>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c r="DL248" s="21"/>
      <c r="DM248" s="21"/>
      <c r="DN248" s="21"/>
      <c r="DO248" s="21"/>
      <c r="DP248" s="21"/>
      <c r="DQ248" s="21"/>
      <c r="DR248" s="21"/>
      <c r="DS248" s="21"/>
      <c r="DT248" s="21"/>
      <c r="DU248" s="21"/>
      <c r="DV248" s="21"/>
      <c r="DW248" s="21"/>
      <c r="DX248" s="21"/>
      <c r="DY248" s="21"/>
      <c r="DZ248" s="21"/>
      <c r="EA248" s="21"/>
      <c r="EB248" s="21"/>
      <c r="EC248" s="21"/>
      <c r="ED248" s="21"/>
      <c r="EE248" s="21"/>
      <c r="EF248" s="21"/>
      <c r="EG248" s="21"/>
      <c r="EH248" s="21"/>
      <c r="EI248" s="21"/>
      <c r="EJ248" s="21"/>
      <c r="EK248" s="21"/>
      <c r="EL248" s="21"/>
      <c r="EM248" s="21"/>
      <c r="EN248" s="21"/>
      <c r="EO248" s="21"/>
      <c r="EP248" s="21"/>
      <c r="EQ248" s="21"/>
      <c r="ER248" s="21"/>
      <c r="ES248" s="21"/>
      <c r="ET248" s="21"/>
      <c r="EU248" s="21"/>
      <c r="EV248" s="21"/>
      <c r="EW248" s="21"/>
      <c r="EX248" s="21"/>
      <c r="EY248" s="21"/>
      <c r="EZ248" s="21"/>
      <c r="FA248" s="21"/>
      <c r="FB248" s="21"/>
      <c r="FC248" s="21"/>
      <c r="FD248" s="21"/>
      <c r="FE248" s="21"/>
      <c r="FF248" s="21"/>
      <c r="FG248" s="21"/>
      <c r="FH248" s="21"/>
      <c r="FI248" s="21"/>
      <c r="FJ248" s="21"/>
      <c r="FK248" s="21"/>
      <c r="FL248" s="21"/>
      <c r="FM248" s="21"/>
      <c r="FN248" s="21"/>
      <c r="FO248" s="21"/>
      <c r="FP248" s="21"/>
      <c r="FQ248" s="21"/>
      <c r="FR248" s="21"/>
      <c r="FS248" s="21"/>
      <c r="FT248" s="21"/>
      <c r="FU248" s="21"/>
      <c r="FV248" s="21"/>
      <c r="FW248" s="21"/>
      <c r="FX248" s="21"/>
      <c r="FY248" s="21"/>
      <c r="FZ248" s="21"/>
      <c r="GA248" s="21"/>
      <c r="GB248" s="21"/>
      <c r="GC248" s="21"/>
      <c r="GD248" s="21"/>
      <c r="GE248" s="21"/>
      <c r="GF248" s="21"/>
      <c r="GG248" s="21"/>
      <c r="GH248" s="21"/>
      <c r="GI248" s="21"/>
      <c r="GJ248" s="21"/>
      <c r="GK248" s="21"/>
      <c r="GL248" s="21"/>
      <c r="GM248" s="21"/>
      <c r="GN248" s="21"/>
      <c r="GO248" s="21"/>
      <c r="GP248" s="21"/>
      <c r="GQ248" s="21"/>
      <c r="GR248" s="21"/>
      <c r="GS248" s="21"/>
      <c r="GT248" s="21"/>
      <c r="GU248" s="21"/>
      <c r="GV248" s="21"/>
      <c r="GW248" s="21"/>
      <c r="GX248" s="21"/>
      <c r="GY248" s="21"/>
      <c r="GZ248" s="21"/>
      <c r="HA248" s="21"/>
      <c r="HB248" s="21"/>
      <c r="HC248" s="21"/>
      <c r="HD248" s="21"/>
      <c r="HE248" s="21"/>
      <c r="HF248" s="21"/>
      <c r="HG248" s="21"/>
      <c r="HH248" s="21"/>
      <c r="HI248" s="21"/>
      <c r="HJ248" s="21"/>
      <c r="HK248" s="21"/>
      <c r="HL248" s="21"/>
      <c r="HM248" s="21"/>
      <c r="HN248" s="21"/>
      <c r="HO248" s="21"/>
      <c r="HP248" s="21"/>
      <c r="HQ248" s="21"/>
      <c r="HR248" s="21"/>
      <c r="HS248" s="21"/>
      <c r="HT248" s="21"/>
      <c r="HU248" s="21"/>
      <c r="HV248" s="21"/>
      <c r="HW248" s="21"/>
      <c r="HX248" s="21"/>
      <c r="HY248" s="21"/>
      <c r="HZ248" s="21"/>
      <c r="IA248" s="21"/>
      <c r="IB248" s="21"/>
      <c r="IC248" s="21"/>
      <c r="ID248" s="21"/>
      <c r="IE248" s="21"/>
      <c r="IF248" s="21"/>
      <c r="IG248" s="21"/>
      <c r="IH248" s="21"/>
      <c r="II248" s="21"/>
      <c r="IJ248" s="21"/>
      <c r="IK248" s="21"/>
      <c r="IL248" s="21"/>
      <c r="IM248" s="21"/>
      <c r="IN248" s="21"/>
    </row>
    <row r="249" spans="1:248" ht="95.25" customHeight="1">
      <c r="A249" s="6" t="s">
        <v>34</v>
      </c>
      <c r="B249" s="6"/>
      <c r="C249" s="6" t="s">
        <v>254</v>
      </c>
      <c r="D249" s="6" t="s">
        <v>268</v>
      </c>
      <c r="E249" s="6" t="s">
        <v>35</v>
      </c>
      <c r="F249" s="7">
        <f t="shared" si="49"/>
        <v>32809.599999999999</v>
      </c>
      <c r="G249" s="7">
        <f>7796.6+25013</f>
        <v>32809.599999999999</v>
      </c>
      <c r="H249" s="7"/>
      <c r="I249" s="7">
        <f t="shared" si="54"/>
        <v>33092.6</v>
      </c>
      <c r="J249" s="7">
        <f>7796.6+25296</f>
        <v>33092.6</v>
      </c>
      <c r="K249" s="7"/>
      <c r="L249" s="21"/>
      <c r="M249" s="21"/>
      <c r="N249" s="21"/>
      <c r="O249" s="21"/>
      <c r="P249" s="21"/>
      <c r="Q249" s="21"/>
      <c r="R249" s="21"/>
      <c r="S249" s="21"/>
      <c r="T249" s="21"/>
      <c r="U249" s="21"/>
      <c r="V249" s="21"/>
      <c r="W249" s="21"/>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c r="DL249" s="21"/>
      <c r="DM249" s="21"/>
      <c r="DN249" s="21"/>
      <c r="DO249" s="21"/>
      <c r="DP249" s="21"/>
      <c r="DQ249" s="21"/>
      <c r="DR249" s="21"/>
      <c r="DS249" s="21"/>
      <c r="DT249" s="21"/>
      <c r="DU249" s="21"/>
      <c r="DV249" s="21"/>
      <c r="DW249" s="21"/>
      <c r="DX249" s="21"/>
      <c r="DY249" s="21"/>
      <c r="DZ249" s="21"/>
      <c r="EA249" s="21"/>
      <c r="EB249" s="21"/>
      <c r="EC249" s="21"/>
      <c r="ED249" s="21"/>
      <c r="EE249" s="21"/>
      <c r="EF249" s="21"/>
      <c r="EG249" s="21"/>
      <c r="EH249" s="21"/>
      <c r="EI249" s="21"/>
      <c r="EJ249" s="21"/>
      <c r="EK249" s="21"/>
      <c r="EL249" s="21"/>
      <c r="EM249" s="21"/>
      <c r="EN249" s="21"/>
      <c r="EO249" s="21"/>
      <c r="EP249" s="21"/>
      <c r="EQ249" s="21"/>
      <c r="ER249" s="21"/>
      <c r="ES249" s="21"/>
      <c r="ET249" s="21"/>
      <c r="EU249" s="21"/>
      <c r="EV249" s="21"/>
      <c r="EW249" s="21"/>
      <c r="EX249" s="21"/>
      <c r="EY249" s="21"/>
      <c r="EZ249" s="21"/>
      <c r="FA249" s="21"/>
      <c r="FB249" s="21"/>
      <c r="FC249" s="21"/>
      <c r="FD249" s="21"/>
      <c r="FE249" s="21"/>
      <c r="FF249" s="21"/>
      <c r="FG249" s="21"/>
      <c r="FH249" s="21"/>
      <c r="FI249" s="21"/>
      <c r="FJ249" s="21"/>
      <c r="FK249" s="21"/>
      <c r="FL249" s="21"/>
      <c r="FM249" s="21"/>
      <c r="FN249" s="21"/>
      <c r="FO249" s="21"/>
      <c r="FP249" s="21"/>
      <c r="FQ249" s="21"/>
      <c r="FR249" s="21"/>
      <c r="FS249" s="21"/>
      <c r="FT249" s="21"/>
      <c r="FU249" s="21"/>
      <c r="FV249" s="21"/>
      <c r="FW249" s="21"/>
      <c r="FX249" s="21"/>
      <c r="FY249" s="21"/>
      <c r="FZ249" s="21"/>
      <c r="GA249" s="21"/>
      <c r="GB249" s="21"/>
      <c r="GC249" s="21"/>
      <c r="GD249" s="21"/>
      <c r="GE249" s="21"/>
      <c r="GF249" s="21"/>
      <c r="GG249" s="21"/>
      <c r="GH249" s="21"/>
      <c r="GI249" s="21"/>
      <c r="GJ249" s="21"/>
      <c r="GK249" s="21"/>
      <c r="GL249" s="21"/>
      <c r="GM249" s="21"/>
      <c r="GN249" s="21"/>
      <c r="GO249" s="21"/>
      <c r="GP249" s="21"/>
      <c r="GQ249" s="21"/>
      <c r="GR249" s="21"/>
      <c r="GS249" s="21"/>
      <c r="GT249" s="21"/>
      <c r="GU249" s="21"/>
      <c r="GV249" s="21"/>
      <c r="GW249" s="21"/>
      <c r="GX249" s="21"/>
      <c r="GY249" s="21"/>
      <c r="GZ249" s="21"/>
      <c r="HA249" s="21"/>
      <c r="HB249" s="21"/>
      <c r="HC249" s="21"/>
      <c r="HD249" s="21"/>
      <c r="HE249" s="21"/>
      <c r="HF249" s="21"/>
      <c r="HG249" s="21"/>
      <c r="HH249" s="21"/>
      <c r="HI249" s="21"/>
      <c r="HJ249" s="21"/>
      <c r="HK249" s="21"/>
      <c r="HL249" s="21"/>
      <c r="HM249" s="21"/>
      <c r="HN249" s="21"/>
      <c r="HO249" s="21"/>
      <c r="HP249" s="21"/>
      <c r="HQ249" s="21"/>
      <c r="HR249" s="21"/>
      <c r="HS249" s="21"/>
      <c r="HT249" s="21"/>
      <c r="HU249" s="21"/>
      <c r="HV249" s="21"/>
      <c r="HW249" s="21"/>
      <c r="HX249" s="21"/>
      <c r="HY249" s="21"/>
      <c r="HZ249" s="21"/>
      <c r="IA249" s="21"/>
      <c r="IB249" s="21"/>
      <c r="IC249" s="21"/>
      <c r="ID249" s="21"/>
      <c r="IE249" s="21"/>
      <c r="IF249" s="21"/>
      <c r="IG249" s="21"/>
      <c r="IH249" s="21"/>
      <c r="II249" s="21"/>
      <c r="IJ249" s="21"/>
      <c r="IK249" s="21"/>
      <c r="IL249" s="21"/>
      <c r="IM249" s="21"/>
      <c r="IN249" s="21"/>
    </row>
    <row r="250" spans="1:248" ht="129" customHeight="1">
      <c r="A250" s="6" t="s">
        <v>145</v>
      </c>
      <c r="B250" s="6"/>
      <c r="C250" s="6" t="s">
        <v>254</v>
      </c>
      <c r="D250" s="6" t="s">
        <v>268</v>
      </c>
      <c r="E250" s="6" t="s">
        <v>146</v>
      </c>
      <c r="F250" s="7">
        <f t="shared" si="49"/>
        <v>152742</v>
      </c>
      <c r="G250" s="7">
        <f>136592+16150</f>
        <v>152742</v>
      </c>
      <c r="H250" s="7"/>
      <c r="I250" s="7">
        <f t="shared" si="54"/>
        <v>157797</v>
      </c>
      <c r="J250" s="7">
        <f>141217+16580</f>
        <v>157797</v>
      </c>
      <c r="K250" s="7"/>
      <c r="L250" s="21"/>
      <c r="M250" s="21"/>
      <c r="N250" s="21"/>
      <c r="O250" s="21"/>
      <c r="P250" s="21"/>
      <c r="Q250" s="21"/>
      <c r="R250" s="21"/>
      <c r="S250" s="21"/>
      <c r="T250" s="21"/>
      <c r="U250" s="21"/>
      <c r="V250" s="21"/>
      <c r="W250" s="21"/>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c r="DL250" s="21"/>
      <c r="DM250" s="21"/>
      <c r="DN250" s="21"/>
      <c r="DO250" s="21"/>
      <c r="DP250" s="21"/>
      <c r="DQ250" s="21"/>
      <c r="DR250" s="21"/>
      <c r="DS250" s="21"/>
      <c r="DT250" s="21"/>
      <c r="DU250" s="21"/>
      <c r="DV250" s="21"/>
      <c r="DW250" s="21"/>
      <c r="DX250" s="21"/>
      <c r="DY250" s="21"/>
      <c r="DZ250" s="21"/>
      <c r="EA250" s="21"/>
      <c r="EB250" s="21"/>
      <c r="EC250" s="21"/>
      <c r="ED250" s="21"/>
      <c r="EE250" s="21"/>
      <c r="EF250" s="21"/>
      <c r="EG250" s="21"/>
      <c r="EH250" s="21"/>
      <c r="EI250" s="21"/>
      <c r="EJ250" s="21"/>
      <c r="EK250" s="21"/>
      <c r="EL250" s="21"/>
      <c r="EM250" s="21"/>
      <c r="EN250" s="21"/>
      <c r="EO250" s="21"/>
      <c r="EP250" s="21"/>
      <c r="EQ250" s="21"/>
      <c r="ER250" s="21"/>
      <c r="ES250" s="21"/>
      <c r="ET250" s="21"/>
      <c r="EU250" s="21"/>
      <c r="EV250" s="21"/>
      <c r="EW250" s="21"/>
      <c r="EX250" s="21"/>
      <c r="EY250" s="21"/>
      <c r="EZ250" s="21"/>
      <c r="FA250" s="21"/>
      <c r="FB250" s="21"/>
      <c r="FC250" s="21"/>
      <c r="FD250" s="21"/>
      <c r="FE250" s="21"/>
      <c r="FF250" s="21"/>
      <c r="FG250" s="21"/>
      <c r="FH250" s="21"/>
      <c r="FI250" s="21"/>
      <c r="FJ250" s="21"/>
      <c r="FK250" s="21"/>
      <c r="FL250" s="21"/>
      <c r="FM250" s="21"/>
      <c r="FN250" s="21"/>
      <c r="FO250" s="21"/>
      <c r="FP250" s="21"/>
      <c r="FQ250" s="21"/>
      <c r="FR250" s="21"/>
      <c r="FS250" s="21"/>
      <c r="FT250" s="21"/>
      <c r="FU250" s="21"/>
      <c r="FV250" s="21"/>
      <c r="FW250" s="21"/>
      <c r="FX250" s="21"/>
      <c r="FY250" s="21"/>
      <c r="FZ250" s="21"/>
      <c r="GA250" s="21"/>
      <c r="GB250" s="21"/>
      <c r="GC250" s="21"/>
      <c r="GD250" s="21"/>
      <c r="GE250" s="21"/>
      <c r="GF250" s="21"/>
      <c r="GG250" s="21"/>
      <c r="GH250" s="21"/>
      <c r="GI250" s="21"/>
      <c r="GJ250" s="21"/>
      <c r="GK250" s="21"/>
      <c r="GL250" s="21"/>
      <c r="GM250" s="21"/>
      <c r="GN250" s="21"/>
      <c r="GO250" s="21"/>
      <c r="GP250" s="21"/>
      <c r="GQ250" s="21"/>
      <c r="GR250" s="21"/>
      <c r="GS250" s="21"/>
      <c r="GT250" s="21"/>
      <c r="GU250" s="21"/>
      <c r="GV250" s="21"/>
      <c r="GW250" s="21"/>
      <c r="GX250" s="21"/>
      <c r="GY250" s="21"/>
      <c r="GZ250" s="21"/>
      <c r="HA250" s="21"/>
      <c r="HB250" s="21"/>
      <c r="HC250" s="21"/>
      <c r="HD250" s="21"/>
      <c r="HE250" s="21"/>
      <c r="HF250" s="21"/>
      <c r="HG250" s="21"/>
      <c r="HH250" s="21"/>
      <c r="HI250" s="21"/>
      <c r="HJ250" s="21"/>
      <c r="HK250" s="21"/>
      <c r="HL250" s="21"/>
      <c r="HM250" s="21"/>
      <c r="HN250" s="21"/>
      <c r="HO250" s="21"/>
      <c r="HP250" s="21"/>
      <c r="HQ250" s="21"/>
      <c r="HR250" s="21"/>
      <c r="HS250" s="21"/>
      <c r="HT250" s="21"/>
      <c r="HU250" s="21"/>
      <c r="HV250" s="21"/>
      <c r="HW250" s="21"/>
      <c r="HX250" s="21"/>
      <c r="HY250" s="21"/>
      <c r="HZ250" s="21"/>
      <c r="IA250" s="21"/>
      <c r="IB250" s="21"/>
      <c r="IC250" s="21"/>
      <c r="ID250" s="21"/>
      <c r="IE250" s="21"/>
      <c r="IF250" s="21"/>
      <c r="IG250" s="21"/>
      <c r="IH250" s="21"/>
      <c r="II250" s="21"/>
      <c r="IJ250" s="21"/>
      <c r="IK250" s="21"/>
      <c r="IL250" s="21"/>
      <c r="IM250" s="21"/>
      <c r="IN250" s="21"/>
    </row>
    <row r="251" spans="1:248" ht="57.75" customHeight="1">
      <c r="A251" s="6" t="s">
        <v>46</v>
      </c>
      <c r="B251" s="6"/>
      <c r="C251" s="6" t="s">
        <v>254</v>
      </c>
      <c r="D251" s="6" t="s">
        <v>268</v>
      </c>
      <c r="E251" s="6" t="s">
        <v>47</v>
      </c>
      <c r="F251" s="7">
        <f t="shared" si="49"/>
        <v>326</v>
      </c>
      <c r="G251" s="7">
        <v>326</v>
      </c>
      <c r="H251" s="7"/>
      <c r="I251" s="7">
        <f t="shared" si="54"/>
        <v>326</v>
      </c>
      <c r="J251" s="7">
        <v>326</v>
      </c>
      <c r="K251" s="7"/>
      <c r="L251" s="21"/>
      <c r="M251" s="21"/>
      <c r="N251" s="21"/>
      <c r="O251" s="21"/>
      <c r="P251" s="21"/>
      <c r="Q251" s="21"/>
      <c r="R251" s="21"/>
      <c r="S251" s="21"/>
      <c r="T251" s="21"/>
      <c r="U251" s="21"/>
      <c r="V251" s="21"/>
      <c r="W251" s="21"/>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c r="DL251" s="21"/>
      <c r="DM251" s="21"/>
      <c r="DN251" s="21"/>
      <c r="DO251" s="21"/>
      <c r="DP251" s="21"/>
      <c r="DQ251" s="21"/>
      <c r="DR251" s="21"/>
      <c r="DS251" s="21"/>
      <c r="DT251" s="21"/>
      <c r="DU251" s="21"/>
      <c r="DV251" s="21"/>
      <c r="DW251" s="21"/>
      <c r="DX251" s="21"/>
      <c r="DY251" s="21"/>
      <c r="DZ251" s="21"/>
      <c r="EA251" s="21"/>
      <c r="EB251" s="21"/>
      <c r="EC251" s="21"/>
      <c r="ED251" s="21"/>
      <c r="EE251" s="21"/>
      <c r="EF251" s="21"/>
      <c r="EG251" s="21"/>
      <c r="EH251" s="21"/>
      <c r="EI251" s="21"/>
      <c r="EJ251" s="21"/>
      <c r="EK251" s="21"/>
      <c r="EL251" s="21"/>
      <c r="EM251" s="21"/>
      <c r="EN251" s="21"/>
      <c r="EO251" s="21"/>
      <c r="EP251" s="21"/>
      <c r="EQ251" s="21"/>
      <c r="ER251" s="21"/>
      <c r="ES251" s="21"/>
      <c r="ET251" s="21"/>
      <c r="EU251" s="21"/>
      <c r="EV251" s="21"/>
      <c r="EW251" s="21"/>
      <c r="EX251" s="21"/>
      <c r="EY251" s="21"/>
      <c r="EZ251" s="21"/>
      <c r="FA251" s="21"/>
      <c r="FB251" s="21"/>
      <c r="FC251" s="21"/>
      <c r="FD251" s="21"/>
      <c r="FE251" s="21"/>
      <c r="FF251" s="21"/>
      <c r="FG251" s="21"/>
      <c r="FH251" s="21"/>
      <c r="FI251" s="21"/>
      <c r="FJ251" s="21"/>
      <c r="FK251" s="21"/>
      <c r="FL251" s="21"/>
      <c r="FM251" s="21"/>
      <c r="FN251" s="21"/>
      <c r="FO251" s="21"/>
      <c r="FP251" s="21"/>
      <c r="FQ251" s="21"/>
      <c r="FR251" s="21"/>
      <c r="FS251" s="21"/>
      <c r="FT251" s="21"/>
      <c r="FU251" s="21"/>
      <c r="FV251" s="21"/>
      <c r="FW251" s="21"/>
      <c r="FX251" s="21"/>
      <c r="FY251" s="21"/>
      <c r="FZ251" s="21"/>
      <c r="GA251" s="21"/>
      <c r="GB251" s="21"/>
      <c r="GC251" s="21"/>
      <c r="GD251" s="21"/>
      <c r="GE251" s="21"/>
      <c r="GF251" s="21"/>
      <c r="GG251" s="21"/>
      <c r="GH251" s="21"/>
      <c r="GI251" s="21"/>
      <c r="GJ251" s="21"/>
      <c r="GK251" s="21"/>
      <c r="GL251" s="21"/>
      <c r="GM251" s="21"/>
      <c r="GN251" s="21"/>
      <c r="GO251" s="21"/>
      <c r="GP251" s="21"/>
      <c r="GQ251" s="21"/>
      <c r="GR251" s="21"/>
      <c r="GS251" s="21"/>
      <c r="GT251" s="21"/>
      <c r="GU251" s="21"/>
      <c r="GV251" s="21"/>
      <c r="GW251" s="21"/>
      <c r="GX251" s="21"/>
      <c r="GY251" s="21"/>
      <c r="GZ251" s="21"/>
      <c r="HA251" s="21"/>
      <c r="HB251" s="21"/>
      <c r="HC251" s="21"/>
      <c r="HD251" s="21"/>
      <c r="HE251" s="21"/>
      <c r="HF251" s="21"/>
      <c r="HG251" s="21"/>
      <c r="HH251" s="21"/>
      <c r="HI251" s="21"/>
      <c r="HJ251" s="21"/>
      <c r="HK251" s="21"/>
      <c r="HL251" s="21"/>
      <c r="HM251" s="21"/>
      <c r="HN251" s="21"/>
      <c r="HO251" s="21"/>
      <c r="HP251" s="21"/>
      <c r="HQ251" s="21"/>
      <c r="HR251" s="21"/>
      <c r="HS251" s="21"/>
      <c r="HT251" s="21"/>
      <c r="HU251" s="21"/>
      <c r="HV251" s="21"/>
      <c r="HW251" s="21"/>
      <c r="HX251" s="21"/>
      <c r="HY251" s="21"/>
      <c r="HZ251" s="21"/>
      <c r="IA251" s="21"/>
      <c r="IB251" s="21"/>
      <c r="IC251" s="21"/>
      <c r="ID251" s="21"/>
      <c r="IE251" s="21"/>
      <c r="IF251" s="21"/>
      <c r="IG251" s="21"/>
      <c r="IH251" s="21"/>
      <c r="II251" s="21"/>
      <c r="IJ251" s="21"/>
      <c r="IK251" s="21"/>
      <c r="IL251" s="21"/>
      <c r="IM251" s="21"/>
      <c r="IN251" s="21"/>
    </row>
    <row r="252" spans="1:248" ht="183" customHeight="1">
      <c r="A252" s="19" t="s">
        <v>269</v>
      </c>
      <c r="B252" s="9"/>
      <c r="C252" s="9" t="s">
        <v>254</v>
      </c>
      <c r="D252" s="9" t="s">
        <v>270</v>
      </c>
      <c r="E252" s="9"/>
      <c r="F252" s="8">
        <f t="shared" si="49"/>
        <v>8496</v>
      </c>
      <c r="G252" s="8">
        <f>G253</f>
        <v>8496</v>
      </c>
      <c r="H252" s="8">
        <f>H253</f>
        <v>0</v>
      </c>
      <c r="I252" s="8">
        <f t="shared" si="54"/>
        <v>8496</v>
      </c>
      <c r="J252" s="8">
        <f>J253</f>
        <v>8496</v>
      </c>
      <c r="K252" s="8">
        <f>K253</f>
        <v>0</v>
      </c>
      <c r="L252" s="21"/>
      <c r="M252" s="21"/>
      <c r="N252" s="21"/>
      <c r="O252" s="21"/>
      <c r="P252" s="21"/>
      <c r="Q252" s="21"/>
      <c r="R252" s="21"/>
      <c r="S252" s="21"/>
      <c r="T252" s="21"/>
      <c r="U252" s="21"/>
      <c r="V252" s="21"/>
      <c r="W252" s="21"/>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c r="DL252" s="21"/>
      <c r="DM252" s="21"/>
      <c r="DN252" s="21"/>
      <c r="DO252" s="21"/>
      <c r="DP252" s="21"/>
      <c r="DQ252" s="21"/>
      <c r="DR252" s="21"/>
      <c r="DS252" s="21"/>
      <c r="DT252" s="21"/>
      <c r="DU252" s="21"/>
      <c r="DV252" s="21"/>
      <c r="DW252" s="21"/>
      <c r="DX252" s="21"/>
      <c r="DY252" s="21"/>
      <c r="DZ252" s="21"/>
      <c r="EA252" s="21"/>
      <c r="EB252" s="21"/>
      <c r="EC252" s="21"/>
      <c r="ED252" s="21"/>
      <c r="EE252" s="21"/>
      <c r="EF252" s="21"/>
      <c r="EG252" s="21"/>
      <c r="EH252" s="21"/>
      <c r="EI252" s="21"/>
      <c r="EJ252" s="21"/>
      <c r="EK252" s="21"/>
      <c r="EL252" s="21"/>
      <c r="EM252" s="21"/>
      <c r="EN252" s="21"/>
      <c r="EO252" s="21"/>
      <c r="EP252" s="21"/>
      <c r="EQ252" s="21"/>
      <c r="ER252" s="21"/>
      <c r="ES252" s="21"/>
      <c r="ET252" s="21"/>
      <c r="EU252" s="21"/>
      <c r="EV252" s="21"/>
      <c r="EW252" s="21"/>
      <c r="EX252" s="21"/>
      <c r="EY252" s="21"/>
      <c r="EZ252" s="21"/>
      <c r="FA252" s="21"/>
      <c r="FB252" s="21"/>
      <c r="FC252" s="21"/>
      <c r="FD252" s="21"/>
      <c r="FE252" s="21"/>
      <c r="FF252" s="21"/>
      <c r="FG252" s="21"/>
      <c r="FH252" s="21"/>
      <c r="FI252" s="21"/>
      <c r="FJ252" s="21"/>
      <c r="FK252" s="21"/>
      <c r="FL252" s="21"/>
      <c r="FM252" s="21"/>
      <c r="FN252" s="21"/>
      <c r="FO252" s="21"/>
      <c r="FP252" s="21"/>
      <c r="FQ252" s="21"/>
      <c r="FR252" s="21"/>
      <c r="FS252" s="21"/>
      <c r="FT252" s="21"/>
      <c r="FU252" s="21"/>
      <c r="FV252" s="21"/>
      <c r="FW252" s="21"/>
      <c r="FX252" s="21"/>
      <c r="FY252" s="21"/>
      <c r="FZ252" s="21"/>
      <c r="GA252" s="21"/>
      <c r="GB252" s="21"/>
      <c r="GC252" s="21"/>
      <c r="GD252" s="21"/>
      <c r="GE252" s="21"/>
      <c r="GF252" s="21"/>
      <c r="GG252" s="21"/>
      <c r="GH252" s="21"/>
      <c r="GI252" s="21"/>
      <c r="GJ252" s="21"/>
      <c r="GK252" s="21"/>
      <c r="GL252" s="21"/>
      <c r="GM252" s="21"/>
      <c r="GN252" s="21"/>
      <c r="GO252" s="21"/>
      <c r="GP252" s="21"/>
      <c r="GQ252" s="21"/>
      <c r="GR252" s="21"/>
      <c r="GS252" s="21"/>
      <c r="GT252" s="21"/>
      <c r="GU252" s="21"/>
      <c r="GV252" s="21"/>
      <c r="GW252" s="21"/>
      <c r="GX252" s="21"/>
      <c r="GY252" s="21"/>
      <c r="GZ252" s="21"/>
      <c r="HA252" s="21"/>
      <c r="HB252" s="21"/>
      <c r="HC252" s="21"/>
      <c r="HD252" s="21"/>
      <c r="HE252" s="21"/>
      <c r="HF252" s="21"/>
      <c r="HG252" s="21"/>
      <c r="HH252" s="21"/>
      <c r="HI252" s="21"/>
      <c r="HJ252" s="21"/>
      <c r="HK252" s="21"/>
      <c r="HL252" s="21"/>
      <c r="HM252" s="21"/>
      <c r="HN252" s="21"/>
      <c r="HO252" s="21"/>
      <c r="HP252" s="21"/>
      <c r="HQ252" s="21"/>
      <c r="HR252" s="21"/>
      <c r="HS252" s="21"/>
      <c r="HT252" s="21"/>
      <c r="HU252" s="21"/>
      <c r="HV252" s="21"/>
      <c r="HW252" s="21"/>
      <c r="HX252" s="21"/>
      <c r="HY252" s="21"/>
      <c r="HZ252" s="21"/>
      <c r="IA252" s="21"/>
      <c r="IB252" s="21"/>
      <c r="IC252" s="21"/>
      <c r="ID252" s="21"/>
      <c r="IE252" s="21"/>
      <c r="IF252" s="21"/>
      <c r="IG252" s="21"/>
      <c r="IH252" s="21"/>
      <c r="II252" s="21"/>
      <c r="IJ252" s="21"/>
      <c r="IK252" s="21"/>
      <c r="IL252" s="21"/>
      <c r="IM252" s="21"/>
      <c r="IN252" s="21"/>
    </row>
    <row r="253" spans="1:248" ht="60" customHeight="1">
      <c r="A253" s="22" t="s">
        <v>267</v>
      </c>
      <c r="B253" s="6"/>
      <c r="C253" s="6" t="s">
        <v>254</v>
      </c>
      <c r="D253" s="6" t="s">
        <v>271</v>
      </c>
      <c r="E253" s="6"/>
      <c r="F253" s="7">
        <f t="shared" si="49"/>
        <v>8496</v>
      </c>
      <c r="G253" s="7">
        <f>G254</f>
        <v>8496</v>
      </c>
      <c r="H253" s="7">
        <f>H254</f>
        <v>0</v>
      </c>
      <c r="I253" s="7">
        <f t="shared" si="54"/>
        <v>8496</v>
      </c>
      <c r="J253" s="7">
        <f>J254</f>
        <v>8496</v>
      </c>
      <c r="K253" s="7">
        <f>K254</f>
        <v>0</v>
      </c>
      <c r="L253" s="21"/>
      <c r="M253" s="21"/>
      <c r="N253" s="21"/>
      <c r="O253" s="21"/>
      <c r="P253" s="21"/>
      <c r="Q253" s="21"/>
      <c r="R253" s="21"/>
      <c r="S253" s="21"/>
      <c r="T253" s="21"/>
      <c r="U253" s="21"/>
      <c r="V253" s="21"/>
      <c r="W253" s="21"/>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c r="DL253" s="21"/>
      <c r="DM253" s="21"/>
      <c r="DN253" s="21"/>
      <c r="DO253" s="21"/>
      <c r="DP253" s="21"/>
      <c r="DQ253" s="21"/>
      <c r="DR253" s="21"/>
      <c r="DS253" s="21"/>
      <c r="DT253" s="21"/>
      <c r="DU253" s="21"/>
      <c r="DV253" s="21"/>
      <c r="DW253" s="21"/>
      <c r="DX253" s="21"/>
      <c r="DY253" s="21"/>
      <c r="DZ253" s="21"/>
      <c r="EA253" s="21"/>
      <c r="EB253" s="21"/>
      <c r="EC253" s="21"/>
      <c r="ED253" s="21"/>
      <c r="EE253" s="21"/>
      <c r="EF253" s="21"/>
      <c r="EG253" s="21"/>
      <c r="EH253" s="21"/>
      <c r="EI253" s="21"/>
      <c r="EJ253" s="21"/>
      <c r="EK253" s="21"/>
      <c r="EL253" s="21"/>
      <c r="EM253" s="21"/>
      <c r="EN253" s="21"/>
      <c r="EO253" s="21"/>
      <c r="EP253" s="21"/>
      <c r="EQ253" s="21"/>
      <c r="ER253" s="21"/>
      <c r="ES253" s="21"/>
      <c r="ET253" s="21"/>
      <c r="EU253" s="21"/>
      <c r="EV253" s="21"/>
      <c r="EW253" s="21"/>
      <c r="EX253" s="21"/>
      <c r="EY253" s="21"/>
      <c r="EZ253" s="21"/>
      <c r="FA253" s="21"/>
      <c r="FB253" s="21"/>
      <c r="FC253" s="21"/>
      <c r="FD253" s="21"/>
      <c r="FE253" s="21"/>
      <c r="FF253" s="21"/>
      <c r="FG253" s="21"/>
      <c r="FH253" s="21"/>
      <c r="FI253" s="21"/>
      <c r="FJ253" s="21"/>
      <c r="FK253" s="21"/>
      <c r="FL253" s="21"/>
      <c r="FM253" s="21"/>
      <c r="FN253" s="21"/>
      <c r="FO253" s="21"/>
      <c r="FP253" s="21"/>
      <c r="FQ253" s="21"/>
      <c r="FR253" s="21"/>
      <c r="FS253" s="21"/>
      <c r="FT253" s="21"/>
      <c r="FU253" s="21"/>
      <c r="FV253" s="21"/>
      <c r="FW253" s="21"/>
      <c r="FX253" s="21"/>
      <c r="FY253" s="21"/>
      <c r="FZ253" s="21"/>
      <c r="GA253" s="21"/>
      <c r="GB253" s="21"/>
      <c r="GC253" s="21"/>
      <c r="GD253" s="21"/>
      <c r="GE253" s="21"/>
      <c r="GF253" s="21"/>
      <c r="GG253" s="21"/>
      <c r="GH253" s="21"/>
      <c r="GI253" s="21"/>
      <c r="GJ253" s="21"/>
      <c r="GK253" s="21"/>
      <c r="GL253" s="21"/>
      <c r="GM253" s="21"/>
      <c r="GN253" s="21"/>
      <c r="GO253" s="21"/>
      <c r="GP253" s="21"/>
      <c r="GQ253" s="21"/>
      <c r="GR253" s="21"/>
      <c r="GS253" s="21"/>
      <c r="GT253" s="21"/>
      <c r="GU253" s="21"/>
      <c r="GV253" s="21"/>
      <c r="GW253" s="21"/>
      <c r="GX253" s="21"/>
      <c r="GY253" s="21"/>
      <c r="GZ253" s="21"/>
      <c r="HA253" s="21"/>
      <c r="HB253" s="21"/>
      <c r="HC253" s="21"/>
      <c r="HD253" s="21"/>
      <c r="HE253" s="21"/>
      <c r="HF253" s="21"/>
      <c r="HG253" s="21"/>
      <c r="HH253" s="21"/>
      <c r="HI253" s="21"/>
      <c r="HJ253" s="21"/>
      <c r="HK253" s="21"/>
      <c r="HL253" s="21"/>
      <c r="HM253" s="21"/>
      <c r="HN253" s="21"/>
      <c r="HO253" s="21"/>
      <c r="HP253" s="21"/>
      <c r="HQ253" s="21"/>
      <c r="HR253" s="21"/>
      <c r="HS253" s="21"/>
      <c r="HT253" s="21"/>
      <c r="HU253" s="21"/>
      <c r="HV253" s="21"/>
      <c r="HW253" s="21"/>
      <c r="HX253" s="21"/>
      <c r="HY253" s="21"/>
      <c r="HZ253" s="21"/>
      <c r="IA253" s="21"/>
      <c r="IB253" s="21"/>
      <c r="IC253" s="21"/>
      <c r="ID253" s="21"/>
      <c r="IE253" s="21"/>
      <c r="IF253" s="21"/>
      <c r="IG253" s="21"/>
      <c r="IH253" s="21"/>
      <c r="II253" s="21"/>
      <c r="IJ253" s="21"/>
      <c r="IK253" s="21"/>
      <c r="IL253" s="21"/>
      <c r="IM253" s="21"/>
      <c r="IN253" s="21"/>
    </row>
    <row r="254" spans="1:248" ht="95.25" customHeight="1">
      <c r="A254" s="6" t="s">
        <v>34</v>
      </c>
      <c r="B254" s="6"/>
      <c r="C254" s="6" t="s">
        <v>254</v>
      </c>
      <c r="D254" s="6" t="s">
        <v>271</v>
      </c>
      <c r="E254" s="6" t="s">
        <v>35</v>
      </c>
      <c r="F254" s="7">
        <f t="shared" si="49"/>
        <v>8496</v>
      </c>
      <c r="G254" s="7">
        <v>8496</v>
      </c>
      <c r="H254" s="7"/>
      <c r="I254" s="7">
        <f t="shared" si="54"/>
        <v>8496</v>
      </c>
      <c r="J254" s="7">
        <v>8496</v>
      </c>
      <c r="K254" s="7"/>
      <c r="L254" s="21"/>
      <c r="M254" s="21"/>
      <c r="N254" s="21"/>
      <c r="O254" s="21"/>
      <c r="P254" s="21"/>
      <c r="Q254" s="21"/>
      <c r="R254" s="21"/>
      <c r="S254" s="21"/>
      <c r="T254" s="21"/>
      <c r="U254" s="21"/>
      <c r="V254" s="21"/>
      <c r="W254" s="21"/>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c r="DL254" s="21"/>
      <c r="DM254" s="21"/>
      <c r="DN254" s="21"/>
      <c r="DO254" s="21"/>
      <c r="DP254" s="21"/>
      <c r="DQ254" s="21"/>
      <c r="DR254" s="21"/>
      <c r="DS254" s="21"/>
      <c r="DT254" s="21"/>
      <c r="DU254" s="21"/>
      <c r="DV254" s="21"/>
      <c r="DW254" s="21"/>
      <c r="DX254" s="21"/>
      <c r="DY254" s="21"/>
      <c r="DZ254" s="21"/>
      <c r="EA254" s="21"/>
      <c r="EB254" s="21"/>
      <c r="EC254" s="21"/>
      <c r="ED254" s="21"/>
      <c r="EE254" s="21"/>
      <c r="EF254" s="21"/>
      <c r="EG254" s="21"/>
      <c r="EH254" s="21"/>
      <c r="EI254" s="21"/>
      <c r="EJ254" s="21"/>
      <c r="EK254" s="21"/>
      <c r="EL254" s="21"/>
      <c r="EM254" s="21"/>
      <c r="EN254" s="21"/>
      <c r="EO254" s="21"/>
      <c r="EP254" s="21"/>
      <c r="EQ254" s="21"/>
      <c r="ER254" s="21"/>
      <c r="ES254" s="21"/>
      <c r="ET254" s="21"/>
      <c r="EU254" s="21"/>
      <c r="EV254" s="21"/>
      <c r="EW254" s="21"/>
      <c r="EX254" s="21"/>
      <c r="EY254" s="21"/>
      <c r="EZ254" s="21"/>
      <c r="FA254" s="21"/>
      <c r="FB254" s="21"/>
      <c r="FC254" s="21"/>
      <c r="FD254" s="21"/>
      <c r="FE254" s="21"/>
      <c r="FF254" s="21"/>
      <c r="FG254" s="21"/>
      <c r="FH254" s="21"/>
      <c r="FI254" s="21"/>
      <c r="FJ254" s="21"/>
      <c r="FK254" s="21"/>
      <c r="FL254" s="21"/>
      <c r="FM254" s="21"/>
      <c r="FN254" s="21"/>
      <c r="FO254" s="21"/>
      <c r="FP254" s="21"/>
      <c r="FQ254" s="21"/>
      <c r="FR254" s="21"/>
      <c r="FS254" s="21"/>
      <c r="FT254" s="21"/>
      <c r="FU254" s="21"/>
      <c r="FV254" s="21"/>
      <c r="FW254" s="21"/>
      <c r="FX254" s="21"/>
      <c r="FY254" s="21"/>
      <c r="FZ254" s="21"/>
      <c r="GA254" s="21"/>
      <c r="GB254" s="21"/>
      <c r="GC254" s="21"/>
      <c r="GD254" s="21"/>
      <c r="GE254" s="21"/>
      <c r="GF254" s="21"/>
      <c r="GG254" s="21"/>
      <c r="GH254" s="21"/>
      <c r="GI254" s="21"/>
      <c r="GJ254" s="21"/>
      <c r="GK254" s="21"/>
      <c r="GL254" s="21"/>
      <c r="GM254" s="21"/>
      <c r="GN254" s="21"/>
      <c r="GO254" s="21"/>
      <c r="GP254" s="21"/>
      <c r="GQ254" s="21"/>
      <c r="GR254" s="21"/>
      <c r="GS254" s="21"/>
      <c r="GT254" s="21"/>
      <c r="GU254" s="21"/>
      <c r="GV254" s="21"/>
      <c r="GW254" s="21"/>
      <c r="GX254" s="21"/>
      <c r="GY254" s="21"/>
      <c r="GZ254" s="21"/>
      <c r="HA254" s="21"/>
      <c r="HB254" s="21"/>
      <c r="HC254" s="21"/>
      <c r="HD254" s="21"/>
      <c r="HE254" s="21"/>
      <c r="HF254" s="21"/>
      <c r="HG254" s="21"/>
      <c r="HH254" s="21"/>
      <c r="HI254" s="21"/>
      <c r="HJ254" s="21"/>
      <c r="HK254" s="21"/>
      <c r="HL254" s="21"/>
      <c r="HM254" s="21"/>
      <c r="HN254" s="21"/>
      <c r="HO254" s="21"/>
      <c r="HP254" s="21"/>
      <c r="HQ254" s="21"/>
      <c r="HR254" s="21"/>
      <c r="HS254" s="21"/>
      <c r="HT254" s="21"/>
      <c r="HU254" s="21"/>
      <c r="HV254" s="21"/>
      <c r="HW254" s="21"/>
      <c r="HX254" s="21"/>
      <c r="HY254" s="21"/>
      <c r="HZ254" s="21"/>
      <c r="IA254" s="21"/>
      <c r="IB254" s="21"/>
      <c r="IC254" s="21"/>
      <c r="ID254" s="21"/>
      <c r="IE254" s="21"/>
      <c r="IF254" s="21"/>
      <c r="IG254" s="21"/>
      <c r="IH254" s="21"/>
      <c r="II254" s="21"/>
      <c r="IJ254" s="21"/>
      <c r="IK254" s="21"/>
      <c r="IL254" s="21"/>
      <c r="IM254" s="21"/>
      <c r="IN254" s="21"/>
    </row>
    <row r="255" spans="1:248" ht="135.75" customHeight="1">
      <c r="A255" s="9" t="s">
        <v>272</v>
      </c>
      <c r="B255" s="9"/>
      <c r="C255" s="9" t="s">
        <v>254</v>
      </c>
      <c r="D255" s="9" t="s">
        <v>273</v>
      </c>
      <c r="E255" s="9"/>
      <c r="F255" s="8">
        <f t="shared" si="49"/>
        <v>26500</v>
      </c>
      <c r="G255" s="8">
        <f>G256</f>
        <v>26500</v>
      </c>
      <c r="H255" s="8">
        <f>H256</f>
        <v>0</v>
      </c>
      <c r="I255" s="8">
        <f t="shared" si="54"/>
        <v>18782.8</v>
      </c>
      <c r="J255" s="8">
        <f>J256</f>
        <v>18782.8</v>
      </c>
      <c r="K255" s="8">
        <f>K256</f>
        <v>0</v>
      </c>
      <c r="L255" s="21"/>
      <c r="M255" s="21"/>
      <c r="N255" s="21"/>
      <c r="O255" s="21"/>
      <c r="P255" s="21"/>
      <c r="Q255" s="21"/>
      <c r="R255" s="21"/>
      <c r="S255" s="21"/>
      <c r="T255" s="21"/>
      <c r="U255" s="21"/>
      <c r="V255" s="21"/>
      <c r="W255" s="21"/>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c r="DL255" s="21"/>
      <c r="DM255" s="21"/>
      <c r="DN255" s="21"/>
      <c r="DO255" s="21"/>
      <c r="DP255" s="21"/>
      <c r="DQ255" s="21"/>
      <c r="DR255" s="21"/>
      <c r="DS255" s="21"/>
      <c r="DT255" s="21"/>
      <c r="DU255" s="21"/>
      <c r="DV255" s="21"/>
      <c r="DW255" s="21"/>
      <c r="DX255" s="21"/>
      <c r="DY255" s="21"/>
      <c r="DZ255" s="21"/>
      <c r="EA255" s="21"/>
      <c r="EB255" s="21"/>
      <c r="EC255" s="21"/>
      <c r="ED255" s="21"/>
      <c r="EE255" s="21"/>
      <c r="EF255" s="21"/>
      <c r="EG255" s="21"/>
      <c r="EH255" s="21"/>
      <c r="EI255" s="21"/>
      <c r="EJ255" s="21"/>
      <c r="EK255" s="21"/>
      <c r="EL255" s="21"/>
      <c r="EM255" s="21"/>
      <c r="EN255" s="21"/>
      <c r="EO255" s="21"/>
      <c r="EP255" s="21"/>
      <c r="EQ255" s="21"/>
      <c r="ER255" s="21"/>
      <c r="ES255" s="21"/>
      <c r="ET255" s="21"/>
      <c r="EU255" s="21"/>
      <c r="EV255" s="21"/>
      <c r="EW255" s="21"/>
      <c r="EX255" s="21"/>
      <c r="EY255" s="21"/>
      <c r="EZ255" s="21"/>
      <c r="FA255" s="21"/>
      <c r="FB255" s="21"/>
      <c r="FC255" s="21"/>
      <c r="FD255" s="21"/>
      <c r="FE255" s="21"/>
      <c r="FF255" s="21"/>
      <c r="FG255" s="21"/>
      <c r="FH255" s="21"/>
      <c r="FI255" s="21"/>
      <c r="FJ255" s="21"/>
      <c r="FK255" s="21"/>
      <c r="FL255" s="21"/>
      <c r="FM255" s="21"/>
      <c r="FN255" s="21"/>
      <c r="FO255" s="21"/>
      <c r="FP255" s="21"/>
      <c r="FQ255" s="21"/>
      <c r="FR255" s="21"/>
      <c r="FS255" s="21"/>
      <c r="FT255" s="21"/>
      <c r="FU255" s="21"/>
      <c r="FV255" s="21"/>
      <c r="FW255" s="21"/>
      <c r="FX255" s="21"/>
      <c r="FY255" s="21"/>
      <c r="FZ255" s="21"/>
      <c r="GA255" s="21"/>
      <c r="GB255" s="21"/>
      <c r="GC255" s="21"/>
      <c r="GD255" s="21"/>
      <c r="GE255" s="21"/>
      <c r="GF255" s="21"/>
      <c r="GG255" s="21"/>
      <c r="GH255" s="21"/>
      <c r="GI255" s="21"/>
      <c r="GJ255" s="21"/>
      <c r="GK255" s="21"/>
      <c r="GL255" s="21"/>
      <c r="GM255" s="21"/>
      <c r="GN255" s="21"/>
      <c r="GO255" s="21"/>
      <c r="GP255" s="21"/>
      <c r="GQ255" s="21"/>
      <c r="GR255" s="21"/>
      <c r="GS255" s="21"/>
      <c r="GT255" s="21"/>
      <c r="GU255" s="21"/>
      <c r="GV255" s="21"/>
      <c r="GW255" s="21"/>
      <c r="GX255" s="21"/>
      <c r="GY255" s="21"/>
      <c r="GZ255" s="21"/>
      <c r="HA255" s="21"/>
      <c r="HB255" s="21"/>
      <c r="HC255" s="21"/>
      <c r="HD255" s="21"/>
      <c r="HE255" s="21"/>
      <c r="HF255" s="21"/>
      <c r="HG255" s="21"/>
      <c r="HH255" s="21"/>
      <c r="HI255" s="21"/>
      <c r="HJ255" s="21"/>
      <c r="HK255" s="21"/>
      <c r="HL255" s="21"/>
      <c r="HM255" s="21"/>
      <c r="HN255" s="21"/>
      <c r="HO255" s="21"/>
      <c r="HP255" s="21"/>
      <c r="HQ255" s="21"/>
      <c r="HR255" s="21"/>
      <c r="HS255" s="21"/>
      <c r="HT255" s="21"/>
      <c r="HU255" s="21"/>
      <c r="HV255" s="21"/>
      <c r="HW255" s="21"/>
      <c r="HX255" s="21"/>
      <c r="HY255" s="21"/>
      <c r="HZ255" s="21"/>
      <c r="IA255" s="21"/>
      <c r="IB255" s="21"/>
      <c r="IC255" s="21"/>
      <c r="ID255" s="21"/>
      <c r="IE255" s="21"/>
      <c r="IF255" s="21"/>
      <c r="IG255" s="21"/>
      <c r="IH255" s="21"/>
      <c r="II255" s="21"/>
      <c r="IJ255" s="21"/>
      <c r="IK255" s="21"/>
      <c r="IL255" s="21"/>
      <c r="IM255" s="21"/>
      <c r="IN255" s="21"/>
    </row>
    <row r="256" spans="1:248" ht="53.45" customHeight="1">
      <c r="A256" s="5" t="s">
        <v>251</v>
      </c>
      <c r="B256" s="6"/>
      <c r="C256" s="6" t="s">
        <v>254</v>
      </c>
      <c r="D256" s="6" t="s">
        <v>274</v>
      </c>
      <c r="E256" s="6"/>
      <c r="F256" s="7">
        <f t="shared" si="49"/>
        <v>26500</v>
      </c>
      <c r="G256" s="7">
        <f>G257+G258</f>
        <v>26500</v>
      </c>
      <c r="H256" s="7">
        <f>H257+H258</f>
        <v>0</v>
      </c>
      <c r="I256" s="7">
        <f t="shared" si="54"/>
        <v>18782.8</v>
      </c>
      <c r="J256" s="7">
        <f>J257+J258</f>
        <v>18782.8</v>
      </c>
      <c r="K256" s="7">
        <f>K257+K258</f>
        <v>0</v>
      </c>
      <c r="L256" s="21"/>
      <c r="M256" s="21"/>
      <c r="N256" s="21"/>
      <c r="O256" s="21"/>
      <c r="P256" s="21"/>
      <c r="Q256" s="21"/>
      <c r="R256" s="21"/>
      <c r="S256" s="21"/>
      <c r="T256" s="21"/>
      <c r="U256" s="21"/>
      <c r="V256" s="21"/>
      <c r="W256" s="21"/>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c r="DL256" s="21"/>
      <c r="DM256" s="21"/>
      <c r="DN256" s="21"/>
      <c r="DO256" s="21"/>
      <c r="DP256" s="21"/>
      <c r="DQ256" s="21"/>
      <c r="DR256" s="21"/>
      <c r="DS256" s="21"/>
      <c r="DT256" s="21"/>
      <c r="DU256" s="21"/>
      <c r="DV256" s="21"/>
      <c r="DW256" s="21"/>
      <c r="DX256" s="21"/>
      <c r="DY256" s="21"/>
      <c r="DZ256" s="21"/>
      <c r="EA256" s="21"/>
      <c r="EB256" s="21"/>
      <c r="EC256" s="21"/>
      <c r="ED256" s="21"/>
      <c r="EE256" s="21"/>
      <c r="EF256" s="21"/>
      <c r="EG256" s="21"/>
      <c r="EH256" s="21"/>
      <c r="EI256" s="21"/>
      <c r="EJ256" s="21"/>
      <c r="EK256" s="21"/>
      <c r="EL256" s="21"/>
      <c r="EM256" s="21"/>
      <c r="EN256" s="21"/>
      <c r="EO256" s="21"/>
      <c r="EP256" s="21"/>
      <c r="EQ256" s="21"/>
      <c r="ER256" s="21"/>
      <c r="ES256" s="21"/>
      <c r="ET256" s="21"/>
      <c r="EU256" s="21"/>
      <c r="EV256" s="21"/>
      <c r="EW256" s="21"/>
      <c r="EX256" s="21"/>
      <c r="EY256" s="21"/>
      <c r="EZ256" s="21"/>
      <c r="FA256" s="21"/>
      <c r="FB256" s="21"/>
      <c r="FC256" s="21"/>
      <c r="FD256" s="21"/>
      <c r="FE256" s="21"/>
      <c r="FF256" s="21"/>
      <c r="FG256" s="21"/>
      <c r="FH256" s="21"/>
      <c r="FI256" s="21"/>
      <c r="FJ256" s="21"/>
      <c r="FK256" s="21"/>
      <c r="FL256" s="21"/>
      <c r="FM256" s="21"/>
      <c r="FN256" s="21"/>
      <c r="FO256" s="21"/>
      <c r="FP256" s="21"/>
      <c r="FQ256" s="21"/>
      <c r="FR256" s="21"/>
      <c r="FS256" s="21"/>
      <c r="FT256" s="21"/>
      <c r="FU256" s="21"/>
      <c r="FV256" s="21"/>
      <c r="FW256" s="21"/>
      <c r="FX256" s="21"/>
      <c r="FY256" s="21"/>
      <c r="FZ256" s="21"/>
      <c r="GA256" s="21"/>
      <c r="GB256" s="21"/>
      <c r="GC256" s="21"/>
      <c r="GD256" s="21"/>
      <c r="GE256" s="21"/>
      <c r="GF256" s="21"/>
      <c r="GG256" s="21"/>
      <c r="GH256" s="21"/>
      <c r="GI256" s="21"/>
      <c r="GJ256" s="21"/>
      <c r="GK256" s="21"/>
      <c r="GL256" s="21"/>
      <c r="GM256" s="21"/>
      <c r="GN256" s="21"/>
      <c r="GO256" s="21"/>
      <c r="GP256" s="21"/>
      <c r="GQ256" s="21"/>
      <c r="GR256" s="21"/>
      <c r="GS256" s="21"/>
      <c r="GT256" s="21"/>
      <c r="GU256" s="21"/>
      <c r="GV256" s="21"/>
      <c r="GW256" s="21"/>
      <c r="GX256" s="21"/>
      <c r="GY256" s="21"/>
      <c r="GZ256" s="21"/>
      <c r="HA256" s="21"/>
      <c r="HB256" s="21"/>
      <c r="HC256" s="21"/>
      <c r="HD256" s="21"/>
      <c r="HE256" s="21"/>
      <c r="HF256" s="21"/>
      <c r="HG256" s="21"/>
      <c r="HH256" s="21"/>
      <c r="HI256" s="21"/>
      <c r="HJ256" s="21"/>
      <c r="HK256" s="21"/>
      <c r="HL256" s="21"/>
      <c r="HM256" s="21"/>
      <c r="HN256" s="21"/>
      <c r="HO256" s="21"/>
      <c r="HP256" s="21"/>
      <c r="HQ256" s="21"/>
      <c r="HR256" s="21"/>
      <c r="HS256" s="21"/>
      <c r="HT256" s="21"/>
      <c r="HU256" s="21"/>
      <c r="HV256" s="21"/>
      <c r="HW256" s="21"/>
      <c r="HX256" s="21"/>
      <c r="HY256" s="21"/>
      <c r="HZ256" s="21"/>
      <c r="IA256" s="21"/>
      <c r="IB256" s="21"/>
      <c r="IC256" s="21"/>
      <c r="ID256" s="21"/>
      <c r="IE256" s="21"/>
      <c r="IF256" s="21"/>
      <c r="IG256" s="21"/>
      <c r="IH256" s="21"/>
      <c r="II256" s="21"/>
      <c r="IJ256" s="21"/>
      <c r="IK256" s="21"/>
      <c r="IL256" s="21"/>
      <c r="IM256" s="21"/>
      <c r="IN256" s="21"/>
    </row>
    <row r="257" spans="1:248" ht="95.25" customHeight="1">
      <c r="A257" s="6" t="s">
        <v>34</v>
      </c>
      <c r="B257" s="6"/>
      <c r="C257" s="6" t="s">
        <v>254</v>
      </c>
      <c r="D257" s="6" t="s">
        <v>274</v>
      </c>
      <c r="E257" s="6" t="s">
        <v>35</v>
      </c>
      <c r="F257" s="7">
        <f t="shared" si="49"/>
        <v>16500</v>
      </c>
      <c r="G257" s="7">
        <v>16500</v>
      </c>
      <c r="H257" s="7"/>
      <c r="I257" s="7">
        <f t="shared" si="54"/>
        <v>18782.8</v>
      </c>
      <c r="J257" s="7">
        <v>18782.8</v>
      </c>
      <c r="K257" s="7"/>
      <c r="L257" s="21"/>
      <c r="M257" s="21"/>
      <c r="N257" s="21"/>
      <c r="O257" s="21"/>
      <c r="P257" s="21"/>
      <c r="Q257" s="21"/>
      <c r="R257" s="21"/>
      <c r="S257" s="21"/>
      <c r="T257" s="21"/>
      <c r="U257" s="21"/>
      <c r="V257" s="21"/>
      <c r="W257" s="21"/>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c r="DL257" s="21"/>
      <c r="DM257" s="21"/>
      <c r="DN257" s="21"/>
      <c r="DO257" s="21"/>
      <c r="DP257" s="21"/>
      <c r="DQ257" s="21"/>
      <c r="DR257" s="21"/>
      <c r="DS257" s="21"/>
      <c r="DT257" s="21"/>
      <c r="DU257" s="21"/>
      <c r="DV257" s="21"/>
      <c r="DW257" s="21"/>
      <c r="DX257" s="21"/>
      <c r="DY257" s="21"/>
      <c r="DZ257" s="21"/>
      <c r="EA257" s="21"/>
      <c r="EB257" s="21"/>
      <c r="EC257" s="21"/>
      <c r="ED257" s="21"/>
      <c r="EE257" s="21"/>
      <c r="EF257" s="21"/>
      <c r="EG257" s="21"/>
      <c r="EH257" s="21"/>
      <c r="EI257" s="21"/>
      <c r="EJ257" s="21"/>
      <c r="EK257" s="21"/>
      <c r="EL257" s="21"/>
      <c r="EM257" s="21"/>
      <c r="EN257" s="21"/>
      <c r="EO257" s="21"/>
      <c r="EP257" s="21"/>
      <c r="EQ257" s="21"/>
      <c r="ER257" s="21"/>
      <c r="ES257" s="21"/>
      <c r="ET257" s="21"/>
      <c r="EU257" s="21"/>
      <c r="EV257" s="21"/>
      <c r="EW257" s="21"/>
      <c r="EX257" s="21"/>
      <c r="EY257" s="21"/>
      <c r="EZ257" s="21"/>
      <c r="FA257" s="21"/>
      <c r="FB257" s="21"/>
      <c r="FC257" s="21"/>
      <c r="FD257" s="21"/>
      <c r="FE257" s="21"/>
      <c r="FF257" s="21"/>
      <c r="FG257" s="21"/>
      <c r="FH257" s="21"/>
      <c r="FI257" s="21"/>
      <c r="FJ257" s="21"/>
      <c r="FK257" s="21"/>
      <c r="FL257" s="21"/>
      <c r="FM257" s="21"/>
      <c r="FN257" s="21"/>
      <c r="FO257" s="21"/>
      <c r="FP257" s="21"/>
      <c r="FQ257" s="21"/>
      <c r="FR257" s="21"/>
      <c r="FS257" s="21"/>
      <c r="FT257" s="21"/>
      <c r="FU257" s="21"/>
      <c r="FV257" s="21"/>
      <c r="FW257" s="21"/>
      <c r="FX257" s="21"/>
      <c r="FY257" s="21"/>
      <c r="FZ257" s="21"/>
      <c r="GA257" s="21"/>
      <c r="GB257" s="21"/>
      <c r="GC257" s="21"/>
      <c r="GD257" s="21"/>
      <c r="GE257" s="21"/>
      <c r="GF257" s="21"/>
      <c r="GG257" s="21"/>
      <c r="GH257" s="21"/>
      <c r="GI257" s="21"/>
      <c r="GJ257" s="21"/>
      <c r="GK257" s="21"/>
      <c r="GL257" s="21"/>
      <c r="GM257" s="21"/>
      <c r="GN257" s="21"/>
      <c r="GO257" s="21"/>
      <c r="GP257" s="21"/>
      <c r="GQ257" s="21"/>
      <c r="GR257" s="21"/>
      <c r="GS257" s="21"/>
      <c r="GT257" s="21"/>
      <c r="GU257" s="21"/>
      <c r="GV257" s="21"/>
      <c r="GW257" s="21"/>
      <c r="GX257" s="21"/>
      <c r="GY257" s="21"/>
      <c r="GZ257" s="21"/>
      <c r="HA257" s="21"/>
      <c r="HB257" s="21"/>
      <c r="HC257" s="21"/>
      <c r="HD257" s="21"/>
      <c r="HE257" s="21"/>
      <c r="HF257" s="21"/>
      <c r="HG257" s="21"/>
      <c r="HH257" s="21"/>
      <c r="HI257" s="21"/>
      <c r="HJ257" s="21"/>
      <c r="HK257" s="21"/>
      <c r="HL257" s="21"/>
      <c r="HM257" s="21"/>
      <c r="HN257" s="21"/>
      <c r="HO257" s="21"/>
      <c r="HP257" s="21"/>
      <c r="HQ257" s="21"/>
      <c r="HR257" s="21"/>
      <c r="HS257" s="21"/>
      <c r="HT257" s="21"/>
      <c r="HU257" s="21"/>
      <c r="HV257" s="21"/>
      <c r="HW257" s="21"/>
      <c r="HX257" s="21"/>
      <c r="HY257" s="21"/>
      <c r="HZ257" s="21"/>
      <c r="IA257" s="21"/>
      <c r="IB257" s="21"/>
      <c r="IC257" s="21"/>
      <c r="ID257" s="21"/>
      <c r="IE257" s="21"/>
      <c r="IF257" s="21"/>
      <c r="IG257" s="21"/>
      <c r="IH257" s="21"/>
      <c r="II257" s="21"/>
      <c r="IJ257" s="21"/>
      <c r="IK257" s="21"/>
      <c r="IL257" s="21"/>
      <c r="IM257" s="21"/>
      <c r="IN257" s="21"/>
    </row>
    <row r="258" spans="1:248" ht="95.25" customHeight="1">
      <c r="A258" s="6" t="s">
        <v>275</v>
      </c>
      <c r="B258" s="6"/>
      <c r="C258" s="6" t="s">
        <v>254</v>
      </c>
      <c r="D258" s="6" t="s">
        <v>274</v>
      </c>
      <c r="E258" s="6" t="s">
        <v>276</v>
      </c>
      <c r="F258" s="7">
        <f t="shared" ref="F258:F274" si="56">G258+H258</f>
        <v>10000</v>
      </c>
      <c r="G258" s="7">
        <v>10000</v>
      </c>
      <c r="H258" s="7"/>
      <c r="I258" s="7">
        <f t="shared" ref="I258:I274" si="57">J258+K258</f>
        <v>0</v>
      </c>
      <c r="J258" s="7">
        <v>0</v>
      </c>
      <c r="K258" s="7"/>
      <c r="L258" s="21"/>
      <c r="M258" s="21"/>
      <c r="N258" s="21"/>
      <c r="O258" s="21"/>
      <c r="P258" s="21"/>
      <c r="Q258" s="21"/>
      <c r="R258" s="21"/>
      <c r="S258" s="21"/>
      <c r="T258" s="21"/>
      <c r="U258" s="21"/>
      <c r="V258" s="21"/>
      <c r="W258" s="21"/>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c r="DL258" s="21"/>
      <c r="DM258" s="21"/>
      <c r="DN258" s="21"/>
      <c r="DO258" s="21"/>
      <c r="DP258" s="21"/>
      <c r="DQ258" s="21"/>
      <c r="DR258" s="21"/>
      <c r="DS258" s="21"/>
      <c r="DT258" s="21"/>
      <c r="DU258" s="21"/>
      <c r="DV258" s="21"/>
      <c r="DW258" s="21"/>
      <c r="DX258" s="21"/>
      <c r="DY258" s="21"/>
      <c r="DZ258" s="21"/>
      <c r="EA258" s="21"/>
      <c r="EB258" s="21"/>
      <c r="EC258" s="21"/>
      <c r="ED258" s="21"/>
      <c r="EE258" s="21"/>
      <c r="EF258" s="21"/>
      <c r="EG258" s="21"/>
      <c r="EH258" s="21"/>
      <c r="EI258" s="21"/>
      <c r="EJ258" s="21"/>
      <c r="EK258" s="21"/>
      <c r="EL258" s="21"/>
      <c r="EM258" s="21"/>
      <c r="EN258" s="21"/>
      <c r="EO258" s="21"/>
      <c r="EP258" s="21"/>
      <c r="EQ258" s="21"/>
      <c r="ER258" s="21"/>
      <c r="ES258" s="21"/>
      <c r="ET258" s="21"/>
      <c r="EU258" s="21"/>
      <c r="EV258" s="21"/>
      <c r="EW258" s="21"/>
      <c r="EX258" s="21"/>
      <c r="EY258" s="21"/>
      <c r="EZ258" s="21"/>
      <c r="FA258" s="21"/>
      <c r="FB258" s="21"/>
      <c r="FC258" s="21"/>
      <c r="FD258" s="21"/>
      <c r="FE258" s="21"/>
      <c r="FF258" s="21"/>
      <c r="FG258" s="21"/>
      <c r="FH258" s="21"/>
      <c r="FI258" s="21"/>
      <c r="FJ258" s="21"/>
      <c r="FK258" s="21"/>
      <c r="FL258" s="21"/>
      <c r="FM258" s="21"/>
      <c r="FN258" s="21"/>
      <c r="FO258" s="21"/>
      <c r="FP258" s="21"/>
      <c r="FQ258" s="21"/>
      <c r="FR258" s="21"/>
      <c r="FS258" s="21"/>
      <c r="FT258" s="21"/>
      <c r="FU258" s="21"/>
      <c r="FV258" s="21"/>
      <c r="FW258" s="21"/>
      <c r="FX258" s="21"/>
      <c r="FY258" s="21"/>
      <c r="FZ258" s="21"/>
      <c r="GA258" s="21"/>
      <c r="GB258" s="21"/>
      <c r="GC258" s="21"/>
      <c r="GD258" s="21"/>
      <c r="GE258" s="21"/>
      <c r="GF258" s="21"/>
      <c r="GG258" s="21"/>
      <c r="GH258" s="21"/>
      <c r="GI258" s="21"/>
      <c r="GJ258" s="21"/>
      <c r="GK258" s="21"/>
      <c r="GL258" s="21"/>
      <c r="GM258" s="21"/>
      <c r="GN258" s="21"/>
      <c r="GO258" s="21"/>
      <c r="GP258" s="21"/>
      <c r="GQ258" s="21"/>
      <c r="GR258" s="21"/>
      <c r="GS258" s="21"/>
      <c r="GT258" s="21"/>
      <c r="GU258" s="21"/>
      <c r="GV258" s="21"/>
      <c r="GW258" s="21"/>
      <c r="GX258" s="21"/>
      <c r="GY258" s="21"/>
      <c r="GZ258" s="21"/>
      <c r="HA258" s="21"/>
      <c r="HB258" s="21"/>
      <c r="HC258" s="21"/>
      <c r="HD258" s="21"/>
      <c r="HE258" s="21"/>
      <c r="HF258" s="21"/>
      <c r="HG258" s="21"/>
      <c r="HH258" s="21"/>
      <c r="HI258" s="21"/>
      <c r="HJ258" s="21"/>
      <c r="HK258" s="21"/>
      <c r="HL258" s="21"/>
      <c r="HM258" s="21"/>
      <c r="HN258" s="21"/>
      <c r="HO258" s="21"/>
      <c r="HP258" s="21"/>
      <c r="HQ258" s="21"/>
      <c r="HR258" s="21"/>
      <c r="HS258" s="21"/>
      <c r="HT258" s="21"/>
      <c r="HU258" s="21"/>
      <c r="HV258" s="21"/>
      <c r="HW258" s="21"/>
      <c r="HX258" s="21"/>
      <c r="HY258" s="21"/>
      <c r="HZ258" s="21"/>
      <c r="IA258" s="21"/>
      <c r="IB258" s="21"/>
      <c r="IC258" s="21"/>
      <c r="ID258" s="21"/>
      <c r="IE258" s="21"/>
      <c r="IF258" s="21"/>
      <c r="IG258" s="21"/>
      <c r="IH258" s="21"/>
      <c r="II258" s="21"/>
      <c r="IJ258" s="21"/>
      <c r="IK258" s="21"/>
      <c r="IL258" s="21"/>
      <c r="IM258" s="21"/>
      <c r="IN258" s="21"/>
    </row>
    <row r="259" spans="1:248" ht="119.25" customHeight="1">
      <c r="A259" s="9" t="s">
        <v>277</v>
      </c>
      <c r="B259" s="9"/>
      <c r="C259" s="9" t="s">
        <v>254</v>
      </c>
      <c r="D259" s="9" t="s">
        <v>278</v>
      </c>
      <c r="E259" s="6"/>
      <c r="F259" s="8">
        <f t="shared" si="56"/>
        <v>937.7</v>
      </c>
      <c r="G259" s="8">
        <f>G260+G262</f>
        <v>520</v>
      </c>
      <c r="H259" s="8">
        <f>H260+H262</f>
        <v>417.7</v>
      </c>
      <c r="I259" s="8">
        <f t="shared" si="57"/>
        <v>937.7</v>
      </c>
      <c r="J259" s="8">
        <f>J260+J262</f>
        <v>520</v>
      </c>
      <c r="K259" s="8">
        <f>K260+K262</f>
        <v>417.7</v>
      </c>
      <c r="L259" s="21"/>
      <c r="M259" s="21"/>
      <c r="N259" s="21"/>
      <c r="O259" s="21"/>
      <c r="P259" s="21"/>
      <c r="Q259" s="21"/>
      <c r="R259" s="21"/>
      <c r="S259" s="21"/>
      <c r="T259" s="21"/>
      <c r="U259" s="21"/>
      <c r="V259" s="21"/>
      <c r="W259" s="21"/>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c r="DL259" s="21"/>
      <c r="DM259" s="21"/>
      <c r="DN259" s="21"/>
      <c r="DO259" s="21"/>
      <c r="DP259" s="21"/>
      <c r="DQ259" s="21"/>
      <c r="DR259" s="21"/>
      <c r="DS259" s="21"/>
      <c r="DT259" s="21"/>
      <c r="DU259" s="21"/>
      <c r="DV259" s="21"/>
      <c r="DW259" s="21"/>
      <c r="DX259" s="21"/>
      <c r="DY259" s="21"/>
      <c r="DZ259" s="21"/>
      <c r="EA259" s="21"/>
      <c r="EB259" s="21"/>
      <c r="EC259" s="21"/>
      <c r="ED259" s="21"/>
      <c r="EE259" s="21"/>
      <c r="EF259" s="21"/>
      <c r="EG259" s="21"/>
      <c r="EH259" s="21"/>
      <c r="EI259" s="21"/>
      <c r="EJ259" s="21"/>
      <c r="EK259" s="21"/>
      <c r="EL259" s="21"/>
      <c r="EM259" s="21"/>
      <c r="EN259" s="21"/>
      <c r="EO259" s="21"/>
      <c r="EP259" s="21"/>
      <c r="EQ259" s="21"/>
      <c r="ER259" s="21"/>
      <c r="ES259" s="21"/>
      <c r="ET259" s="21"/>
      <c r="EU259" s="21"/>
      <c r="EV259" s="21"/>
      <c r="EW259" s="21"/>
      <c r="EX259" s="21"/>
      <c r="EY259" s="21"/>
      <c r="EZ259" s="21"/>
      <c r="FA259" s="21"/>
      <c r="FB259" s="21"/>
      <c r="FC259" s="21"/>
      <c r="FD259" s="21"/>
      <c r="FE259" s="21"/>
      <c r="FF259" s="21"/>
      <c r="FG259" s="21"/>
      <c r="FH259" s="21"/>
      <c r="FI259" s="21"/>
      <c r="FJ259" s="21"/>
      <c r="FK259" s="21"/>
      <c r="FL259" s="21"/>
      <c r="FM259" s="21"/>
      <c r="FN259" s="21"/>
      <c r="FO259" s="21"/>
      <c r="FP259" s="21"/>
      <c r="FQ259" s="21"/>
      <c r="FR259" s="21"/>
      <c r="FS259" s="21"/>
      <c r="FT259" s="21"/>
      <c r="FU259" s="21"/>
      <c r="FV259" s="21"/>
      <c r="FW259" s="21"/>
      <c r="FX259" s="21"/>
      <c r="FY259" s="21"/>
      <c r="FZ259" s="21"/>
      <c r="GA259" s="21"/>
      <c r="GB259" s="21"/>
      <c r="GC259" s="21"/>
      <c r="GD259" s="21"/>
      <c r="GE259" s="21"/>
      <c r="GF259" s="21"/>
      <c r="GG259" s="21"/>
      <c r="GH259" s="21"/>
      <c r="GI259" s="21"/>
      <c r="GJ259" s="21"/>
      <c r="GK259" s="21"/>
      <c r="GL259" s="21"/>
      <c r="GM259" s="21"/>
      <c r="GN259" s="21"/>
      <c r="GO259" s="21"/>
      <c r="GP259" s="21"/>
      <c r="GQ259" s="21"/>
      <c r="GR259" s="21"/>
      <c r="GS259" s="21"/>
      <c r="GT259" s="21"/>
      <c r="GU259" s="21"/>
      <c r="GV259" s="21"/>
      <c r="GW259" s="21"/>
      <c r="GX259" s="21"/>
      <c r="GY259" s="21"/>
      <c r="GZ259" s="21"/>
      <c r="HA259" s="21"/>
      <c r="HB259" s="21"/>
      <c r="HC259" s="21"/>
      <c r="HD259" s="21"/>
      <c r="HE259" s="21"/>
      <c r="HF259" s="21"/>
      <c r="HG259" s="21"/>
      <c r="HH259" s="21"/>
      <c r="HI259" s="21"/>
      <c r="HJ259" s="21"/>
      <c r="HK259" s="21"/>
      <c r="HL259" s="21"/>
      <c r="HM259" s="21"/>
      <c r="HN259" s="21"/>
      <c r="HO259" s="21"/>
      <c r="HP259" s="21"/>
      <c r="HQ259" s="21"/>
      <c r="HR259" s="21"/>
      <c r="HS259" s="21"/>
      <c r="HT259" s="21"/>
      <c r="HU259" s="21"/>
      <c r="HV259" s="21"/>
      <c r="HW259" s="21"/>
      <c r="HX259" s="21"/>
      <c r="HY259" s="21"/>
      <c r="HZ259" s="21"/>
      <c r="IA259" s="21"/>
      <c r="IB259" s="21"/>
      <c r="IC259" s="21"/>
      <c r="ID259" s="21"/>
      <c r="IE259" s="21"/>
      <c r="IF259" s="21"/>
      <c r="IG259" s="21"/>
      <c r="IH259" s="21"/>
      <c r="II259" s="21"/>
      <c r="IJ259" s="21"/>
      <c r="IK259" s="21"/>
      <c r="IL259" s="21"/>
      <c r="IM259" s="21"/>
      <c r="IN259" s="21"/>
    </row>
    <row r="260" spans="1:248" ht="56.25" customHeight="1">
      <c r="A260" s="5" t="s">
        <v>251</v>
      </c>
      <c r="B260" s="6"/>
      <c r="C260" s="6" t="s">
        <v>254</v>
      </c>
      <c r="D260" s="6" t="s">
        <v>279</v>
      </c>
      <c r="E260" s="6"/>
      <c r="F260" s="7">
        <f t="shared" si="56"/>
        <v>520</v>
      </c>
      <c r="G260" s="7">
        <f>G261</f>
        <v>520</v>
      </c>
      <c r="H260" s="7">
        <f>H261</f>
        <v>0</v>
      </c>
      <c r="I260" s="7">
        <f t="shared" si="57"/>
        <v>520</v>
      </c>
      <c r="J260" s="7">
        <f>J261</f>
        <v>520</v>
      </c>
      <c r="K260" s="7">
        <f>K261</f>
        <v>0</v>
      </c>
      <c r="L260" s="21"/>
      <c r="M260" s="21"/>
      <c r="N260" s="21"/>
      <c r="O260" s="21"/>
      <c r="P260" s="21"/>
      <c r="Q260" s="21"/>
      <c r="R260" s="21"/>
      <c r="S260" s="21"/>
      <c r="T260" s="21"/>
      <c r="U260" s="21"/>
      <c r="V260" s="21"/>
      <c r="W260" s="21"/>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c r="DL260" s="21"/>
      <c r="DM260" s="21"/>
      <c r="DN260" s="21"/>
      <c r="DO260" s="21"/>
      <c r="DP260" s="21"/>
      <c r="DQ260" s="21"/>
      <c r="DR260" s="21"/>
      <c r="DS260" s="21"/>
      <c r="DT260" s="21"/>
      <c r="DU260" s="21"/>
      <c r="DV260" s="21"/>
      <c r="DW260" s="21"/>
      <c r="DX260" s="21"/>
      <c r="DY260" s="21"/>
      <c r="DZ260" s="21"/>
      <c r="EA260" s="21"/>
      <c r="EB260" s="21"/>
      <c r="EC260" s="21"/>
      <c r="ED260" s="21"/>
      <c r="EE260" s="21"/>
      <c r="EF260" s="21"/>
      <c r="EG260" s="21"/>
      <c r="EH260" s="21"/>
      <c r="EI260" s="21"/>
      <c r="EJ260" s="21"/>
      <c r="EK260" s="21"/>
      <c r="EL260" s="21"/>
      <c r="EM260" s="21"/>
      <c r="EN260" s="21"/>
      <c r="EO260" s="21"/>
      <c r="EP260" s="21"/>
      <c r="EQ260" s="21"/>
      <c r="ER260" s="21"/>
      <c r="ES260" s="21"/>
      <c r="ET260" s="21"/>
      <c r="EU260" s="21"/>
      <c r="EV260" s="21"/>
      <c r="EW260" s="21"/>
      <c r="EX260" s="21"/>
      <c r="EY260" s="21"/>
      <c r="EZ260" s="21"/>
      <c r="FA260" s="21"/>
      <c r="FB260" s="21"/>
      <c r="FC260" s="21"/>
      <c r="FD260" s="21"/>
      <c r="FE260" s="21"/>
      <c r="FF260" s="21"/>
      <c r="FG260" s="21"/>
      <c r="FH260" s="21"/>
      <c r="FI260" s="21"/>
      <c r="FJ260" s="21"/>
      <c r="FK260" s="21"/>
      <c r="FL260" s="21"/>
      <c r="FM260" s="21"/>
      <c r="FN260" s="21"/>
      <c r="FO260" s="21"/>
      <c r="FP260" s="21"/>
      <c r="FQ260" s="21"/>
      <c r="FR260" s="21"/>
      <c r="FS260" s="21"/>
      <c r="FT260" s="21"/>
      <c r="FU260" s="21"/>
      <c r="FV260" s="21"/>
      <c r="FW260" s="21"/>
      <c r="FX260" s="21"/>
      <c r="FY260" s="21"/>
      <c r="FZ260" s="21"/>
      <c r="GA260" s="21"/>
      <c r="GB260" s="21"/>
      <c r="GC260" s="21"/>
      <c r="GD260" s="21"/>
      <c r="GE260" s="21"/>
      <c r="GF260" s="21"/>
      <c r="GG260" s="21"/>
      <c r="GH260" s="21"/>
      <c r="GI260" s="21"/>
      <c r="GJ260" s="21"/>
      <c r="GK260" s="21"/>
      <c r="GL260" s="21"/>
      <c r="GM260" s="21"/>
      <c r="GN260" s="21"/>
      <c r="GO260" s="21"/>
      <c r="GP260" s="21"/>
      <c r="GQ260" s="21"/>
      <c r="GR260" s="21"/>
      <c r="GS260" s="21"/>
      <c r="GT260" s="21"/>
      <c r="GU260" s="21"/>
      <c r="GV260" s="21"/>
      <c r="GW260" s="21"/>
      <c r="GX260" s="21"/>
      <c r="GY260" s="21"/>
      <c r="GZ260" s="21"/>
      <c r="HA260" s="21"/>
      <c r="HB260" s="21"/>
      <c r="HC260" s="21"/>
      <c r="HD260" s="21"/>
      <c r="HE260" s="21"/>
      <c r="HF260" s="21"/>
      <c r="HG260" s="21"/>
      <c r="HH260" s="21"/>
      <c r="HI260" s="21"/>
      <c r="HJ260" s="21"/>
      <c r="HK260" s="21"/>
      <c r="HL260" s="21"/>
      <c r="HM260" s="21"/>
      <c r="HN260" s="21"/>
      <c r="HO260" s="21"/>
      <c r="HP260" s="21"/>
      <c r="HQ260" s="21"/>
      <c r="HR260" s="21"/>
      <c r="HS260" s="21"/>
      <c r="HT260" s="21"/>
      <c r="HU260" s="21"/>
      <c r="HV260" s="21"/>
      <c r="HW260" s="21"/>
      <c r="HX260" s="21"/>
      <c r="HY260" s="21"/>
      <c r="HZ260" s="21"/>
      <c r="IA260" s="21"/>
      <c r="IB260" s="21"/>
      <c r="IC260" s="21"/>
      <c r="ID260" s="21"/>
      <c r="IE260" s="21"/>
      <c r="IF260" s="21"/>
      <c r="IG260" s="21"/>
      <c r="IH260" s="21"/>
      <c r="II260" s="21"/>
      <c r="IJ260" s="21"/>
      <c r="IK260" s="21"/>
      <c r="IL260" s="21"/>
      <c r="IM260" s="21"/>
      <c r="IN260" s="21"/>
    </row>
    <row r="261" spans="1:248" ht="95.25" customHeight="1">
      <c r="A261" s="6" t="s">
        <v>34</v>
      </c>
      <c r="B261" s="6"/>
      <c r="C261" s="6" t="s">
        <v>254</v>
      </c>
      <c r="D261" s="6" t="s">
        <v>279</v>
      </c>
      <c r="E261" s="6" t="s">
        <v>35</v>
      </c>
      <c r="F261" s="7">
        <f t="shared" si="56"/>
        <v>520</v>
      </c>
      <c r="G261" s="7">
        <v>520</v>
      </c>
      <c r="H261" s="7"/>
      <c r="I261" s="7">
        <f t="shared" si="57"/>
        <v>520</v>
      </c>
      <c r="J261" s="7">
        <v>520</v>
      </c>
      <c r="K261" s="7"/>
      <c r="L261" s="21"/>
      <c r="M261" s="21"/>
      <c r="N261" s="21"/>
      <c r="O261" s="21"/>
      <c r="P261" s="21"/>
      <c r="Q261" s="21"/>
      <c r="R261" s="21"/>
      <c r="S261" s="21"/>
      <c r="T261" s="21"/>
      <c r="U261" s="21"/>
      <c r="V261" s="21"/>
      <c r="W261" s="21"/>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c r="DL261" s="21"/>
      <c r="DM261" s="21"/>
      <c r="DN261" s="21"/>
      <c r="DO261" s="21"/>
      <c r="DP261" s="21"/>
      <c r="DQ261" s="21"/>
      <c r="DR261" s="21"/>
      <c r="DS261" s="21"/>
      <c r="DT261" s="21"/>
      <c r="DU261" s="21"/>
      <c r="DV261" s="21"/>
      <c r="DW261" s="21"/>
      <c r="DX261" s="21"/>
      <c r="DY261" s="21"/>
      <c r="DZ261" s="21"/>
      <c r="EA261" s="21"/>
      <c r="EB261" s="21"/>
      <c r="EC261" s="21"/>
      <c r="ED261" s="21"/>
      <c r="EE261" s="21"/>
      <c r="EF261" s="21"/>
      <c r="EG261" s="21"/>
      <c r="EH261" s="21"/>
      <c r="EI261" s="21"/>
      <c r="EJ261" s="21"/>
      <c r="EK261" s="21"/>
      <c r="EL261" s="21"/>
      <c r="EM261" s="21"/>
      <c r="EN261" s="21"/>
      <c r="EO261" s="21"/>
      <c r="EP261" s="21"/>
      <c r="EQ261" s="21"/>
      <c r="ER261" s="21"/>
      <c r="ES261" s="21"/>
      <c r="ET261" s="21"/>
      <c r="EU261" s="21"/>
      <c r="EV261" s="21"/>
      <c r="EW261" s="21"/>
      <c r="EX261" s="21"/>
      <c r="EY261" s="21"/>
      <c r="EZ261" s="21"/>
      <c r="FA261" s="21"/>
      <c r="FB261" s="21"/>
      <c r="FC261" s="21"/>
      <c r="FD261" s="21"/>
      <c r="FE261" s="21"/>
      <c r="FF261" s="21"/>
      <c r="FG261" s="21"/>
      <c r="FH261" s="21"/>
      <c r="FI261" s="21"/>
      <c r="FJ261" s="21"/>
      <c r="FK261" s="21"/>
      <c r="FL261" s="21"/>
      <c r="FM261" s="21"/>
      <c r="FN261" s="21"/>
      <c r="FO261" s="21"/>
      <c r="FP261" s="21"/>
      <c r="FQ261" s="21"/>
      <c r="FR261" s="21"/>
      <c r="FS261" s="21"/>
      <c r="FT261" s="21"/>
      <c r="FU261" s="21"/>
      <c r="FV261" s="21"/>
      <c r="FW261" s="21"/>
      <c r="FX261" s="21"/>
      <c r="FY261" s="21"/>
      <c r="FZ261" s="21"/>
      <c r="GA261" s="21"/>
      <c r="GB261" s="21"/>
      <c r="GC261" s="21"/>
      <c r="GD261" s="21"/>
      <c r="GE261" s="21"/>
      <c r="GF261" s="21"/>
      <c r="GG261" s="21"/>
      <c r="GH261" s="21"/>
      <c r="GI261" s="21"/>
      <c r="GJ261" s="21"/>
      <c r="GK261" s="21"/>
      <c r="GL261" s="21"/>
      <c r="GM261" s="21"/>
      <c r="GN261" s="21"/>
      <c r="GO261" s="21"/>
      <c r="GP261" s="21"/>
      <c r="GQ261" s="21"/>
      <c r="GR261" s="21"/>
      <c r="GS261" s="21"/>
      <c r="GT261" s="21"/>
      <c r="GU261" s="21"/>
      <c r="GV261" s="21"/>
      <c r="GW261" s="21"/>
      <c r="GX261" s="21"/>
      <c r="GY261" s="21"/>
      <c r="GZ261" s="21"/>
      <c r="HA261" s="21"/>
      <c r="HB261" s="21"/>
      <c r="HC261" s="21"/>
      <c r="HD261" s="21"/>
      <c r="HE261" s="21"/>
      <c r="HF261" s="21"/>
      <c r="HG261" s="21"/>
      <c r="HH261" s="21"/>
      <c r="HI261" s="21"/>
      <c r="HJ261" s="21"/>
      <c r="HK261" s="21"/>
      <c r="HL261" s="21"/>
      <c r="HM261" s="21"/>
      <c r="HN261" s="21"/>
      <c r="HO261" s="21"/>
      <c r="HP261" s="21"/>
      <c r="HQ261" s="21"/>
      <c r="HR261" s="21"/>
      <c r="HS261" s="21"/>
      <c r="HT261" s="21"/>
      <c r="HU261" s="21"/>
      <c r="HV261" s="21"/>
      <c r="HW261" s="21"/>
      <c r="HX261" s="21"/>
      <c r="HY261" s="21"/>
      <c r="HZ261" s="21"/>
      <c r="IA261" s="21"/>
      <c r="IB261" s="21"/>
      <c r="IC261" s="21"/>
      <c r="ID261" s="21"/>
      <c r="IE261" s="21"/>
      <c r="IF261" s="21"/>
      <c r="IG261" s="21"/>
      <c r="IH261" s="21"/>
      <c r="II261" s="21"/>
      <c r="IJ261" s="21"/>
      <c r="IK261" s="21"/>
      <c r="IL261" s="21"/>
      <c r="IM261" s="21"/>
      <c r="IN261" s="21"/>
    </row>
    <row r="262" spans="1:248" ht="213.75" customHeight="1">
      <c r="A262" s="6" t="s">
        <v>1083</v>
      </c>
      <c r="B262" s="6"/>
      <c r="C262" s="6" t="s">
        <v>254</v>
      </c>
      <c r="D262" s="6" t="s">
        <v>280</v>
      </c>
      <c r="E262" s="6"/>
      <c r="F262" s="7">
        <f t="shared" si="56"/>
        <v>417.7</v>
      </c>
      <c r="G262" s="7">
        <f>G263</f>
        <v>0</v>
      </c>
      <c r="H262" s="7">
        <f>H263</f>
        <v>417.7</v>
      </c>
      <c r="I262" s="7">
        <f t="shared" si="57"/>
        <v>417.7</v>
      </c>
      <c r="J262" s="7">
        <f>J263</f>
        <v>0</v>
      </c>
      <c r="K262" s="7">
        <f>K263</f>
        <v>417.7</v>
      </c>
      <c r="L262" s="21"/>
      <c r="M262" s="21"/>
      <c r="N262" s="21"/>
      <c r="O262" s="21"/>
      <c r="P262" s="21"/>
      <c r="Q262" s="21"/>
      <c r="R262" s="21"/>
      <c r="S262" s="21"/>
      <c r="T262" s="21"/>
      <c r="U262" s="21"/>
      <c r="V262" s="21"/>
      <c r="W262" s="21"/>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c r="DL262" s="21"/>
      <c r="DM262" s="21"/>
      <c r="DN262" s="21"/>
      <c r="DO262" s="21"/>
      <c r="DP262" s="21"/>
      <c r="DQ262" s="21"/>
      <c r="DR262" s="21"/>
      <c r="DS262" s="21"/>
      <c r="DT262" s="21"/>
      <c r="DU262" s="21"/>
      <c r="DV262" s="21"/>
      <c r="DW262" s="21"/>
      <c r="DX262" s="21"/>
      <c r="DY262" s="21"/>
      <c r="DZ262" s="21"/>
      <c r="EA262" s="21"/>
      <c r="EB262" s="21"/>
      <c r="EC262" s="21"/>
      <c r="ED262" s="21"/>
      <c r="EE262" s="21"/>
      <c r="EF262" s="21"/>
      <c r="EG262" s="21"/>
      <c r="EH262" s="21"/>
      <c r="EI262" s="21"/>
      <c r="EJ262" s="21"/>
      <c r="EK262" s="21"/>
      <c r="EL262" s="21"/>
      <c r="EM262" s="21"/>
      <c r="EN262" s="21"/>
      <c r="EO262" s="21"/>
      <c r="EP262" s="21"/>
      <c r="EQ262" s="21"/>
      <c r="ER262" s="21"/>
      <c r="ES262" s="21"/>
      <c r="ET262" s="21"/>
      <c r="EU262" s="21"/>
      <c r="EV262" s="21"/>
      <c r="EW262" s="21"/>
      <c r="EX262" s="21"/>
      <c r="EY262" s="21"/>
      <c r="EZ262" s="21"/>
      <c r="FA262" s="21"/>
      <c r="FB262" s="21"/>
      <c r="FC262" s="21"/>
      <c r="FD262" s="21"/>
      <c r="FE262" s="21"/>
      <c r="FF262" s="21"/>
      <c r="FG262" s="21"/>
      <c r="FH262" s="21"/>
      <c r="FI262" s="21"/>
      <c r="FJ262" s="21"/>
      <c r="FK262" s="21"/>
      <c r="FL262" s="21"/>
      <c r="FM262" s="21"/>
      <c r="FN262" s="21"/>
      <c r="FO262" s="21"/>
      <c r="FP262" s="21"/>
      <c r="FQ262" s="21"/>
      <c r="FR262" s="21"/>
      <c r="FS262" s="21"/>
      <c r="FT262" s="21"/>
      <c r="FU262" s="21"/>
      <c r="FV262" s="21"/>
      <c r="FW262" s="21"/>
      <c r="FX262" s="21"/>
      <c r="FY262" s="21"/>
      <c r="FZ262" s="21"/>
      <c r="GA262" s="21"/>
      <c r="GB262" s="21"/>
      <c r="GC262" s="21"/>
      <c r="GD262" s="21"/>
      <c r="GE262" s="21"/>
      <c r="GF262" s="21"/>
      <c r="GG262" s="21"/>
      <c r="GH262" s="21"/>
      <c r="GI262" s="21"/>
      <c r="GJ262" s="21"/>
      <c r="GK262" s="21"/>
      <c r="GL262" s="21"/>
      <c r="GM262" s="21"/>
      <c r="GN262" s="21"/>
      <c r="GO262" s="21"/>
      <c r="GP262" s="21"/>
      <c r="GQ262" s="21"/>
      <c r="GR262" s="21"/>
      <c r="GS262" s="21"/>
      <c r="GT262" s="21"/>
      <c r="GU262" s="21"/>
      <c r="GV262" s="21"/>
      <c r="GW262" s="21"/>
      <c r="GX262" s="21"/>
      <c r="GY262" s="21"/>
      <c r="GZ262" s="21"/>
      <c r="HA262" s="21"/>
      <c r="HB262" s="21"/>
      <c r="HC262" s="21"/>
      <c r="HD262" s="21"/>
      <c r="HE262" s="21"/>
      <c r="HF262" s="21"/>
      <c r="HG262" s="21"/>
      <c r="HH262" s="21"/>
      <c r="HI262" s="21"/>
      <c r="HJ262" s="21"/>
      <c r="HK262" s="21"/>
      <c r="HL262" s="21"/>
      <c r="HM262" s="21"/>
      <c r="HN262" s="21"/>
      <c r="HO262" s="21"/>
      <c r="HP262" s="21"/>
      <c r="HQ262" s="21"/>
      <c r="HR262" s="21"/>
      <c r="HS262" s="21"/>
      <c r="HT262" s="21"/>
      <c r="HU262" s="21"/>
      <c r="HV262" s="21"/>
      <c r="HW262" s="21"/>
      <c r="HX262" s="21"/>
      <c r="HY262" s="21"/>
      <c r="HZ262" s="21"/>
      <c r="IA262" s="21"/>
      <c r="IB262" s="21"/>
      <c r="IC262" s="21"/>
      <c r="ID262" s="21"/>
      <c r="IE262" s="21"/>
      <c r="IF262" s="21"/>
      <c r="IG262" s="21"/>
      <c r="IH262" s="21"/>
      <c r="II262" s="21"/>
      <c r="IJ262" s="21"/>
      <c r="IK262" s="21"/>
      <c r="IL262" s="21"/>
      <c r="IM262" s="21"/>
      <c r="IN262" s="21"/>
    </row>
    <row r="263" spans="1:248" ht="95.25" customHeight="1">
      <c r="A263" s="6" t="s">
        <v>34</v>
      </c>
      <c r="B263" s="6"/>
      <c r="C263" s="6" t="s">
        <v>254</v>
      </c>
      <c r="D263" s="6" t="s">
        <v>280</v>
      </c>
      <c r="E263" s="6" t="s">
        <v>35</v>
      </c>
      <c r="F263" s="7">
        <f t="shared" si="56"/>
        <v>417.7</v>
      </c>
      <c r="G263" s="7"/>
      <c r="H263" s="7">
        <v>417.7</v>
      </c>
      <c r="I263" s="7">
        <f t="shared" si="57"/>
        <v>417.7</v>
      </c>
      <c r="J263" s="7"/>
      <c r="K263" s="7">
        <v>417.7</v>
      </c>
      <c r="L263" s="21"/>
      <c r="M263" s="21"/>
      <c r="N263" s="21"/>
      <c r="O263" s="21"/>
      <c r="P263" s="21"/>
      <c r="Q263" s="21"/>
      <c r="R263" s="21"/>
      <c r="S263" s="21"/>
      <c r="T263" s="21"/>
      <c r="U263" s="21"/>
      <c r="V263" s="21"/>
      <c r="W263" s="21"/>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c r="DL263" s="21"/>
      <c r="DM263" s="21"/>
      <c r="DN263" s="21"/>
      <c r="DO263" s="21"/>
      <c r="DP263" s="21"/>
      <c r="DQ263" s="21"/>
      <c r="DR263" s="21"/>
      <c r="DS263" s="21"/>
      <c r="DT263" s="21"/>
      <c r="DU263" s="21"/>
      <c r="DV263" s="21"/>
      <c r="DW263" s="21"/>
      <c r="DX263" s="21"/>
      <c r="DY263" s="21"/>
      <c r="DZ263" s="21"/>
      <c r="EA263" s="21"/>
      <c r="EB263" s="21"/>
      <c r="EC263" s="21"/>
      <c r="ED263" s="21"/>
      <c r="EE263" s="21"/>
      <c r="EF263" s="21"/>
      <c r="EG263" s="21"/>
      <c r="EH263" s="21"/>
      <c r="EI263" s="21"/>
      <c r="EJ263" s="21"/>
      <c r="EK263" s="21"/>
      <c r="EL263" s="21"/>
      <c r="EM263" s="21"/>
      <c r="EN263" s="21"/>
      <c r="EO263" s="21"/>
      <c r="EP263" s="21"/>
      <c r="EQ263" s="21"/>
      <c r="ER263" s="21"/>
      <c r="ES263" s="21"/>
      <c r="ET263" s="21"/>
      <c r="EU263" s="21"/>
      <c r="EV263" s="21"/>
      <c r="EW263" s="21"/>
      <c r="EX263" s="21"/>
      <c r="EY263" s="21"/>
      <c r="EZ263" s="21"/>
      <c r="FA263" s="21"/>
      <c r="FB263" s="21"/>
      <c r="FC263" s="21"/>
      <c r="FD263" s="21"/>
      <c r="FE263" s="21"/>
      <c r="FF263" s="21"/>
      <c r="FG263" s="21"/>
      <c r="FH263" s="21"/>
      <c r="FI263" s="21"/>
      <c r="FJ263" s="21"/>
      <c r="FK263" s="21"/>
      <c r="FL263" s="21"/>
      <c r="FM263" s="21"/>
      <c r="FN263" s="21"/>
      <c r="FO263" s="21"/>
      <c r="FP263" s="21"/>
      <c r="FQ263" s="21"/>
      <c r="FR263" s="21"/>
      <c r="FS263" s="21"/>
      <c r="FT263" s="21"/>
      <c r="FU263" s="21"/>
      <c r="FV263" s="21"/>
      <c r="FW263" s="21"/>
      <c r="FX263" s="21"/>
      <c r="FY263" s="21"/>
      <c r="FZ263" s="21"/>
      <c r="GA263" s="21"/>
      <c r="GB263" s="21"/>
      <c r="GC263" s="21"/>
      <c r="GD263" s="21"/>
      <c r="GE263" s="21"/>
      <c r="GF263" s="21"/>
      <c r="GG263" s="21"/>
      <c r="GH263" s="21"/>
      <c r="GI263" s="21"/>
      <c r="GJ263" s="21"/>
      <c r="GK263" s="21"/>
      <c r="GL263" s="21"/>
      <c r="GM263" s="21"/>
      <c r="GN263" s="21"/>
      <c r="GO263" s="21"/>
      <c r="GP263" s="21"/>
      <c r="GQ263" s="21"/>
      <c r="GR263" s="21"/>
      <c r="GS263" s="21"/>
      <c r="GT263" s="21"/>
      <c r="GU263" s="21"/>
      <c r="GV263" s="21"/>
      <c r="GW263" s="21"/>
      <c r="GX263" s="21"/>
      <c r="GY263" s="21"/>
      <c r="GZ263" s="21"/>
      <c r="HA263" s="21"/>
      <c r="HB263" s="21"/>
      <c r="HC263" s="21"/>
      <c r="HD263" s="21"/>
      <c r="HE263" s="21"/>
      <c r="HF263" s="21"/>
      <c r="HG263" s="21"/>
      <c r="HH263" s="21"/>
      <c r="HI263" s="21"/>
      <c r="HJ263" s="21"/>
      <c r="HK263" s="21"/>
      <c r="HL263" s="21"/>
      <c r="HM263" s="21"/>
      <c r="HN263" s="21"/>
      <c r="HO263" s="21"/>
      <c r="HP263" s="21"/>
      <c r="HQ263" s="21"/>
      <c r="HR263" s="21"/>
      <c r="HS263" s="21"/>
      <c r="HT263" s="21"/>
      <c r="HU263" s="21"/>
      <c r="HV263" s="21"/>
      <c r="HW263" s="21"/>
      <c r="HX263" s="21"/>
      <c r="HY263" s="21"/>
      <c r="HZ263" s="21"/>
      <c r="IA263" s="21"/>
      <c r="IB263" s="21"/>
      <c r="IC263" s="21"/>
      <c r="ID263" s="21"/>
      <c r="IE263" s="21"/>
      <c r="IF263" s="21"/>
      <c r="IG263" s="21"/>
      <c r="IH263" s="21"/>
      <c r="II263" s="21"/>
      <c r="IJ263" s="21"/>
      <c r="IK263" s="21"/>
      <c r="IL263" s="21"/>
      <c r="IM263" s="21"/>
      <c r="IN263" s="21"/>
    </row>
    <row r="264" spans="1:248" ht="123.75" customHeight="1">
      <c r="A264" s="19" t="s">
        <v>281</v>
      </c>
      <c r="B264" s="9"/>
      <c r="C264" s="9" t="s">
        <v>254</v>
      </c>
      <c r="D264" s="9" t="s">
        <v>282</v>
      </c>
      <c r="E264" s="9"/>
      <c r="F264" s="8">
        <f>G264+H264</f>
        <v>13453.1</v>
      </c>
      <c r="G264" s="8">
        <f>G265+G268</f>
        <v>13453.1</v>
      </c>
      <c r="H264" s="8">
        <f>H265+H268</f>
        <v>0</v>
      </c>
      <c r="I264" s="8">
        <f t="shared" si="57"/>
        <v>14861.3</v>
      </c>
      <c r="J264" s="8">
        <f>J265+J268</f>
        <v>13688.4</v>
      </c>
      <c r="K264" s="8">
        <f>K265+K268</f>
        <v>1172.9000000000001</v>
      </c>
      <c r="L264" s="21"/>
      <c r="M264" s="21"/>
      <c r="N264" s="21"/>
      <c r="O264" s="21"/>
      <c r="P264" s="21"/>
      <c r="Q264" s="21"/>
      <c r="R264" s="21"/>
      <c r="S264" s="21"/>
      <c r="T264" s="21"/>
      <c r="U264" s="21"/>
      <c r="V264" s="21"/>
      <c r="W264" s="21"/>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c r="DL264" s="21"/>
      <c r="DM264" s="21"/>
      <c r="DN264" s="21"/>
      <c r="DO264" s="21"/>
      <c r="DP264" s="21"/>
      <c r="DQ264" s="21"/>
      <c r="DR264" s="21"/>
      <c r="DS264" s="21"/>
      <c r="DT264" s="21"/>
      <c r="DU264" s="21"/>
      <c r="DV264" s="21"/>
      <c r="DW264" s="21"/>
      <c r="DX264" s="21"/>
      <c r="DY264" s="21"/>
      <c r="DZ264" s="21"/>
      <c r="EA264" s="21"/>
      <c r="EB264" s="21"/>
      <c r="EC264" s="21"/>
      <c r="ED264" s="21"/>
      <c r="EE264" s="21"/>
      <c r="EF264" s="21"/>
      <c r="EG264" s="21"/>
      <c r="EH264" s="21"/>
      <c r="EI264" s="21"/>
      <c r="EJ264" s="21"/>
      <c r="EK264" s="21"/>
      <c r="EL264" s="21"/>
      <c r="EM264" s="21"/>
      <c r="EN264" s="21"/>
      <c r="EO264" s="21"/>
      <c r="EP264" s="21"/>
      <c r="EQ264" s="21"/>
      <c r="ER264" s="21"/>
      <c r="ES264" s="21"/>
      <c r="ET264" s="21"/>
      <c r="EU264" s="21"/>
      <c r="EV264" s="21"/>
      <c r="EW264" s="21"/>
      <c r="EX264" s="21"/>
      <c r="EY264" s="21"/>
      <c r="EZ264" s="21"/>
      <c r="FA264" s="21"/>
      <c r="FB264" s="21"/>
      <c r="FC264" s="21"/>
      <c r="FD264" s="21"/>
      <c r="FE264" s="21"/>
      <c r="FF264" s="21"/>
      <c r="FG264" s="21"/>
      <c r="FH264" s="21"/>
      <c r="FI264" s="21"/>
      <c r="FJ264" s="21"/>
      <c r="FK264" s="21"/>
      <c r="FL264" s="21"/>
      <c r="FM264" s="21"/>
      <c r="FN264" s="21"/>
      <c r="FO264" s="21"/>
      <c r="FP264" s="21"/>
      <c r="FQ264" s="21"/>
      <c r="FR264" s="21"/>
      <c r="FS264" s="21"/>
      <c r="FT264" s="21"/>
      <c r="FU264" s="21"/>
      <c r="FV264" s="21"/>
      <c r="FW264" s="21"/>
      <c r="FX264" s="21"/>
      <c r="FY264" s="21"/>
      <c r="FZ264" s="21"/>
      <c r="GA264" s="21"/>
      <c r="GB264" s="21"/>
      <c r="GC264" s="21"/>
      <c r="GD264" s="21"/>
      <c r="GE264" s="21"/>
      <c r="GF264" s="21"/>
      <c r="GG264" s="21"/>
      <c r="GH264" s="21"/>
      <c r="GI264" s="21"/>
      <c r="GJ264" s="21"/>
      <c r="GK264" s="21"/>
      <c r="GL264" s="21"/>
      <c r="GM264" s="21"/>
      <c r="GN264" s="21"/>
      <c r="GO264" s="21"/>
      <c r="GP264" s="21"/>
      <c r="GQ264" s="21"/>
      <c r="GR264" s="21"/>
      <c r="GS264" s="21"/>
      <c r="GT264" s="21"/>
      <c r="GU264" s="21"/>
      <c r="GV264" s="21"/>
      <c r="GW264" s="21"/>
      <c r="GX264" s="21"/>
      <c r="GY264" s="21"/>
      <c r="GZ264" s="21"/>
      <c r="HA264" s="21"/>
      <c r="HB264" s="21"/>
      <c r="HC264" s="21"/>
      <c r="HD264" s="21"/>
      <c r="HE264" s="21"/>
      <c r="HF264" s="21"/>
      <c r="HG264" s="21"/>
      <c r="HH264" s="21"/>
      <c r="HI264" s="21"/>
      <c r="HJ264" s="21"/>
      <c r="HK264" s="21"/>
      <c r="HL264" s="21"/>
      <c r="HM264" s="21"/>
      <c r="HN264" s="21"/>
      <c r="HO264" s="21"/>
      <c r="HP264" s="21"/>
      <c r="HQ264" s="21"/>
      <c r="HR264" s="21"/>
      <c r="HS264" s="21"/>
      <c r="HT264" s="21"/>
      <c r="HU264" s="21"/>
      <c r="HV264" s="21"/>
      <c r="HW264" s="21"/>
      <c r="HX264" s="21"/>
      <c r="HY264" s="21"/>
      <c r="HZ264" s="21"/>
      <c r="IA264" s="21"/>
      <c r="IB264" s="21"/>
      <c r="IC264" s="21"/>
      <c r="ID264" s="21"/>
      <c r="IE264" s="21"/>
      <c r="IF264" s="21"/>
      <c r="IG264" s="21"/>
      <c r="IH264" s="21"/>
      <c r="II264" s="21"/>
      <c r="IJ264" s="21"/>
      <c r="IK264" s="21"/>
      <c r="IL264" s="21"/>
      <c r="IM264" s="21"/>
      <c r="IN264" s="21"/>
    </row>
    <row r="265" spans="1:248" ht="49.15" customHeight="1">
      <c r="A265" s="5" t="s">
        <v>251</v>
      </c>
      <c r="B265" s="6"/>
      <c r="C265" s="6" t="s">
        <v>254</v>
      </c>
      <c r="D265" s="6" t="s">
        <v>283</v>
      </c>
      <c r="E265" s="6"/>
      <c r="F265" s="7">
        <f t="shared" si="56"/>
        <v>13453.1</v>
      </c>
      <c r="G265" s="7">
        <f>G266+G267</f>
        <v>13453.1</v>
      </c>
      <c r="H265" s="7">
        <f>H266</f>
        <v>0</v>
      </c>
      <c r="I265" s="7">
        <f t="shared" si="57"/>
        <v>13558.1</v>
      </c>
      <c r="J265" s="7">
        <f>J266+J267</f>
        <v>13558.1</v>
      </c>
      <c r="K265" s="7">
        <f>K266</f>
        <v>0</v>
      </c>
      <c r="L265" s="21"/>
      <c r="M265" s="21"/>
      <c r="N265" s="21"/>
      <c r="O265" s="21"/>
      <c r="P265" s="21"/>
      <c r="Q265" s="21"/>
      <c r="R265" s="21"/>
      <c r="S265" s="21"/>
      <c r="T265" s="21"/>
      <c r="U265" s="21"/>
      <c r="V265" s="21"/>
      <c r="W265" s="21"/>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c r="DL265" s="21"/>
      <c r="DM265" s="21"/>
      <c r="DN265" s="21"/>
      <c r="DO265" s="21"/>
      <c r="DP265" s="21"/>
      <c r="DQ265" s="21"/>
      <c r="DR265" s="21"/>
      <c r="DS265" s="21"/>
      <c r="DT265" s="21"/>
      <c r="DU265" s="21"/>
      <c r="DV265" s="21"/>
      <c r="DW265" s="21"/>
      <c r="DX265" s="21"/>
      <c r="DY265" s="21"/>
      <c r="DZ265" s="21"/>
      <c r="EA265" s="21"/>
      <c r="EB265" s="21"/>
      <c r="EC265" s="21"/>
      <c r="ED265" s="21"/>
      <c r="EE265" s="21"/>
      <c r="EF265" s="21"/>
      <c r="EG265" s="21"/>
      <c r="EH265" s="21"/>
      <c r="EI265" s="21"/>
      <c r="EJ265" s="21"/>
      <c r="EK265" s="21"/>
      <c r="EL265" s="21"/>
      <c r="EM265" s="21"/>
      <c r="EN265" s="21"/>
      <c r="EO265" s="21"/>
      <c r="EP265" s="21"/>
      <c r="EQ265" s="21"/>
      <c r="ER265" s="21"/>
      <c r="ES265" s="21"/>
      <c r="ET265" s="21"/>
      <c r="EU265" s="21"/>
      <c r="EV265" s="21"/>
      <c r="EW265" s="21"/>
      <c r="EX265" s="21"/>
      <c r="EY265" s="21"/>
      <c r="EZ265" s="21"/>
      <c r="FA265" s="21"/>
      <c r="FB265" s="21"/>
      <c r="FC265" s="21"/>
      <c r="FD265" s="21"/>
      <c r="FE265" s="21"/>
      <c r="FF265" s="21"/>
      <c r="FG265" s="21"/>
      <c r="FH265" s="21"/>
      <c r="FI265" s="21"/>
      <c r="FJ265" s="21"/>
      <c r="FK265" s="21"/>
      <c r="FL265" s="21"/>
      <c r="FM265" s="21"/>
      <c r="FN265" s="21"/>
      <c r="FO265" s="21"/>
      <c r="FP265" s="21"/>
      <c r="FQ265" s="21"/>
      <c r="FR265" s="21"/>
      <c r="FS265" s="21"/>
      <c r="FT265" s="21"/>
      <c r="FU265" s="21"/>
      <c r="FV265" s="21"/>
      <c r="FW265" s="21"/>
      <c r="FX265" s="21"/>
      <c r="FY265" s="21"/>
      <c r="FZ265" s="21"/>
      <c r="GA265" s="21"/>
      <c r="GB265" s="21"/>
      <c r="GC265" s="21"/>
      <c r="GD265" s="21"/>
      <c r="GE265" s="21"/>
      <c r="GF265" s="21"/>
      <c r="GG265" s="21"/>
      <c r="GH265" s="21"/>
      <c r="GI265" s="21"/>
      <c r="GJ265" s="21"/>
      <c r="GK265" s="21"/>
      <c r="GL265" s="21"/>
      <c r="GM265" s="21"/>
      <c r="GN265" s="21"/>
      <c r="GO265" s="21"/>
      <c r="GP265" s="21"/>
      <c r="GQ265" s="21"/>
      <c r="GR265" s="21"/>
      <c r="GS265" s="21"/>
      <c r="GT265" s="21"/>
      <c r="GU265" s="21"/>
      <c r="GV265" s="21"/>
      <c r="GW265" s="21"/>
      <c r="GX265" s="21"/>
      <c r="GY265" s="21"/>
      <c r="GZ265" s="21"/>
      <c r="HA265" s="21"/>
      <c r="HB265" s="21"/>
      <c r="HC265" s="21"/>
      <c r="HD265" s="21"/>
      <c r="HE265" s="21"/>
      <c r="HF265" s="21"/>
      <c r="HG265" s="21"/>
      <c r="HH265" s="21"/>
      <c r="HI265" s="21"/>
      <c r="HJ265" s="21"/>
      <c r="HK265" s="21"/>
      <c r="HL265" s="21"/>
      <c r="HM265" s="21"/>
      <c r="HN265" s="21"/>
      <c r="HO265" s="21"/>
      <c r="HP265" s="21"/>
      <c r="HQ265" s="21"/>
      <c r="HR265" s="21"/>
      <c r="HS265" s="21"/>
      <c r="HT265" s="21"/>
      <c r="HU265" s="21"/>
      <c r="HV265" s="21"/>
      <c r="HW265" s="21"/>
      <c r="HX265" s="21"/>
      <c r="HY265" s="21"/>
      <c r="HZ265" s="21"/>
      <c r="IA265" s="21"/>
      <c r="IB265" s="21"/>
      <c r="IC265" s="21"/>
      <c r="ID265" s="21"/>
      <c r="IE265" s="21"/>
      <c r="IF265" s="21"/>
      <c r="IG265" s="21"/>
      <c r="IH265" s="21"/>
      <c r="II265" s="21"/>
      <c r="IJ265" s="21"/>
      <c r="IK265" s="21"/>
      <c r="IL265" s="21"/>
      <c r="IM265" s="21"/>
      <c r="IN265" s="21"/>
    </row>
    <row r="266" spans="1:248" ht="95.25" customHeight="1">
      <c r="A266" s="6" t="s">
        <v>34</v>
      </c>
      <c r="B266" s="6"/>
      <c r="C266" s="6" t="s">
        <v>254</v>
      </c>
      <c r="D266" s="6" t="s">
        <v>283</v>
      </c>
      <c r="E266" s="6" t="s">
        <v>35</v>
      </c>
      <c r="F266" s="7">
        <f t="shared" si="56"/>
        <v>9927.1</v>
      </c>
      <c r="G266" s="7">
        <v>9927.1</v>
      </c>
      <c r="H266" s="7"/>
      <c r="I266" s="7">
        <f t="shared" si="57"/>
        <v>9927.1</v>
      </c>
      <c r="J266" s="7">
        <v>9927.1</v>
      </c>
      <c r="K266" s="7"/>
      <c r="L266" s="21"/>
      <c r="M266" s="21"/>
      <c r="N266" s="21"/>
      <c r="O266" s="21"/>
      <c r="P266" s="21"/>
      <c r="Q266" s="21"/>
      <c r="R266" s="21"/>
      <c r="S266" s="21"/>
      <c r="T266" s="21"/>
      <c r="U266" s="21"/>
      <c r="V266" s="21"/>
      <c r="W266" s="21"/>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c r="DL266" s="21"/>
      <c r="DM266" s="21"/>
      <c r="DN266" s="21"/>
      <c r="DO266" s="21"/>
      <c r="DP266" s="21"/>
      <c r="DQ266" s="21"/>
      <c r="DR266" s="21"/>
      <c r="DS266" s="21"/>
      <c r="DT266" s="21"/>
      <c r="DU266" s="21"/>
      <c r="DV266" s="21"/>
      <c r="DW266" s="21"/>
      <c r="DX266" s="21"/>
      <c r="DY266" s="21"/>
      <c r="DZ266" s="21"/>
      <c r="EA266" s="21"/>
      <c r="EB266" s="21"/>
      <c r="EC266" s="21"/>
      <c r="ED266" s="21"/>
      <c r="EE266" s="21"/>
      <c r="EF266" s="21"/>
      <c r="EG266" s="21"/>
      <c r="EH266" s="21"/>
      <c r="EI266" s="21"/>
      <c r="EJ266" s="21"/>
      <c r="EK266" s="21"/>
      <c r="EL266" s="21"/>
      <c r="EM266" s="21"/>
      <c r="EN266" s="21"/>
      <c r="EO266" s="21"/>
      <c r="EP266" s="21"/>
      <c r="EQ266" s="21"/>
      <c r="ER266" s="21"/>
      <c r="ES266" s="21"/>
      <c r="ET266" s="21"/>
      <c r="EU266" s="21"/>
      <c r="EV266" s="21"/>
      <c r="EW266" s="21"/>
      <c r="EX266" s="21"/>
      <c r="EY266" s="21"/>
      <c r="EZ266" s="21"/>
      <c r="FA266" s="21"/>
      <c r="FB266" s="21"/>
      <c r="FC266" s="21"/>
      <c r="FD266" s="21"/>
      <c r="FE266" s="21"/>
      <c r="FF266" s="21"/>
      <c r="FG266" s="21"/>
      <c r="FH266" s="21"/>
      <c r="FI266" s="21"/>
      <c r="FJ266" s="21"/>
      <c r="FK266" s="21"/>
      <c r="FL266" s="21"/>
      <c r="FM266" s="21"/>
      <c r="FN266" s="21"/>
      <c r="FO266" s="21"/>
      <c r="FP266" s="21"/>
      <c r="FQ266" s="21"/>
      <c r="FR266" s="21"/>
      <c r="FS266" s="21"/>
      <c r="FT266" s="21"/>
      <c r="FU266" s="21"/>
      <c r="FV266" s="21"/>
      <c r="FW266" s="21"/>
      <c r="FX266" s="21"/>
      <c r="FY266" s="21"/>
      <c r="FZ266" s="21"/>
      <c r="GA266" s="21"/>
      <c r="GB266" s="21"/>
      <c r="GC266" s="21"/>
      <c r="GD266" s="21"/>
      <c r="GE266" s="21"/>
      <c r="GF266" s="21"/>
      <c r="GG266" s="21"/>
      <c r="GH266" s="21"/>
      <c r="GI266" s="21"/>
      <c r="GJ266" s="21"/>
      <c r="GK266" s="21"/>
      <c r="GL266" s="21"/>
      <c r="GM266" s="21"/>
      <c r="GN266" s="21"/>
      <c r="GO266" s="21"/>
      <c r="GP266" s="21"/>
      <c r="GQ266" s="21"/>
      <c r="GR266" s="21"/>
      <c r="GS266" s="21"/>
      <c r="GT266" s="21"/>
      <c r="GU266" s="21"/>
      <c r="GV266" s="21"/>
      <c r="GW266" s="21"/>
      <c r="GX266" s="21"/>
      <c r="GY266" s="21"/>
      <c r="GZ266" s="21"/>
      <c r="HA266" s="21"/>
      <c r="HB266" s="21"/>
      <c r="HC266" s="21"/>
      <c r="HD266" s="21"/>
      <c r="HE266" s="21"/>
      <c r="HF266" s="21"/>
      <c r="HG266" s="21"/>
      <c r="HH266" s="21"/>
      <c r="HI266" s="21"/>
      <c r="HJ266" s="21"/>
      <c r="HK266" s="21"/>
      <c r="HL266" s="21"/>
      <c r="HM266" s="21"/>
      <c r="HN266" s="21"/>
      <c r="HO266" s="21"/>
      <c r="HP266" s="21"/>
      <c r="HQ266" s="21"/>
      <c r="HR266" s="21"/>
      <c r="HS266" s="21"/>
      <c r="HT266" s="21"/>
      <c r="HU266" s="21"/>
      <c r="HV266" s="21"/>
      <c r="HW266" s="21"/>
      <c r="HX266" s="21"/>
      <c r="HY266" s="21"/>
      <c r="HZ266" s="21"/>
      <c r="IA266" s="21"/>
      <c r="IB266" s="21"/>
      <c r="IC266" s="21"/>
      <c r="ID266" s="21"/>
      <c r="IE266" s="21"/>
      <c r="IF266" s="21"/>
      <c r="IG266" s="21"/>
      <c r="IH266" s="21"/>
      <c r="II266" s="21"/>
      <c r="IJ266" s="21"/>
      <c r="IK266" s="21"/>
      <c r="IL266" s="21"/>
      <c r="IM266" s="21"/>
      <c r="IN266" s="21"/>
    </row>
    <row r="267" spans="1:248" ht="129" customHeight="1">
      <c r="A267" s="6" t="s">
        <v>145</v>
      </c>
      <c r="B267" s="6"/>
      <c r="C267" s="6" t="s">
        <v>254</v>
      </c>
      <c r="D267" s="6" t="s">
        <v>283</v>
      </c>
      <c r="E267" s="6" t="s">
        <v>146</v>
      </c>
      <c r="F267" s="7">
        <f t="shared" si="56"/>
        <v>3526</v>
      </c>
      <c r="G267" s="7">
        <v>3526</v>
      </c>
      <c r="H267" s="7"/>
      <c r="I267" s="7">
        <f t="shared" si="57"/>
        <v>3631</v>
      </c>
      <c r="J267" s="7">
        <v>3631</v>
      </c>
      <c r="K267" s="7"/>
      <c r="L267" s="21"/>
      <c r="M267" s="21"/>
      <c r="N267" s="21"/>
      <c r="O267" s="21"/>
      <c r="P267" s="21"/>
      <c r="Q267" s="21"/>
      <c r="R267" s="21"/>
      <c r="S267" s="21"/>
      <c r="T267" s="21"/>
      <c r="U267" s="21"/>
      <c r="V267" s="21"/>
      <c r="W267" s="21"/>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c r="DL267" s="21"/>
      <c r="DM267" s="21"/>
      <c r="DN267" s="21"/>
      <c r="DO267" s="21"/>
      <c r="DP267" s="21"/>
      <c r="DQ267" s="21"/>
      <c r="DR267" s="21"/>
      <c r="DS267" s="21"/>
      <c r="DT267" s="21"/>
      <c r="DU267" s="21"/>
      <c r="DV267" s="21"/>
      <c r="DW267" s="21"/>
      <c r="DX267" s="21"/>
      <c r="DY267" s="21"/>
      <c r="DZ267" s="21"/>
      <c r="EA267" s="21"/>
      <c r="EB267" s="21"/>
      <c r="EC267" s="21"/>
      <c r="ED267" s="21"/>
      <c r="EE267" s="21"/>
      <c r="EF267" s="21"/>
      <c r="EG267" s="21"/>
      <c r="EH267" s="21"/>
      <c r="EI267" s="21"/>
      <c r="EJ267" s="21"/>
      <c r="EK267" s="21"/>
      <c r="EL267" s="21"/>
      <c r="EM267" s="21"/>
      <c r="EN267" s="21"/>
      <c r="EO267" s="21"/>
      <c r="EP267" s="21"/>
      <c r="EQ267" s="21"/>
      <c r="ER267" s="21"/>
      <c r="ES267" s="21"/>
      <c r="ET267" s="21"/>
      <c r="EU267" s="21"/>
      <c r="EV267" s="21"/>
      <c r="EW267" s="21"/>
      <c r="EX267" s="21"/>
      <c r="EY267" s="21"/>
      <c r="EZ267" s="21"/>
      <c r="FA267" s="21"/>
      <c r="FB267" s="21"/>
      <c r="FC267" s="21"/>
      <c r="FD267" s="21"/>
      <c r="FE267" s="21"/>
      <c r="FF267" s="21"/>
      <c r="FG267" s="21"/>
      <c r="FH267" s="21"/>
      <c r="FI267" s="21"/>
      <c r="FJ267" s="21"/>
      <c r="FK267" s="21"/>
      <c r="FL267" s="21"/>
      <c r="FM267" s="21"/>
      <c r="FN267" s="21"/>
      <c r="FO267" s="21"/>
      <c r="FP267" s="21"/>
      <c r="FQ267" s="21"/>
      <c r="FR267" s="21"/>
      <c r="FS267" s="21"/>
      <c r="FT267" s="21"/>
      <c r="FU267" s="21"/>
      <c r="FV267" s="21"/>
      <c r="FW267" s="21"/>
      <c r="FX267" s="21"/>
      <c r="FY267" s="21"/>
      <c r="FZ267" s="21"/>
      <c r="GA267" s="21"/>
      <c r="GB267" s="21"/>
      <c r="GC267" s="21"/>
      <c r="GD267" s="21"/>
      <c r="GE267" s="21"/>
      <c r="GF267" s="21"/>
      <c r="GG267" s="21"/>
      <c r="GH267" s="21"/>
      <c r="GI267" s="21"/>
      <c r="GJ267" s="21"/>
      <c r="GK267" s="21"/>
      <c r="GL267" s="21"/>
      <c r="GM267" s="21"/>
      <c r="GN267" s="21"/>
      <c r="GO267" s="21"/>
      <c r="GP267" s="21"/>
      <c r="GQ267" s="21"/>
      <c r="GR267" s="21"/>
      <c r="GS267" s="21"/>
      <c r="GT267" s="21"/>
      <c r="GU267" s="21"/>
      <c r="GV267" s="21"/>
      <c r="GW267" s="21"/>
      <c r="GX267" s="21"/>
      <c r="GY267" s="21"/>
      <c r="GZ267" s="21"/>
      <c r="HA267" s="21"/>
      <c r="HB267" s="21"/>
      <c r="HC267" s="21"/>
      <c r="HD267" s="21"/>
      <c r="HE267" s="21"/>
      <c r="HF267" s="21"/>
      <c r="HG267" s="21"/>
      <c r="HH267" s="21"/>
      <c r="HI267" s="21"/>
      <c r="HJ267" s="21"/>
      <c r="HK267" s="21"/>
      <c r="HL267" s="21"/>
      <c r="HM267" s="21"/>
      <c r="HN267" s="21"/>
      <c r="HO267" s="21"/>
      <c r="HP267" s="21"/>
      <c r="HQ267" s="21"/>
      <c r="HR267" s="21"/>
      <c r="HS267" s="21"/>
      <c r="HT267" s="21"/>
      <c r="HU267" s="21"/>
      <c r="HV267" s="21"/>
      <c r="HW267" s="21"/>
      <c r="HX267" s="21"/>
      <c r="HY267" s="21"/>
      <c r="HZ267" s="21"/>
      <c r="IA267" s="21"/>
      <c r="IB267" s="21"/>
      <c r="IC267" s="21"/>
      <c r="ID267" s="21"/>
      <c r="IE267" s="21"/>
      <c r="IF267" s="21"/>
      <c r="IG267" s="21"/>
      <c r="IH267" s="21"/>
      <c r="II267" s="21"/>
      <c r="IJ267" s="21"/>
      <c r="IK267" s="21"/>
      <c r="IL267" s="21"/>
      <c r="IM267" s="21"/>
      <c r="IN267" s="21"/>
    </row>
    <row r="268" spans="1:248" ht="132.75" customHeight="1">
      <c r="A268" s="6" t="s">
        <v>1084</v>
      </c>
      <c r="B268" s="6"/>
      <c r="C268" s="6" t="s">
        <v>254</v>
      </c>
      <c r="D268" s="6" t="s">
        <v>1064</v>
      </c>
      <c r="E268" s="6"/>
      <c r="F268" s="7">
        <f>G268+H268</f>
        <v>0</v>
      </c>
      <c r="G268" s="7">
        <f>G269</f>
        <v>0</v>
      </c>
      <c r="H268" s="7">
        <f>H269</f>
        <v>0</v>
      </c>
      <c r="I268" s="7">
        <f>J268+K268</f>
        <v>1303.2</v>
      </c>
      <c r="J268" s="7">
        <f>J269</f>
        <v>130.30000000000001</v>
      </c>
      <c r="K268" s="7">
        <f>K269</f>
        <v>1172.9000000000001</v>
      </c>
      <c r="L268" s="21"/>
      <c r="M268" s="21"/>
      <c r="N268" s="21"/>
      <c r="O268" s="21"/>
      <c r="P268" s="21"/>
      <c r="Q268" s="21"/>
      <c r="R268" s="21"/>
      <c r="S268" s="21"/>
      <c r="T268" s="21"/>
      <c r="U268" s="21"/>
      <c r="V268" s="21"/>
      <c r="W268" s="21"/>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c r="DL268" s="21"/>
      <c r="DM268" s="21"/>
      <c r="DN268" s="21"/>
      <c r="DO268" s="21"/>
      <c r="DP268" s="21"/>
      <c r="DQ268" s="21"/>
      <c r="DR268" s="21"/>
      <c r="DS268" s="21"/>
      <c r="DT268" s="21"/>
      <c r="DU268" s="21"/>
      <c r="DV268" s="21"/>
      <c r="DW268" s="21"/>
      <c r="DX268" s="21"/>
      <c r="DY268" s="21"/>
      <c r="DZ268" s="21"/>
      <c r="EA268" s="21"/>
      <c r="EB268" s="21"/>
      <c r="EC268" s="21"/>
      <c r="ED268" s="21"/>
      <c r="EE268" s="21"/>
      <c r="EF268" s="21"/>
      <c r="EG268" s="21"/>
      <c r="EH268" s="21"/>
      <c r="EI268" s="21"/>
      <c r="EJ268" s="21"/>
      <c r="EK268" s="21"/>
      <c r="EL268" s="21"/>
      <c r="EM268" s="21"/>
      <c r="EN268" s="21"/>
      <c r="EO268" s="21"/>
      <c r="EP268" s="21"/>
      <c r="EQ268" s="21"/>
      <c r="ER268" s="21"/>
      <c r="ES268" s="21"/>
      <c r="ET268" s="21"/>
      <c r="EU268" s="21"/>
      <c r="EV268" s="21"/>
      <c r="EW268" s="21"/>
      <c r="EX268" s="21"/>
      <c r="EY268" s="21"/>
      <c r="EZ268" s="21"/>
      <c r="FA268" s="21"/>
      <c r="FB268" s="21"/>
      <c r="FC268" s="21"/>
      <c r="FD268" s="21"/>
      <c r="FE268" s="21"/>
      <c r="FF268" s="21"/>
      <c r="FG268" s="21"/>
      <c r="FH268" s="21"/>
      <c r="FI268" s="21"/>
      <c r="FJ268" s="21"/>
      <c r="FK268" s="21"/>
      <c r="FL268" s="21"/>
      <c r="FM268" s="21"/>
      <c r="FN268" s="21"/>
      <c r="FO268" s="21"/>
      <c r="FP268" s="21"/>
      <c r="FQ268" s="21"/>
      <c r="FR268" s="21"/>
      <c r="FS268" s="21"/>
      <c r="FT268" s="21"/>
      <c r="FU268" s="21"/>
      <c r="FV268" s="21"/>
      <c r="FW268" s="21"/>
      <c r="FX268" s="21"/>
      <c r="FY268" s="21"/>
      <c r="FZ268" s="21"/>
      <c r="GA268" s="21"/>
      <c r="GB268" s="21"/>
      <c r="GC268" s="21"/>
      <c r="GD268" s="21"/>
      <c r="GE268" s="21"/>
      <c r="GF268" s="21"/>
      <c r="GG268" s="21"/>
      <c r="GH268" s="21"/>
      <c r="GI268" s="21"/>
      <c r="GJ268" s="21"/>
      <c r="GK268" s="21"/>
      <c r="GL268" s="21"/>
      <c r="GM268" s="21"/>
      <c r="GN268" s="21"/>
      <c r="GO268" s="21"/>
      <c r="GP268" s="21"/>
      <c r="GQ268" s="21"/>
      <c r="GR268" s="21"/>
      <c r="GS268" s="21"/>
      <c r="GT268" s="21"/>
      <c r="GU268" s="21"/>
      <c r="GV268" s="21"/>
      <c r="GW268" s="21"/>
      <c r="GX268" s="21"/>
      <c r="GY268" s="21"/>
      <c r="GZ268" s="21"/>
      <c r="HA268" s="21"/>
      <c r="HB268" s="21"/>
      <c r="HC268" s="21"/>
      <c r="HD268" s="21"/>
      <c r="HE268" s="21"/>
      <c r="HF268" s="21"/>
      <c r="HG268" s="21"/>
      <c r="HH268" s="21"/>
      <c r="HI268" s="21"/>
      <c r="HJ268" s="21"/>
      <c r="HK268" s="21"/>
      <c r="HL268" s="21"/>
      <c r="HM268" s="21"/>
      <c r="HN268" s="21"/>
      <c r="HO268" s="21"/>
      <c r="HP268" s="21"/>
      <c r="HQ268" s="21"/>
      <c r="HR268" s="21"/>
      <c r="HS268" s="21"/>
      <c r="HT268" s="21"/>
      <c r="HU268" s="21"/>
      <c r="HV268" s="21"/>
      <c r="HW268" s="21"/>
      <c r="HX268" s="21"/>
      <c r="HY268" s="21"/>
      <c r="HZ268" s="21"/>
      <c r="IA268" s="21"/>
      <c r="IB268" s="21"/>
      <c r="IC268" s="21"/>
      <c r="ID268" s="21"/>
      <c r="IE268" s="21"/>
      <c r="IF268" s="21"/>
      <c r="IG268" s="21"/>
      <c r="IH268" s="21"/>
      <c r="II268" s="21"/>
      <c r="IJ268" s="21"/>
      <c r="IK268" s="21"/>
      <c r="IL268" s="21"/>
      <c r="IM268" s="21"/>
      <c r="IN268" s="21"/>
    </row>
    <row r="269" spans="1:248" ht="104.25" customHeight="1">
      <c r="A269" s="6" t="s">
        <v>34</v>
      </c>
      <c r="B269" s="6"/>
      <c r="C269" s="6" t="s">
        <v>254</v>
      </c>
      <c r="D269" s="6" t="s">
        <v>1064</v>
      </c>
      <c r="E269" s="6" t="s">
        <v>35</v>
      </c>
      <c r="F269" s="7">
        <f t="shared" ref="F269" si="58">G269+H269</f>
        <v>0</v>
      </c>
      <c r="G269" s="7"/>
      <c r="H269" s="7"/>
      <c r="I269" s="7">
        <f t="shared" ref="I269" si="59">J269+K269</f>
        <v>1303.2</v>
      </c>
      <c r="J269" s="7">
        <v>130.30000000000001</v>
      </c>
      <c r="K269" s="7">
        <v>1172.9000000000001</v>
      </c>
      <c r="L269" s="21"/>
      <c r="M269" s="21"/>
      <c r="N269" s="21"/>
      <c r="O269" s="21"/>
      <c r="P269" s="21"/>
      <c r="Q269" s="21"/>
      <c r="R269" s="21"/>
      <c r="S269" s="21"/>
      <c r="T269" s="21"/>
      <c r="U269" s="21"/>
      <c r="V269" s="21"/>
      <c r="W269" s="21"/>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c r="DL269" s="21"/>
      <c r="DM269" s="21"/>
      <c r="DN269" s="21"/>
      <c r="DO269" s="21"/>
      <c r="DP269" s="21"/>
      <c r="DQ269" s="21"/>
      <c r="DR269" s="21"/>
      <c r="DS269" s="21"/>
      <c r="DT269" s="21"/>
      <c r="DU269" s="21"/>
      <c r="DV269" s="21"/>
      <c r="DW269" s="21"/>
      <c r="DX269" s="21"/>
      <c r="DY269" s="21"/>
      <c r="DZ269" s="21"/>
      <c r="EA269" s="21"/>
      <c r="EB269" s="21"/>
      <c r="EC269" s="21"/>
      <c r="ED269" s="21"/>
      <c r="EE269" s="21"/>
      <c r="EF269" s="21"/>
      <c r="EG269" s="21"/>
      <c r="EH269" s="21"/>
      <c r="EI269" s="21"/>
      <c r="EJ269" s="21"/>
      <c r="EK269" s="21"/>
      <c r="EL269" s="21"/>
      <c r="EM269" s="21"/>
      <c r="EN269" s="21"/>
      <c r="EO269" s="21"/>
      <c r="EP269" s="21"/>
      <c r="EQ269" s="21"/>
      <c r="ER269" s="21"/>
      <c r="ES269" s="21"/>
      <c r="ET269" s="21"/>
      <c r="EU269" s="21"/>
      <c r="EV269" s="21"/>
      <c r="EW269" s="21"/>
      <c r="EX269" s="21"/>
      <c r="EY269" s="21"/>
      <c r="EZ269" s="21"/>
      <c r="FA269" s="21"/>
      <c r="FB269" s="21"/>
      <c r="FC269" s="21"/>
      <c r="FD269" s="21"/>
      <c r="FE269" s="21"/>
      <c r="FF269" s="21"/>
      <c r="FG269" s="21"/>
      <c r="FH269" s="21"/>
      <c r="FI269" s="21"/>
      <c r="FJ269" s="21"/>
      <c r="FK269" s="21"/>
      <c r="FL269" s="21"/>
      <c r="FM269" s="21"/>
      <c r="FN269" s="21"/>
      <c r="FO269" s="21"/>
      <c r="FP269" s="21"/>
      <c r="FQ269" s="21"/>
      <c r="FR269" s="21"/>
      <c r="FS269" s="21"/>
      <c r="FT269" s="21"/>
      <c r="FU269" s="21"/>
      <c r="FV269" s="21"/>
      <c r="FW269" s="21"/>
      <c r="FX269" s="21"/>
      <c r="FY269" s="21"/>
      <c r="FZ269" s="21"/>
      <c r="GA269" s="21"/>
      <c r="GB269" s="21"/>
      <c r="GC269" s="21"/>
      <c r="GD269" s="21"/>
      <c r="GE269" s="21"/>
      <c r="GF269" s="21"/>
      <c r="GG269" s="21"/>
      <c r="GH269" s="21"/>
      <c r="GI269" s="21"/>
      <c r="GJ269" s="21"/>
      <c r="GK269" s="21"/>
      <c r="GL269" s="21"/>
      <c r="GM269" s="21"/>
      <c r="GN269" s="21"/>
      <c r="GO269" s="21"/>
      <c r="GP269" s="21"/>
      <c r="GQ269" s="21"/>
      <c r="GR269" s="21"/>
      <c r="GS269" s="21"/>
      <c r="GT269" s="21"/>
      <c r="GU269" s="21"/>
      <c r="GV269" s="21"/>
      <c r="GW269" s="21"/>
      <c r="GX269" s="21"/>
      <c r="GY269" s="21"/>
      <c r="GZ269" s="21"/>
      <c r="HA269" s="21"/>
      <c r="HB269" s="21"/>
      <c r="HC269" s="21"/>
      <c r="HD269" s="21"/>
      <c r="HE269" s="21"/>
      <c r="HF269" s="21"/>
      <c r="HG269" s="21"/>
      <c r="HH269" s="21"/>
      <c r="HI269" s="21"/>
      <c r="HJ269" s="21"/>
      <c r="HK269" s="21"/>
      <c r="HL269" s="21"/>
      <c r="HM269" s="21"/>
      <c r="HN269" s="21"/>
      <c r="HO269" s="21"/>
      <c r="HP269" s="21"/>
      <c r="HQ269" s="21"/>
      <c r="HR269" s="21"/>
      <c r="HS269" s="21"/>
      <c r="HT269" s="21"/>
      <c r="HU269" s="21"/>
      <c r="HV269" s="21"/>
      <c r="HW269" s="21"/>
      <c r="HX269" s="21"/>
      <c r="HY269" s="21"/>
      <c r="HZ269" s="21"/>
      <c r="IA269" s="21"/>
      <c r="IB269" s="21"/>
      <c r="IC269" s="21"/>
      <c r="ID269" s="21"/>
      <c r="IE269" s="21"/>
      <c r="IF269" s="21"/>
      <c r="IG269" s="21"/>
      <c r="IH269" s="21"/>
      <c r="II269" s="21"/>
      <c r="IJ269" s="21"/>
      <c r="IK269" s="21"/>
      <c r="IL269" s="21"/>
      <c r="IM269" s="21"/>
      <c r="IN269" s="21"/>
    </row>
    <row r="270" spans="1:248" ht="154.5" customHeight="1">
      <c r="A270" s="19" t="s">
        <v>233</v>
      </c>
      <c r="B270" s="9"/>
      <c r="C270" s="9" t="s">
        <v>254</v>
      </c>
      <c r="D270" s="9" t="s">
        <v>234</v>
      </c>
      <c r="E270" s="9"/>
      <c r="F270" s="8">
        <f t="shared" si="56"/>
        <v>5500</v>
      </c>
      <c r="G270" s="8">
        <f t="shared" ref="G270:H273" si="60">G271</f>
        <v>5500</v>
      </c>
      <c r="H270" s="8">
        <f t="shared" si="60"/>
        <v>0</v>
      </c>
      <c r="I270" s="8">
        <f t="shared" si="57"/>
        <v>5000</v>
      </c>
      <c r="J270" s="8">
        <f t="shared" ref="J270:K273" si="61">J271</f>
        <v>5000</v>
      </c>
      <c r="K270" s="8">
        <f t="shared" si="61"/>
        <v>0</v>
      </c>
      <c r="L270" s="21"/>
      <c r="M270" s="21"/>
      <c r="N270" s="21"/>
      <c r="O270" s="21"/>
      <c r="P270" s="21"/>
      <c r="Q270" s="21"/>
      <c r="R270" s="21"/>
      <c r="S270" s="21"/>
      <c r="T270" s="21"/>
      <c r="U270" s="21"/>
      <c r="V270" s="21"/>
      <c r="W270" s="21"/>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c r="DL270" s="21"/>
      <c r="DM270" s="21"/>
      <c r="DN270" s="21"/>
      <c r="DO270" s="21"/>
      <c r="DP270" s="21"/>
      <c r="DQ270" s="21"/>
      <c r="DR270" s="21"/>
      <c r="DS270" s="21"/>
      <c r="DT270" s="21"/>
      <c r="DU270" s="21"/>
      <c r="DV270" s="21"/>
      <c r="DW270" s="21"/>
      <c r="DX270" s="21"/>
      <c r="DY270" s="21"/>
      <c r="DZ270" s="21"/>
      <c r="EA270" s="21"/>
      <c r="EB270" s="21"/>
      <c r="EC270" s="21"/>
      <c r="ED270" s="21"/>
      <c r="EE270" s="21"/>
      <c r="EF270" s="21"/>
      <c r="EG270" s="21"/>
      <c r="EH270" s="21"/>
      <c r="EI270" s="21"/>
      <c r="EJ270" s="21"/>
      <c r="EK270" s="21"/>
      <c r="EL270" s="21"/>
      <c r="EM270" s="21"/>
      <c r="EN270" s="21"/>
      <c r="EO270" s="21"/>
      <c r="EP270" s="21"/>
      <c r="EQ270" s="21"/>
      <c r="ER270" s="21"/>
      <c r="ES270" s="21"/>
      <c r="ET270" s="21"/>
      <c r="EU270" s="21"/>
      <c r="EV270" s="21"/>
      <c r="EW270" s="21"/>
      <c r="EX270" s="21"/>
      <c r="EY270" s="21"/>
      <c r="EZ270" s="21"/>
      <c r="FA270" s="21"/>
      <c r="FB270" s="21"/>
      <c r="FC270" s="21"/>
      <c r="FD270" s="21"/>
      <c r="FE270" s="21"/>
      <c r="FF270" s="21"/>
      <c r="FG270" s="21"/>
      <c r="FH270" s="21"/>
      <c r="FI270" s="21"/>
      <c r="FJ270" s="21"/>
      <c r="FK270" s="21"/>
      <c r="FL270" s="21"/>
      <c r="FM270" s="21"/>
      <c r="FN270" s="21"/>
      <c r="FO270" s="21"/>
      <c r="FP270" s="21"/>
      <c r="FQ270" s="21"/>
      <c r="FR270" s="21"/>
      <c r="FS270" s="21"/>
      <c r="FT270" s="21"/>
      <c r="FU270" s="21"/>
      <c r="FV270" s="21"/>
      <c r="FW270" s="21"/>
      <c r="FX270" s="21"/>
      <c r="FY270" s="21"/>
      <c r="FZ270" s="21"/>
      <c r="GA270" s="21"/>
      <c r="GB270" s="21"/>
      <c r="GC270" s="21"/>
      <c r="GD270" s="21"/>
      <c r="GE270" s="21"/>
      <c r="GF270" s="21"/>
      <c r="GG270" s="21"/>
      <c r="GH270" s="21"/>
      <c r="GI270" s="21"/>
      <c r="GJ270" s="21"/>
      <c r="GK270" s="21"/>
      <c r="GL270" s="21"/>
      <c r="GM270" s="21"/>
      <c r="GN270" s="21"/>
      <c r="GO270" s="21"/>
      <c r="GP270" s="21"/>
      <c r="GQ270" s="21"/>
      <c r="GR270" s="21"/>
      <c r="GS270" s="21"/>
      <c r="GT270" s="21"/>
      <c r="GU270" s="21"/>
      <c r="GV270" s="21"/>
      <c r="GW270" s="21"/>
      <c r="GX270" s="21"/>
      <c r="GY270" s="21"/>
      <c r="GZ270" s="21"/>
      <c r="HA270" s="21"/>
      <c r="HB270" s="21"/>
      <c r="HC270" s="21"/>
      <c r="HD270" s="21"/>
      <c r="HE270" s="21"/>
      <c r="HF270" s="21"/>
      <c r="HG270" s="21"/>
      <c r="HH270" s="21"/>
      <c r="HI270" s="21"/>
      <c r="HJ270" s="21"/>
      <c r="HK270" s="21"/>
      <c r="HL270" s="21"/>
      <c r="HM270" s="21"/>
      <c r="HN270" s="21"/>
      <c r="HO270" s="21"/>
      <c r="HP270" s="21"/>
      <c r="HQ270" s="21"/>
      <c r="HR270" s="21"/>
      <c r="HS270" s="21"/>
      <c r="HT270" s="21"/>
      <c r="HU270" s="21"/>
      <c r="HV270" s="21"/>
      <c r="HW270" s="21"/>
      <c r="HX270" s="21"/>
      <c r="HY270" s="21"/>
      <c r="HZ270" s="21"/>
      <c r="IA270" s="21"/>
      <c r="IB270" s="21"/>
      <c r="IC270" s="21"/>
      <c r="ID270" s="21"/>
      <c r="IE270" s="21"/>
      <c r="IF270" s="21"/>
      <c r="IG270" s="21"/>
      <c r="IH270" s="21"/>
      <c r="II270" s="21"/>
      <c r="IJ270" s="21"/>
      <c r="IK270" s="21"/>
      <c r="IL270" s="21"/>
      <c r="IM270" s="21"/>
      <c r="IN270" s="21"/>
    </row>
    <row r="271" spans="1:248" ht="103.15" customHeight="1">
      <c r="A271" s="19" t="s">
        <v>235</v>
      </c>
      <c r="B271" s="9"/>
      <c r="C271" s="9" t="s">
        <v>254</v>
      </c>
      <c r="D271" s="9" t="s">
        <v>236</v>
      </c>
      <c r="E271" s="9"/>
      <c r="F271" s="8">
        <f t="shared" si="56"/>
        <v>5500</v>
      </c>
      <c r="G271" s="8">
        <f t="shared" si="60"/>
        <v>5500</v>
      </c>
      <c r="H271" s="8">
        <f t="shared" si="60"/>
        <v>0</v>
      </c>
      <c r="I271" s="8">
        <f t="shared" si="57"/>
        <v>5000</v>
      </c>
      <c r="J271" s="8">
        <f t="shared" si="61"/>
        <v>5000</v>
      </c>
      <c r="K271" s="8">
        <f t="shared" si="61"/>
        <v>0</v>
      </c>
      <c r="L271" s="21"/>
      <c r="M271" s="21"/>
      <c r="N271" s="21"/>
      <c r="O271" s="21"/>
      <c r="P271" s="21"/>
      <c r="Q271" s="21"/>
      <c r="R271" s="21"/>
      <c r="S271" s="21"/>
      <c r="T271" s="21"/>
      <c r="U271" s="21"/>
      <c r="V271" s="21"/>
      <c r="W271" s="21"/>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c r="DL271" s="21"/>
      <c r="DM271" s="21"/>
      <c r="DN271" s="21"/>
      <c r="DO271" s="21"/>
      <c r="DP271" s="21"/>
      <c r="DQ271" s="21"/>
      <c r="DR271" s="21"/>
      <c r="DS271" s="21"/>
      <c r="DT271" s="21"/>
      <c r="DU271" s="21"/>
      <c r="DV271" s="21"/>
      <c r="DW271" s="21"/>
      <c r="DX271" s="21"/>
      <c r="DY271" s="21"/>
      <c r="DZ271" s="21"/>
      <c r="EA271" s="21"/>
      <c r="EB271" s="21"/>
      <c r="EC271" s="21"/>
      <c r="ED271" s="21"/>
      <c r="EE271" s="21"/>
      <c r="EF271" s="21"/>
      <c r="EG271" s="21"/>
      <c r="EH271" s="21"/>
      <c r="EI271" s="21"/>
      <c r="EJ271" s="21"/>
      <c r="EK271" s="21"/>
      <c r="EL271" s="21"/>
      <c r="EM271" s="21"/>
      <c r="EN271" s="21"/>
      <c r="EO271" s="21"/>
      <c r="EP271" s="21"/>
      <c r="EQ271" s="21"/>
      <c r="ER271" s="21"/>
      <c r="ES271" s="21"/>
      <c r="ET271" s="21"/>
      <c r="EU271" s="21"/>
      <c r="EV271" s="21"/>
      <c r="EW271" s="21"/>
      <c r="EX271" s="21"/>
      <c r="EY271" s="21"/>
      <c r="EZ271" s="21"/>
      <c r="FA271" s="21"/>
      <c r="FB271" s="21"/>
      <c r="FC271" s="21"/>
      <c r="FD271" s="21"/>
      <c r="FE271" s="21"/>
      <c r="FF271" s="21"/>
      <c r="FG271" s="21"/>
      <c r="FH271" s="21"/>
      <c r="FI271" s="21"/>
      <c r="FJ271" s="21"/>
      <c r="FK271" s="21"/>
      <c r="FL271" s="21"/>
      <c r="FM271" s="21"/>
      <c r="FN271" s="21"/>
      <c r="FO271" s="21"/>
      <c r="FP271" s="21"/>
      <c r="FQ271" s="21"/>
      <c r="FR271" s="21"/>
      <c r="FS271" s="21"/>
      <c r="FT271" s="21"/>
      <c r="FU271" s="21"/>
      <c r="FV271" s="21"/>
      <c r="FW271" s="21"/>
      <c r="FX271" s="21"/>
      <c r="FY271" s="21"/>
      <c r="FZ271" s="21"/>
      <c r="GA271" s="21"/>
      <c r="GB271" s="21"/>
      <c r="GC271" s="21"/>
      <c r="GD271" s="21"/>
      <c r="GE271" s="21"/>
      <c r="GF271" s="21"/>
      <c r="GG271" s="21"/>
      <c r="GH271" s="21"/>
      <c r="GI271" s="21"/>
      <c r="GJ271" s="21"/>
      <c r="GK271" s="21"/>
      <c r="GL271" s="21"/>
      <c r="GM271" s="21"/>
      <c r="GN271" s="21"/>
      <c r="GO271" s="21"/>
      <c r="GP271" s="21"/>
      <c r="GQ271" s="21"/>
      <c r="GR271" s="21"/>
      <c r="GS271" s="21"/>
      <c r="GT271" s="21"/>
      <c r="GU271" s="21"/>
      <c r="GV271" s="21"/>
      <c r="GW271" s="21"/>
      <c r="GX271" s="21"/>
      <c r="GY271" s="21"/>
      <c r="GZ271" s="21"/>
      <c r="HA271" s="21"/>
      <c r="HB271" s="21"/>
      <c r="HC271" s="21"/>
      <c r="HD271" s="21"/>
      <c r="HE271" s="21"/>
      <c r="HF271" s="21"/>
      <c r="HG271" s="21"/>
      <c r="HH271" s="21"/>
      <c r="HI271" s="21"/>
      <c r="HJ271" s="21"/>
      <c r="HK271" s="21"/>
      <c r="HL271" s="21"/>
      <c r="HM271" s="21"/>
      <c r="HN271" s="21"/>
      <c r="HO271" s="21"/>
      <c r="HP271" s="21"/>
      <c r="HQ271" s="21"/>
      <c r="HR271" s="21"/>
      <c r="HS271" s="21"/>
      <c r="HT271" s="21"/>
      <c r="HU271" s="21"/>
      <c r="HV271" s="21"/>
      <c r="HW271" s="21"/>
      <c r="HX271" s="21"/>
      <c r="HY271" s="21"/>
      <c r="HZ271" s="21"/>
      <c r="IA271" s="21"/>
      <c r="IB271" s="21"/>
      <c r="IC271" s="21"/>
      <c r="ID271" s="21"/>
      <c r="IE271" s="21"/>
      <c r="IF271" s="21"/>
      <c r="IG271" s="21"/>
      <c r="IH271" s="21"/>
      <c r="II271" s="21"/>
      <c r="IJ271" s="21"/>
      <c r="IK271" s="21"/>
      <c r="IL271" s="21"/>
      <c r="IM271" s="21"/>
      <c r="IN271" s="21"/>
    </row>
    <row r="272" spans="1:248" ht="409.15" customHeight="1">
      <c r="A272" s="29" t="s">
        <v>284</v>
      </c>
      <c r="B272" s="9"/>
      <c r="C272" s="9" t="s">
        <v>254</v>
      </c>
      <c r="D272" s="9" t="s">
        <v>285</v>
      </c>
      <c r="E272" s="9"/>
      <c r="F272" s="8">
        <f t="shared" si="56"/>
        <v>5500</v>
      </c>
      <c r="G272" s="8">
        <f t="shared" si="60"/>
        <v>5500</v>
      </c>
      <c r="H272" s="8">
        <f t="shared" si="60"/>
        <v>0</v>
      </c>
      <c r="I272" s="8">
        <f t="shared" si="57"/>
        <v>5000</v>
      </c>
      <c r="J272" s="8">
        <f t="shared" si="61"/>
        <v>5000</v>
      </c>
      <c r="K272" s="8">
        <f t="shared" si="61"/>
        <v>0</v>
      </c>
      <c r="L272" s="21"/>
      <c r="M272" s="21"/>
      <c r="N272" s="21"/>
      <c r="O272" s="21"/>
      <c r="P272" s="21"/>
      <c r="Q272" s="21"/>
      <c r="R272" s="21"/>
      <c r="S272" s="21"/>
      <c r="T272" s="21"/>
      <c r="U272" s="21"/>
      <c r="V272" s="21"/>
      <c r="W272" s="21"/>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c r="DL272" s="21"/>
      <c r="DM272" s="21"/>
      <c r="DN272" s="21"/>
      <c r="DO272" s="21"/>
      <c r="DP272" s="21"/>
      <c r="DQ272" s="21"/>
      <c r="DR272" s="21"/>
      <c r="DS272" s="21"/>
      <c r="DT272" s="21"/>
      <c r="DU272" s="21"/>
      <c r="DV272" s="21"/>
      <c r="DW272" s="21"/>
      <c r="DX272" s="21"/>
      <c r="DY272" s="21"/>
      <c r="DZ272" s="21"/>
      <c r="EA272" s="21"/>
      <c r="EB272" s="21"/>
      <c r="EC272" s="21"/>
      <c r="ED272" s="21"/>
      <c r="EE272" s="21"/>
      <c r="EF272" s="21"/>
      <c r="EG272" s="21"/>
      <c r="EH272" s="21"/>
      <c r="EI272" s="21"/>
      <c r="EJ272" s="21"/>
      <c r="EK272" s="21"/>
      <c r="EL272" s="21"/>
      <c r="EM272" s="21"/>
      <c r="EN272" s="21"/>
      <c r="EO272" s="21"/>
      <c r="EP272" s="21"/>
      <c r="EQ272" s="21"/>
      <c r="ER272" s="21"/>
      <c r="ES272" s="21"/>
      <c r="ET272" s="21"/>
      <c r="EU272" s="21"/>
      <c r="EV272" s="21"/>
      <c r="EW272" s="21"/>
      <c r="EX272" s="21"/>
      <c r="EY272" s="21"/>
      <c r="EZ272" s="21"/>
      <c r="FA272" s="21"/>
      <c r="FB272" s="21"/>
      <c r="FC272" s="21"/>
      <c r="FD272" s="21"/>
      <c r="FE272" s="21"/>
      <c r="FF272" s="21"/>
      <c r="FG272" s="21"/>
      <c r="FH272" s="21"/>
      <c r="FI272" s="21"/>
      <c r="FJ272" s="21"/>
      <c r="FK272" s="21"/>
      <c r="FL272" s="21"/>
      <c r="FM272" s="21"/>
      <c r="FN272" s="21"/>
      <c r="FO272" s="21"/>
      <c r="FP272" s="21"/>
      <c r="FQ272" s="21"/>
      <c r="FR272" s="21"/>
      <c r="FS272" s="21"/>
      <c r="FT272" s="21"/>
      <c r="FU272" s="21"/>
      <c r="FV272" s="21"/>
      <c r="FW272" s="21"/>
      <c r="FX272" s="21"/>
      <c r="FY272" s="21"/>
      <c r="FZ272" s="21"/>
      <c r="GA272" s="21"/>
      <c r="GB272" s="21"/>
      <c r="GC272" s="21"/>
      <c r="GD272" s="21"/>
      <c r="GE272" s="21"/>
      <c r="GF272" s="21"/>
      <c r="GG272" s="21"/>
      <c r="GH272" s="21"/>
      <c r="GI272" s="21"/>
      <c r="GJ272" s="21"/>
      <c r="GK272" s="21"/>
      <c r="GL272" s="21"/>
      <c r="GM272" s="21"/>
      <c r="GN272" s="21"/>
      <c r="GO272" s="21"/>
      <c r="GP272" s="21"/>
      <c r="GQ272" s="21"/>
      <c r="GR272" s="21"/>
      <c r="GS272" s="21"/>
      <c r="GT272" s="21"/>
      <c r="GU272" s="21"/>
      <c r="GV272" s="21"/>
      <c r="GW272" s="21"/>
      <c r="GX272" s="21"/>
      <c r="GY272" s="21"/>
      <c r="GZ272" s="21"/>
      <c r="HA272" s="21"/>
      <c r="HB272" s="21"/>
      <c r="HC272" s="21"/>
      <c r="HD272" s="21"/>
      <c r="HE272" s="21"/>
      <c r="HF272" s="21"/>
      <c r="HG272" s="21"/>
      <c r="HH272" s="21"/>
      <c r="HI272" s="21"/>
      <c r="HJ272" s="21"/>
      <c r="HK272" s="21"/>
      <c r="HL272" s="21"/>
      <c r="HM272" s="21"/>
      <c r="HN272" s="21"/>
      <c r="HO272" s="21"/>
      <c r="HP272" s="21"/>
      <c r="HQ272" s="21"/>
      <c r="HR272" s="21"/>
      <c r="HS272" s="21"/>
      <c r="HT272" s="21"/>
      <c r="HU272" s="21"/>
      <c r="HV272" s="21"/>
      <c r="HW272" s="21"/>
      <c r="HX272" s="21"/>
      <c r="HY272" s="21"/>
      <c r="HZ272" s="21"/>
      <c r="IA272" s="21"/>
      <c r="IB272" s="21"/>
      <c r="IC272" s="21"/>
      <c r="ID272" s="21"/>
      <c r="IE272" s="21"/>
      <c r="IF272" s="21"/>
      <c r="IG272" s="21"/>
      <c r="IH272" s="21"/>
      <c r="II272" s="21"/>
      <c r="IJ272" s="21"/>
      <c r="IK272" s="21"/>
      <c r="IL272" s="21"/>
      <c r="IM272" s="21"/>
      <c r="IN272" s="21"/>
    </row>
    <row r="273" spans="1:248" ht="75" customHeight="1">
      <c r="A273" s="6" t="s">
        <v>286</v>
      </c>
      <c r="B273" s="9"/>
      <c r="C273" s="6" t="s">
        <v>254</v>
      </c>
      <c r="D273" s="6" t="s">
        <v>287</v>
      </c>
      <c r="E273" s="6"/>
      <c r="F273" s="7">
        <f t="shared" si="56"/>
        <v>5500</v>
      </c>
      <c r="G273" s="7">
        <f t="shared" si="60"/>
        <v>5500</v>
      </c>
      <c r="H273" s="7">
        <f t="shared" si="60"/>
        <v>0</v>
      </c>
      <c r="I273" s="7">
        <f t="shared" si="57"/>
        <v>5000</v>
      </c>
      <c r="J273" s="7">
        <f t="shared" si="61"/>
        <v>5000</v>
      </c>
      <c r="K273" s="7">
        <f t="shared" si="61"/>
        <v>0</v>
      </c>
      <c r="L273" s="21"/>
      <c r="M273" s="21"/>
      <c r="N273" s="21"/>
      <c r="O273" s="21"/>
      <c r="P273" s="21"/>
      <c r="Q273" s="21"/>
      <c r="R273" s="21"/>
      <c r="S273" s="21"/>
      <c r="T273" s="21"/>
      <c r="U273" s="21"/>
      <c r="V273" s="21"/>
      <c r="W273" s="21"/>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c r="DL273" s="21"/>
      <c r="DM273" s="21"/>
      <c r="DN273" s="21"/>
      <c r="DO273" s="21"/>
      <c r="DP273" s="21"/>
      <c r="DQ273" s="21"/>
      <c r="DR273" s="21"/>
      <c r="DS273" s="21"/>
      <c r="DT273" s="21"/>
      <c r="DU273" s="21"/>
      <c r="DV273" s="21"/>
      <c r="DW273" s="21"/>
      <c r="DX273" s="21"/>
      <c r="DY273" s="21"/>
      <c r="DZ273" s="21"/>
      <c r="EA273" s="21"/>
      <c r="EB273" s="21"/>
      <c r="EC273" s="21"/>
      <c r="ED273" s="21"/>
      <c r="EE273" s="21"/>
      <c r="EF273" s="21"/>
      <c r="EG273" s="21"/>
      <c r="EH273" s="21"/>
      <c r="EI273" s="21"/>
      <c r="EJ273" s="21"/>
      <c r="EK273" s="21"/>
      <c r="EL273" s="21"/>
      <c r="EM273" s="21"/>
      <c r="EN273" s="21"/>
      <c r="EO273" s="21"/>
      <c r="EP273" s="21"/>
      <c r="EQ273" s="21"/>
      <c r="ER273" s="21"/>
      <c r="ES273" s="21"/>
      <c r="ET273" s="21"/>
      <c r="EU273" s="21"/>
      <c r="EV273" s="21"/>
      <c r="EW273" s="21"/>
      <c r="EX273" s="21"/>
      <c r="EY273" s="21"/>
      <c r="EZ273" s="21"/>
      <c r="FA273" s="21"/>
      <c r="FB273" s="21"/>
      <c r="FC273" s="21"/>
      <c r="FD273" s="21"/>
      <c r="FE273" s="21"/>
      <c r="FF273" s="21"/>
      <c r="FG273" s="21"/>
      <c r="FH273" s="21"/>
      <c r="FI273" s="21"/>
      <c r="FJ273" s="21"/>
      <c r="FK273" s="21"/>
      <c r="FL273" s="21"/>
      <c r="FM273" s="21"/>
      <c r="FN273" s="21"/>
      <c r="FO273" s="21"/>
      <c r="FP273" s="21"/>
      <c r="FQ273" s="21"/>
      <c r="FR273" s="21"/>
      <c r="FS273" s="21"/>
      <c r="FT273" s="21"/>
      <c r="FU273" s="21"/>
      <c r="FV273" s="21"/>
      <c r="FW273" s="21"/>
      <c r="FX273" s="21"/>
      <c r="FY273" s="21"/>
      <c r="FZ273" s="21"/>
      <c r="GA273" s="21"/>
      <c r="GB273" s="21"/>
      <c r="GC273" s="21"/>
      <c r="GD273" s="21"/>
      <c r="GE273" s="21"/>
      <c r="GF273" s="21"/>
      <c r="GG273" s="21"/>
      <c r="GH273" s="21"/>
      <c r="GI273" s="21"/>
      <c r="GJ273" s="21"/>
      <c r="GK273" s="21"/>
      <c r="GL273" s="21"/>
      <c r="GM273" s="21"/>
      <c r="GN273" s="21"/>
      <c r="GO273" s="21"/>
      <c r="GP273" s="21"/>
      <c r="GQ273" s="21"/>
      <c r="GR273" s="21"/>
      <c r="GS273" s="21"/>
      <c r="GT273" s="21"/>
      <c r="GU273" s="21"/>
      <c r="GV273" s="21"/>
      <c r="GW273" s="21"/>
      <c r="GX273" s="21"/>
      <c r="GY273" s="21"/>
      <c r="GZ273" s="21"/>
      <c r="HA273" s="21"/>
      <c r="HB273" s="21"/>
      <c r="HC273" s="21"/>
      <c r="HD273" s="21"/>
      <c r="HE273" s="21"/>
      <c r="HF273" s="21"/>
      <c r="HG273" s="21"/>
      <c r="HH273" s="21"/>
      <c r="HI273" s="21"/>
      <c r="HJ273" s="21"/>
      <c r="HK273" s="21"/>
      <c r="HL273" s="21"/>
      <c r="HM273" s="21"/>
      <c r="HN273" s="21"/>
      <c r="HO273" s="21"/>
      <c r="HP273" s="21"/>
      <c r="HQ273" s="21"/>
      <c r="HR273" s="21"/>
      <c r="HS273" s="21"/>
      <c r="HT273" s="21"/>
      <c r="HU273" s="21"/>
      <c r="HV273" s="21"/>
      <c r="HW273" s="21"/>
      <c r="HX273" s="21"/>
      <c r="HY273" s="21"/>
      <c r="HZ273" s="21"/>
      <c r="IA273" s="21"/>
      <c r="IB273" s="21"/>
      <c r="IC273" s="21"/>
      <c r="ID273" s="21"/>
      <c r="IE273" s="21"/>
      <c r="IF273" s="21"/>
      <c r="IG273" s="21"/>
      <c r="IH273" s="21"/>
      <c r="II273" s="21"/>
      <c r="IJ273" s="21"/>
      <c r="IK273" s="21"/>
      <c r="IL273" s="21"/>
      <c r="IM273" s="21"/>
      <c r="IN273" s="21"/>
    </row>
    <row r="274" spans="1:248" ht="95.25" customHeight="1">
      <c r="A274" s="6" t="s">
        <v>34</v>
      </c>
      <c r="B274" s="9"/>
      <c r="C274" s="6" t="s">
        <v>254</v>
      </c>
      <c r="D274" s="6" t="s">
        <v>287</v>
      </c>
      <c r="E274" s="6" t="s">
        <v>35</v>
      </c>
      <c r="F274" s="7">
        <f t="shared" si="56"/>
        <v>5500</v>
      </c>
      <c r="G274" s="7">
        <v>5500</v>
      </c>
      <c r="H274" s="7"/>
      <c r="I274" s="7">
        <f t="shared" si="57"/>
        <v>5000</v>
      </c>
      <c r="J274" s="7">
        <v>5000</v>
      </c>
      <c r="K274" s="7"/>
      <c r="L274" s="21"/>
      <c r="M274" s="21"/>
      <c r="N274" s="21"/>
      <c r="O274" s="21"/>
      <c r="P274" s="21"/>
      <c r="Q274" s="21"/>
      <c r="R274" s="21"/>
      <c r="S274" s="21"/>
      <c r="T274" s="21"/>
      <c r="U274" s="21"/>
      <c r="V274" s="21"/>
      <c r="W274" s="21"/>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c r="DL274" s="21"/>
      <c r="DM274" s="21"/>
      <c r="DN274" s="21"/>
      <c r="DO274" s="21"/>
      <c r="DP274" s="21"/>
      <c r="DQ274" s="21"/>
      <c r="DR274" s="21"/>
      <c r="DS274" s="21"/>
      <c r="DT274" s="21"/>
      <c r="DU274" s="21"/>
      <c r="DV274" s="21"/>
      <c r="DW274" s="21"/>
      <c r="DX274" s="21"/>
      <c r="DY274" s="21"/>
      <c r="DZ274" s="21"/>
      <c r="EA274" s="21"/>
      <c r="EB274" s="21"/>
      <c r="EC274" s="21"/>
      <c r="ED274" s="21"/>
      <c r="EE274" s="21"/>
      <c r="EF274" s="21"/>
      <c r="EG274" s="21"/>
      <c r="EH274" s="21"/>
      <c r="EI274" s="21"/>
      <c r="EJ274" s="21"/>
      <c r="EK274" s="21"/>
      <c r="EL274" s="21"/>
      <c r="EM274" s="21"/>
      <c r="EN274" s="21"/>
      <c r="EO274" s="21"/>
      <c r="EP274" s="21"/>
      <c r="EQ274" s="21"/>
      <c r="ER274" s="21"/>
      <c r="ES274" s="21"/>
      <c r="ET274" s="21"/>
      <c r="EU274" s="21"/>
      <c r="EV274" s="21"/>
      <c r="EW274" s="21"/>
      <c r="EX274" s="21"/>
      <c r="EY274" s="21"/>
      <c r="EZ274" s="21"/>
      <c r="FA274" s="21"/>
      <c r="FB274" s="21"/>
      <c r="FC274" s="21"/>
      <c r="FD274" s="21"/>
      <c r="FE274" s="21"/>
      <c r="FF274" s="21"/>
      <c r="FG274" s="21"/>
      <c r="FH274" s="21"/>
      <c r="FI274" s="21"/>
      <c r="FJ274" s="21"/>
      <c r="FK274" s="21"/>
      <c r="FL274" s="21"/>
      <c r="FM274" s="21"/>
      <c r="FN274" s="21"/>
      <c r="FO274" s="21"/>
      <c r="FP274" s="21"/>
      <c r="FQ274" s="21"/>
      <c r="FR274" s="21"/>
      <c r="FS274" s="21"/>
      <c r="FT274" s="21"/>
      <c r="FU274" s="21"/>
      <c r="FV274" s="21"/>
      <c r="FW274" s="21"/>
      <c r="FX274" s="21"/>
      <c r="FY274" s="21"/>
      <c r="FZ274" s="21"/>
      <c r="GA274" s="21"/>
      <c r="GB274" s="21"/>
      <c r="GC274" s="21"/>
      <c r="GD274" s="21"/>
      <c r="GE274" s="21"/>
      <c r="GF274" s="21"/>
      <c r="GG274" s="21"/>
      <c r="GH274" s="21"/>
      <c r="GI274" s="21"/>
      <c r="GJ274" s="21"/>
      <c r="GK274" s="21"/>
      <c r="GL274" s="21"/>
      <c r="GM274" s="21"/>
      <c r="GN274" s="21"/>
      <c r="GO274" s="21"/>
      <c r="GP274" s="21"/>
      <c r="GQ274" s="21"/>
      <c r="GR274" s="21"/>
      <c r="GS274" s="21"/>
      <c r="GT274" s="21"/>
      <c r="GU274" s="21"/>
      <c r="GV274" s="21"/>
      <c r="GW274" s="21"/>
      <c r="GX274" s="21"/>
      <c r="GY274" s="21"/>
      <c r="GZ274" s="21"/>
      <c r="HA274" s="21"/>
      <c r="HB274" s="21"/>
      <c r="HC274" s="21"/>
      <c r="HD274" s="21"/>
      <c r="HE274" s="21"/>
      <c r="HF274" s="21"/>
      <c r="HG274" s="21"/>
      <c r="HH274" s="21"/>
      <c r="HI274" s="21"/>
      <c r="HJ274" s="21"/>
      <c r="HK274" s="21"/>
      <c r="HL274" s="21"/>
      <c r="HM274" s="21"/>
      <c r="HN274" s="21"/>
      <c r="HO274" s="21"/>
      <c r="HP274" s="21"/>
      <c r="HQ274" s="21"/>
      <c r="HR274" s="21"/>
      <c r="HS274" s="21"/>
      <c r="HT274" s="21"/>
      <c r="HU274" s="21"/>
      <c r="HV274" s="21"/>
      <c r="HW274" s="21"/>
      <c r="HX274" s="21"/>
      <c r="HY274" s="21"/>
      <c r="HZ274" s="21"/>
      <c r="IA274" s="21"/>
      <c r="IB274" s="21"/>
      <c r="IC274" s="21"/>
      <c r="ID274" s="21"/>
      <c r="IE274" s="21"/>
      <c r="IF274" s="21"/>
      <c r="IG274" s="21"/>
      <c r="IH274" s="21"/>
      <c r="II274" s="21"/>
      <c r="IJ274" s="21"/>
      <c r="IK274" s="21"/>
      <c r="IL274" s="21"/>
      <c r="IM274" s="21"/>
      <c r="IN274" s="21"/>
    </row>
    <row r="275" spans="1:248" ht="166.5" customHeight="1">
      <c r="A275" s="9" t="s">
        <v>288</v>
      </c>
      <c r="B275" s="6"/>
      <c r="C275" s="9" t="s">
        <v>254</v>
      </c>
      <c r="D275" s="9" t="s">
        <v>289</v>
      </c>
      <c r="E275" s="9"/>
      <c r="F275" s="8">
        <f t="shared" ref="F275:K275" si="62">F276</f>
        <v>119403.6</v>
      </c>
      <c r="G275" s="8">
        <f t="shared" si="62"/>
        <v>14224.8</v>
      </c>
      <c r="H275" s="8">
        <f t="shared" si="62"/>
        <v>105178.8</v>
      </c>
      <c r="I275" s="8">
        <f t="shared" si="62"/>
        <v>82080</v>
      </c>
      <c r="J275" s="8">
        <f t="shared" si="62"/>
        <v>9270</v>
      </c>
      <c r="K275" s="8">
        <f t="shared" si="62"/>
        <v>72810</v>
      </c>
      <c r="L275" s="21"/>
      <c r="M275" s="21"/>
      <c r="N275" s="21"/>
      <c r="O275" s="21"/>
      <c r="P275" s="21"/>
      <c r="Q275" s="21"/>
      <c r="R275" s="21"/>
      <c r="S275" s="21"/>
      <c r="T275" s="21"/>
      <c r="U275" s="21"/>
      <c r="V275" s="21"/>
      <c r="W275" s="21"/>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c r="DL275" s="21"/>
      <c r="DM275" s="21"/>
      <c r="DN275" s="21"/>
      <c r="DO275" s="21"/>
      <c r="DP275" s="21"/>
      <c r="DQ275" s="21"/>
      <c r="DR275" s="21"/>
      <c r="DS275" s="21"/>
      <c r="DT275" s="21"/>
      <c r="DU275" s="21"/>
      <c r="DV275" s="21"/>
      <c r="DW275" s="21"/>
      <c r="DX275" s="21"/>
      <c r="DY275" s="21"/>
      <c r="DZ275" s="21"/>
      <c r="EA275" s="21"/>
      <c r="EB275" s="21"/>
      <c r="EC275" s="21"/>
      <c r="ED275" s="21"/>
      <c r="EE275" s="21"/>
      <c r="EF275" s="21"/>
      <c r="EG275" s="21"/>
      <c r="EH275" s="21"/>
      <c r="EI275" s="21"/>
      <c r="EJ275" s="21"/>
      <c r="EK275" s="21"/>
      <c r="EL275" s="21"/>
      <c r="EM275" s="21"/>
      <c r="EN275" s="21"/>
      <c r="EO275" s="21"/>
      <c r="EP275" s="21"/>
      <c r="EQ275" s="21"/>
      <c r="ER275" s="21"/>
      <c r="ES275" s="21"/>
      <c r="ET275" s="21"/>
      <c r="EU275" s="21"/>
      <c r="EV275" s="21"/>
      <c r="EW275" s="21"/>
      <c r="EX275" s="21"/>
      <c r="EY275" s="21"/>
      <c r="EZ275" s="21"/>
      <c r="FA275" s="21"/>
      <c r="FB275" s="21"/>
      <c r="FC275" s="21"/>
      <c r="FD275" s="21"/>
      <c r="FE275" s="21"/>
      <c r="FF275" s="21"/>
      <c r="FG275" s="21"/>
      <c r="FH275" s="21"/>
      <c r="FI275" s="21"/>
      <c r="FJ275" s="21"/>
      <c r="FK275" s="21"/>
      <c r="FL275" s="21"/>
      <c r="FM275" s="21"/>
      <c r="FN275" s="21"/>
      <c r="FO275" s="21"/>
      <c r="FP275" s="21"/>
      <c r="FQ275" s="21"/>
      <c r="FR275" s="21"/>
      <c r="FS275" s="21"/>
      <c r="FT275" s="21"/>
      <c r="FU275" s="21"/>
      <c r="FV275" s="21"/>
      <c r="FW275" s="21"/>
      <c r="FX275" s="21"/>
      <c r="FY275" s="21"/>
      <c r="FZ275" s="21"/>
      <c r="GA275" s="21"/>
      <c r="GB275" s="21"/>
      <c r="GC275" s="21"/>
      <c r="GD275" s="21"/>
      <c r="GE275" s="21"/>
      <c r="GF275" s="21"/>
      <c r="GG275" s="21"/>
      <c r="GH275" s="21"/>
      <c r="GI275" s="21"/>
      <c r="GJ275" s="21"/>
      <c r="GK275" s="21"/>
      <c r="GL275" s="21"/>
      <c r="GM275" s="21"/>
      <c r="GN275" s="21"/>
      <c r="GO275" s="21"/>
      <c r="GP275" s="21"/>
      <c r="GQ275" s="21"/>
      <c r="GR275" s="21"/>
      <c r="GS275" s="21"/>
      <c r="GT275" s="21"/>
      <c r="GU275" s="21"/>
      <c r="GV275" s="21"/>
      <c r="GW275" s="21"/>
      <c r="GX275" s="21"/>
      <c r="GY275" s="21"/>
      <c r="GZ275" s="21"/>
      <c r="HA275" s="21"/>
      <c r="HB275" s="21"/>
      <c r="HC275" s="21"/>
      <c r="HD275" s="21"/>
      <c r="HE275" s="21"/>
      <c r="HF275" s="21"/>
      <c r="HG275" s="21"/>
      <c r="HH275" s="21"/>
      <c r="HI275" s="21"/>
      <c r="HJ275" s="21"/>
      <c r="HK275" s="21"/>
      <c r="HL275" s="21"/>
      <c r="HM275" s="21"/>
      <c r="HN275" s="21"/>
      <c r="HO275" s="21"/>
      <c r="HP275" s="21"/>
      <c r="HQ275" s="21"/>
      <c r="HR275" s="21"/>
      <c r="HS275" s="21"/>
      <c r="HT275" s="21"/>
      <c r="HU275" s="21"/>
      <c r="HV275" s="21"/>
      <c r="HW275" s="21"/>
      <c r="HX275" s="21"/>
      <c r="HY275" s="21"/>
      <c r="HZ275" s="21"/>
      <c r="IA275" s="21"/>
      <c r="IB275" s="21"/>
      <c r="IC275" s="21"/>
      <c r="ID275" s="21"/>
      <c r="IE275" s="21"/>
      <c r="IF275" s="21"/>
      <c r="IG275" s="21"/>
      <c r="IH275" s="21"/>
      <c r="II275" s="21"/>
      <c r="IJ275" s="21"/>
      <c r="IK275" s="21"/>
      <c r="IL275" s="21"/>
      <c r="IM275" s="21"/>
      <c r="IN275" s="21"/>
    </row>
    <row r="276" spans="1:248" ht="227.25" customHeight="1">
      <c r="A276" s="9" t="s">
        <v>290</v>
      </c>
      <c r="B276" s="6"/>
      <c r="C276" s="9" t="s">
        <v>254</v>
      </c>
      <c r="D276" s="9" t="s">
        <v>291</v>
      </c>
      <c r="E276" s="9"/>
      <c r="F276" s="8">
        <f>G276+H276</f>
        <v>119403.6</v>
      </c>
      <c r="G276" s="8">
        <f>G277</f>
        <v>14224.8</v>
      </c>
      <c r="H276" s="8">
        <f>H277</f>
        <v>105178.8</v>
      </c>
      <c r="I276" s="8">
        <f>J276+K276</f>
        <v>82080</v>
      </c>
      <c r="J276" s="8">
        <f>J277</f>
        <v>9270</v>
      </c>
      <c r="K276" s="8">
        <f>K277</f>
        <v>72810</v>
      </c>
      <c r="L276" s="21"/>
      <c r="M276" s="21"/>
      <c r="N276" s="21"/>
      <c r="O276" s="21"/>
      <c r="P276" s="21"/>
      <c r="Q276" s="21"/>
      <c r="R276" s="21"/>
      <c r="S276" s="21"/>
      <c r="T276" s="21"/>
      <c r="U276" s="21"/>
      <c r="V276" s="21"/>
      <c r="W276" s="21"/>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c r="DL276" s="21"/>
      <c r="DM276" s="21"/>
      <c r="DN276" s="21"/>
      <c r="DO276" s="21"/>
      <c r="DP276" s="21"/>
      <c r="DQ276" s="21"/>
      <c r="DR276" s="21"/>
      <c r="DS276" s="21"/>
      <c r="DT276" s="21"/>
      <c r="DU276" s="21"/>
      <c r="DV276" s="21"/>
      <c r="DW276" s="21"/>
      <c r="DX276" s="21"/>
      <c r="DY276" s="21"/>
      <c r="DZ276" s="21"/>
      <c r="EA276" s="21"/>
      <c r="EB276" s="21"/>
      <c r="EC276" s="21"/>
      <c r="ED276" s="21"/>
      <c r="EE276" s="21"/>
      <c r="EF276" s="21"/>
      <c r="EG276" s="21"/>
      <c r="EH276" s="21"/>
      <c r="EI276" s="21"/>
      <c r="EJ276" s="21"/>
      <c r="EK276" s="21"/>
      <c r="EL276" s="21"/>
      <c r="EM276" s="21"/>
      <c r="EN276" s="21"/>
      <c r="EO276" s="21"/>
      <c r="EP276" s="21"/>
      <c r="EQ276" s="21"/>
      <c r="ER276" s="21"/>
      <c r="ES276" s="21"/>
      <c r="ET276" s="21"/>
      <c r="EU276" s="21"/>
      <c r="EV276" s="21"/>
      <c r="EW276" s="21"/>
      <c r="EX276" s="21"/>
      <c r="EY276" s="21"/>
      <c r="EZ276" s="21"/>
      <c r="FA276" s="21"/>
      <c r="FB276" s="21"/>
      <c r="FC276" s="21"/>
      <c r="FD276" s="21"/>
      <c r="FE276" s="21"/>
      <c r="FF276" s="21"/>
      <c r="FG276" s="21"/>
      <c r="FH276" s="21"/>
      <c r="FI276" s="21"/>
      <c r="FJ276" s="21"/>
      <c r="FK276" s="21"/>
      <c r="FL276" s="21"/>
      <c r="FM276" s="21"/>
      <c r="FN276" s="21"/>
      <c r="FO276" s="21"/>
      <c r="FP276" s="21"/>
      <c r="FQ276" s="21"/>
      <c r="FR276" s="21"/>
      <c r="FS276" s="21"/>
      <c r="FT276" s="21"/>
      <c r="FU276" s="21"/>
      <c r="FV276" s="21"/>
      <c r="FW276" s="21"/>
      <c r="FX276" s="21"/>
      <c r="FY276" s="21"/>
      <c r="FZ276" s="21"/>
      <c r="GA276" s="21"/>
      <c r="GB276" s="21"/>
      <c r="GC276" s="21"/>
      <c r="GD276" s="21"/>
      <c r="GE276" s="21"/>
      <c r="GF276" s="21"/>
      <c r="GG276" s="21"/>
      <c r="GH276" s="21"/>
      <c r="GI276" s="21"/>
      <c r="GJ276" s="21"/>
      <c r="GK276" s="21"/>
      <c r="GL276" s="21"/>
      <c r="GM276" s="21"/>
      <c r="GN276" s="21"/>
      <c r="GO276" s="21"/>
      <c r="GP276" s="21"/>
      <c r="GQ276" s="21"/>
      <c r="GR276" s="21"/>
      <c r="GS276" s="21"/>
      <c r="GT276" s="21"/>
      <c r="GU276" s="21"/>
      <c r="GV276" s="21"/>
      <c r="GW276" s="21"/>
      <c r="GX276" s="21"/>
      <c r="GY276" s="21"/>
      <c r="GZ276" s="21"/>
      <c r="HA276" s="21"/>
      <c r="HB276" s="21"/>
      <c r="HC276" s="21"/>
      <c r="HD276" s="21"/>
      <c r="HE276" s="21"/>
      <c r="HF276" s="21"/>
      <c r="HG276" s="21"/>
      <c r="HH276" s="21"/>
      <c r="HI276" s="21"/>
      <c r="HJ276" s="21"/>
      <c r="HK276" s="21"/>
      <c r="HL276" s="21"/>
      <c r="HM276" s="21"/>
      <c r="HN276" s="21"/>
      <c r="HO276" s="21"/>
      <c r="HP276" s="21"/>
      <c r="HQ276" s="21"/>
      <c r="HR276" s="21"/>
      <c r="HS276" s="21"/>
      <c r="HT276" s="21"/>
      <c r="HU276" s="21"/>
      <c r="HV276" s="21"/>
      <c r="HW276" s="21"/>
      <c r="HX276" s="21"/>
      <c r="HY276" s="21"/>
      <c r="HZ276" s="21"/>
      <c r="IA276" s="21"/>
      <c r="IB276" s="21"/>
      <c r="IC276" s="21"/>
      <c r="ID276" s="21"/>
      <c r="IE276" s="21"/>
      <c r="IF276" s="21"/>
      <c r="IG276" s="21"/>
      <c r="IH276" s="21"/>
      <c r="II276" s="21"/>
      <c r="IJ276" s="21"/>
      <c r="IK276" s="21"/>
      <c r="IL276" s="21"/>
      <c r="IM276" s="21"/>
      <c r="IN276" s="21"/>
    </row>
    <row r="277" spans="1:248" ht="120.75" customHeight="1">
      <c r="A277" s="9" t="s">
        <v>292</v>
      </c>
      <c r="B277" s="6"/>
      <c r="C277" s="9" t="s">
        <v>254</v>
      </c>
      <c r="D277" s="9" t="s">
        <v>293</v>
      </c>
      <c r="E277" s="9"/>
      <c r="F277" s="8">
        <f>F278</f>
        <v>119403.6</v>
      </c>
      <c r="G277" s="8">
        <f t="shared" ref="G277:H278" si="63">G278</f>
        <v>14224.8</v>
      </c>
      <c r="H277" s="8">
        <f t="shared" si="63"/>
        <v>105178.8</v>
      </c>
      <c r="I277" s="8">
        <f>I278</f>
        <v>82080</v>
      </c>
      <c r="J277" s="8">
        <f t="shared" ref="J277:K278" si="64">J278</f>
        <v>9270</v>
      </c>
      <c r="K277" s="8">
        <f t="shared" si="64"/>
        <v>72810</v>
      </c>
      <c r="L277" s="21"/>
      <c r="M277" s="21"/>
      <c r="N277" s="21"/>
      <c r="O277" s="21"/>
      <c r="P277" s="21"/>
      <c r="Q277" s="21"/>
      <c r="R277" s="21"/>
      <c r="S277" s="21"/>
      <c r="T277" s="21"/>
      <c r="U277" s="21"/>
      <c r="V277" s="21"/>
      <c r="W277" s="21"/>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c r="DL277" s="21"/>
      <c r="DM277" s="21"/>
      <c r="DN277" s="21"/>
      <c r="DO277" s="21"/>
      <c r="DP277" s="21"/>
      <c r="DQ277" s="21"/>
      <c r="DR277" s="21"/>
      <c r="DS277" s="21"/>
      <c r="DT277" s="21"/>
      <c r="DU277" s="21"/>
      <c r="DV277" s="21"/>
      <c r="DW277" s="21"/>
      <c r="DX277" s="21"/>
      <c r="DY277" s="21"/>
      <c r="DZ277" s="21"/>
      <c r="EA277" s="21"/>
      <c r="EB277" s="21"/>
      <c r="EC277" s="21"/>
      <c r="ED277" s="21"/>
      <c r="EE277" s="21"/>
      <c r="EF277" s="21"/>
      <c r="EG277" s="21"/>
      <c r="EH277" s="21"/>
      <c r="EI277" s="21"/>
      <c r="EJ277" s="21"/>
      <c r="EK277" s="21"/>
      <c r="EL277" s="21"/>
      <c r="EM277" s="21"/>
      <c r="EN277" s="21"/>
      <c r="EO277" s="21"/>
      <c r="EP277" s="21"/>
      <c r="EQ277" s="21"/>
      <c r="ER277" s="21"/>
      <c r="ES277" s="21"/>
      <c r="ET277" s="21"/>
      <c r="EU277" s="21"/>
      <c r="EV277" s="21"/>
      <c r="EW277" s="21"/>
      <c r="EX277" s="21"/>
      <c r="EY277" s="21"/>
      <c r="EZ277" s="21"/>
      <c r="FA277" s="21"/>
      <c r="FB277" s="21"/>
      <c r="FC277" s="21"/>
      <c r="FD277" s="21"/>
      <c r="FE277" s="21"/>
      <c r="FF277" s="21"/>
      <c r="FG277" s="21"/>
      <c r="FH277" s="21"/>
      <c r="FI277" s="21"/>
      <c r="FJ277" s="21"/>
      <c r="FK277" s="21"/>
      <c r="FL277" s="21"/>
      <c r="FM277" s="21"/>
      <c r="FN277" s="21"/>
      <c r="FO277" s="21"/>
      <c r="FP277" s="21"/>
      <c r="FQ277" s="21"/>
      <c r="FR277" s="21"/>
      <c r="FS277" s="21"/>
      <c r="FT277" s="21"/>
      <c r="FU277" s="21"/>
      <c r="FV277" s="21"/>
      <c r="FW277" s="21"/>
      <c r="FX277" s="21"/>
      <c r="FY277" s="21"/>
      <c r="FZ277" s="21"/>
      <c r="GA277" s="21"/>
      <c r="GB277" s="21"/>
      <c r="GC277" s="21"/>
      <c r="GD277" s="21"/>
      <c r="GE277" s="21"/>
      <c r="GF277" s="21"/>
      <c r="GG277" s="21"/>
      <c r="GH277" s="21"/>
      <c r="GI277" s="21"/>
      <c r="GJ277" s="21"/>
      <c r="GK277" s="21"/>
      <c r="GL277" s="21"/>
      <c r="GM277" s="21"/>
      <c r="GN277" s="21"/>
      <c r="GO277" s="21"/>
      <c r="GP277" s="21"/>
      <c r="GQ277" s="21"/>
      <c r="GR277" s="21"/>
      <c r="GS277" s="21"/>
      <c r="GT277" s="21"/>
      <c r="GU277" s="21"/>
      <c r="GV277" s="21"/>
      <c r="GW277" s="21"/>
      <c r="GX277" s="21"/>
      <c r="GY277" s="21"/>
      <c r="GZ277" s="21"/>
      <c r="HA277" s="21"/>
      <c r="HB277" s="21"/>
      <c r="HC277" s="21"/>
      <c r="HD277" s="21"/>
      <c r="HE277" s="21"/>
      <c r="HF277" s="21"/>
      <c r="HG277" s="21"/>
      <c r="HH277" s="21"/>
      <c r="HI277" s="21"/>
      <c r="HJ277" s="21"/>
      <c r="HK277" s="21"/>
      <c r="HL277" s="21"/>
      <c r="HM277" s="21"/>
      <c r="HN277" s="21"/>
      <c r="HO277" s="21"/>
      <c r="HP277" s="21"/>
      <c r="HQ277" s="21"/>
      <c r="HR277" s="21"/>
      <c r="HS277" s="21"/>
      <c r="HT277" s="21"/>
      <c r="HU277" s="21"/>
      <c r="HV277" s="21"/>
      <c r="HW277" s="21"/>
      <c r="HX277" s="21"/>
      <c r="HY277" s="21"/>
      <c r="HZ277" s="21"/>
      <c r="IA277" s="21"/>
      <c r="IB277" s="21"/>
      <c r="IC277" s="21"/>
      <c r="ID277" s="21"/>
      <c r="IE277" s="21"/>
      <c r="IF277" s="21"/>
      <c r="IG277" s="21"/>
      <c r="IH277" s="21"/>
      <c r="II277" s="21"/>
      <c r="IJ277" s="21"/>
      <c r="IK277" s="21"/>
      <c r="IL277" s="21"/>
      <c r="IM277" s="21"/>
      <c r="IN277" s="21"/>
    </row>
    <row r="278" spans="1:248" ht="85.5" customHeight="1">
      <c r="A278" s="6" t="s">
        <v>294</v>
      </c>
      <c r="B278" s="6"/>
      <c r="C278" s="6" t="s">
        <v>254</v>
      </c>
      <c r="D278" s="6" t="s">
        <v>295</v>
      </c>
      <c r="E278" s="6"/>
      <c r="F278" s="7">
        <f t="shared" ref="F278:F312" si="65">G278+H278</f>
        <v>119403.6</v>
      </c>
      <c r="G278" s="7">
        <f t="shared" si="63"/>
        <v>14224.8</v>
      </c>
      <c r="H278" s="7">
        <f t="shared" si="63"/>
        <v>105178.8</v>
      </c>
      <c r="I278" s="7">
        <f t="shared" ref="I278:I312" si="66">J278+K278</f>
        <v>82080</v>
      </c>
      <c r="J278" s="7">
        <f t="shared" si="64"/>
        <v>9270</v>
      </c>
      <c r="K278" s="7">
        <f t="shared" si="64"/>
        <v>72810</v>
      </c>
      <c r="L278" s="21"/>
      <c r="M278" s="21"/>
      <c r="N278" s="21"/>
      <c r="O278" s="21"/>
      <c r="P278" s="21"/>
      <c r="Q278" s="21"/>
      <c r="R278" s="21"/>
      <c r="S278" s="21"/>
      <c r="T278" s="21"/>
      <c r="U278" s="21"/>
      <c r="V278" s="21"/>
      <c r="W278" s="21"/>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c r="DL278" s="21"/>
      <c r="DM278" s="21"/>
      <c r="DN278" s="21"/>
      <c r="DO278" s="21"/>
      <c r="DP278" s="21"/>
      <c r="DQ278" s="21"/>
      <c r="DR278" s="21"/>
      <c r="DS278" s="21"/>
      <c r="DT278" s="21"/>
      <c r="DU278" s="21"/>
      <c r="DV278" s="21"/>
      <c r="DW278" s="21"/>
      <c r="DX278" s="21"/>
      <c r="DY278" s="21"/>
      <c r="DZ278" s="21"/>
      <c r="EA278" s="21"/>
      <c r="EB278" s="21"/>
      <c r="EC278" s="21"/>
      <c r="ED278" s="21"/>
      <c r="EE278" s="21"/>
      <c r="EF278" s="21"/>
      <c r="EG278" s="21"/>
      <c r="EH278" s="21"/>
      <c r="EI278" s="21"/>
      <c r="EJ278" s="21"/>
      <c r="EK278" s="21"/>
      <c r="EL278" s="21"/>
      <c r="EM278" s="21"/>
      <c r="EN278" s="21"/>
      <c r="EO278" s="21"/>
      <c r="EP278" s="21"/>
      <c r="EQ278" s="21"/>
      <c r="ER278" s="21"/>
      <c r="ES278" s="21"/>
      <c r="ET278" s="21"/>
      <c r="EU278" s="21"/>
      <c r="EV278" s="21"/>
      <c r="EW278" s="21"/>
      <c r="EX278" s="21"/>
      <c r="EY278" s="21"/>
      <c r="EZ278" s="21"/>
      <c r="FA278" s="21"/>
      <c r="FB278" s="21"/>
      <c r="FC278" s="21"/>
      <c r="FD278" s="21"/>
      <c r="FE278" s="21"/>
      <c r="FF278" s="21"/>
      <c r="FG278" s="21"/>
      <c r="FH278" s="21"/>
      <c r="FI278" s="21"/>
      <c r="FJ278" s="21"/>
      <c r="FK278" s="21"/>
      <c r="FL278" s="21"/>
      <c r="FM278" s="21"/>
      <c r="FN278" s="21"/>
      <c r="FO278" s="21"/>
      <c r="FP278" s="21"/>
      <c r="FQ278" s="21"/>
      <c r="FR278" s="21"/>
      <c r="FS278" s="21"/>
      <c r="FT278" s="21"/>
      <c r="FU278" s="21"/>
      <c r="FV278" s="21"/>
      <c r="FW278" s="21"/>
      <c r="FX278" s="21"/>
      <c r="FY278" s="21"/>
      <c r="FZ278" s="21"/>
      <c r="GA278" s="21"/>
      <c r="GB278" s="21"/>
      <c r="GC278" s="21"/>
      <c r="GD278" s="21"/>
      <c r="GE278" s="21"/>
      <c r="GF278" s="21"/>
      <c r="GG278" s="21"/>
      <c r="GH278" s="21"/>
      <c r="GI278" s="21"/>
      <c r="GJ278" s="21"/>
      <c r="GK278" s="21"/>
      <c r="GL278" s="21"/>
      <c r="GM278" s="21"/>
      <c r="GN278" s="21"/>
      <c r="GO278" s="21"/>
      <c r="GP278" s="21"/>
      <c r="GQ278" s="21"/>
      <c r="GR278" s="21"/>
      <c r="GS278" s="21"/>
      <c r="GT278" s="21"/>
      <c r="GU278" s="21"/>
      <c r="GV278" s="21"/>
      <c r="GW278" s="21"/>
      <c r="GX278" s="21"/>
      <c r="GY278" s="21"/>
      <c r="GZ278" s="21"/>
      <c r="HA278" s="21"/>
      <c r="HB278" s="21"/>
      <c r="HC278" s="21"/>
      <c r="HD278" s="21"/>
      <c r="HE278" s="21"/>
      <c r="HF278" s="21"/>
      <c r="HG278" s="21"/>
      <c r="HH278" s="21"/>
      <c r="HI278" s="21"/>
      <c r="HJ278" s="21"/>
      <c r="HK278" s="21"/>
      <c r="HL278" s="21"/>
      <c r="HM278" s="21"/>
      <c r="HN278" s="21"/>
      <c r="HO278" s="21"/>
      <c r="HP278" s="21"/>
      <c r="HQ278" s="21"/>
      <c r="HR278" s="21"/>
      <c r="HS278" s="21"/>
      <c r="HT278" s="21"/>
      <c r="HU278" s="21"/>
      <c r="HV278" s="21"/>
      <c r="HW278" s="21"/>
      <c r="HX278" s="21"/>
      <c r="HY278" s="21"/>
      <c r="HZ278" s="21"/>
      <c r="IA278" s="21"/>
      <c r="IB278" s="21"/>
      <c r="IC278" s="21"/>
      <c r="ID278" s="21"/>
      <c r="IE278" s="21"/>
      <c r="IF278" s="21"/>
      <c r="IG278" s="21"/>
      <c r="IH278" s="21"/>
      <c r="II278" s="21"/>
      <c r="IJ278" s="21"/>
      <c r="IK278" s="21"/>
      <c r="IL278" s="21"/>
      <c r="IM278" s="21"/>
      <c r="IN278" s="21"/>
    </row>
    <row r="279" spans="1:248" ht="95.25" customHeight="1">
      <c r="A279" s="6" t="s">
        <v>34</v>
      </c>
      <c r="B279" s="6"/>
      <c r="C279" s="6" t="s">
        <v>254</v>
      </c>
      <c r="D279" s="6" t="s">
        <v>295</v>
      </c>
      <c r="E279" s="6" t="s">
        <v>35</v>
      </c>
      <c r="F279" s="7">
        <f t="shared" si="65"/>
        <v>119403.6</v>
      </c>
      <c r="G279" s="7">
        <v>14224.8</v>
      </c>
      <c r="H279" s="30">
        <v>105178.8</v>
      </c>
      <c r="I279" s="7">
        <f t="shared" si="66"/>
        <v>82080</v>
      </c>
      <c r="J279" s="7">
        <v>9270</v>
      </c>
      <c r="K279" s="30">
        <v>72810</v>
      </c>
      <c r="L279" s="21"/>
      <c r="M279" s="21"/>
      <c r="N279" s="21"/>
      <c r="O279" s="21"/>
      <c r="P279" s="21"/>
      <c r="Q279" s="21"/>
      <c r="R279" s="21"/>
      <c r="S279" s="21"/>
      <c r="T279" s="21"/>
      <c r="U279" s="21"/>
      <c r="V279" s="21"/>
      <c r="W279" s="21"/>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c r="DL279" s="21"/>
      <c r="DM279" s="21"/>
      <c r="DN279" s="21"/>
      <c r="DO279" s="21"/>
      <c r="DP279" s="21"/>
      <c r="DQ279" s="21"/>
      <c r="DR279" s="21"/>
      <c r="DS279" s="21"/>
      <c r="DT279" s="21"/>
      <c r="DU279" s="21"/>
      <c r="DV279" s="21"/>
      <c r="DW279" s="21"/>
      <c r="DX279" s="21"/>
      <c r="DY279" s="21"/>
      <c r="DZ279" s="21"/>
      <c r="EA279" s="21"/>
      <c r="EB279" s="21"/>
      <c r="EC279" s="21"/>
      <c r="ED279" s="21"/>
      <c r="EE279" s="21"/>
      <c r="EF279" s="21"/>
      <c r="EG279" s="21"/>
      <c r="EH279" s="21"/>
      <c r="EI279" s="21"/>
      <c r="EJ279" s="21"/>
      <c r="EK279" s="21"/>
      <c r="EL279" s="21"/>
      <c r="EM279" s="21"/>
      <c r="EN279" s="21"/>
      <c r="EO279" s="21"/>
      <c r="EP279" s="21"/>
      <c r="EQ279" s="21"/>
      <c r="ER279" s="21"/>
      <c r="ES279" s="21"/>
      <c r="ET279" s="21"/>
      <c r="EU279" s="21"/>
      <c r="EV279" s="21"/>
      <c r="EW279" s="21"/>
      <c r="EX279" s="21"/>
      <c r="EY279" s="21"/>
      <c r="EZ279" s="21"/>
      <c r="FA279" s="21"/>
      <c r="FB279" s="21"/>
      <c r="FC279" s="21"/>
      <c r="FD279" s="21"/>
      <c r="FE279" s="21"/>
      <c r="FF279" s="21"/>
      <c r="FG279" s="21"/>
      <c r="FH279" s="21"/>
      <c r="FI279" s="21"/>
      <c r="FJ279" s="21"/>
      <c r="FK279" s="21"/>
      <c r="FL279" s="21"/>
      <c r="FM279" s="21"/>
      <c r="FN279" s="21"/>
      <c r="FO279" s="21"/>
      <c r="FP279" s="21"/>
      <c r="FQ279" s="21"/>
      <c r="FR279" s="21"/>
      <c r="FS279" s="21"/>
      <c r="FT279" s="21"/>
      <c r="FU279" s="21"/>
      <c r="FV279" s="21"/>
      <c r="FW279" s="21"/>
      <c r="FX279" s="21"/>
      <c r="FY279" s="21"/>
      <c r="FZ279" s="21"/>
      <c r="GA279" s="21"/>
      <c r="GB279" s="21"/>
      <c r="GC279" s="21"/>
      <c r="GD279" s="21"/>
      <c r="GE279" s="21"/>
      <c r="GF279" s="21"/>
      <c r="GG279" s="21"/>
      <c r="GH279" s="21"/>
      <c r="GI279" s="21"/>
      <c r="GJ279" s="21"/>
      <c r="GK279" s="21"/>
      <c r="GL279" s="21"/>
      <c r="GM279" s="21"/>
      <c r="GN279" s="21"/>
      <c r="GO279" s="21"/>
      <c r="GP279" s="21"/>
      <c r="GQ279" s="21"/>
      <c r="GR279" s="21"/>
      <c r="GS279" s="21"/>
      <c r="GT279" s="21"/>
      <c r="GU279" s="21"/>
      <c r="GV279" s="21"/>
      <c r="GW279" s="21"/>
      <c r="GX279" s="21"/>
      <c r="GY279" s="21"/>
      <c r="GZ279" s="21"/>
      <c r="HA279" s="21"/>
      <c r="HB279" s="21"/>
      <c r="HC279" s="21"/>
      <c r="HD279" s="21"/>
      <c r="HE279" s="21"/>
      <c r="HF279" s="21"/>
      <c r="HG279" s="21"/>
      <c r="HH279" s="21"/>
      <c r="HI279" s="21"/>
      <c r="HJ279" s="21"/>
      <c r="HK279" s="21"/>
      <c r="HL279" s="21"/>
      <c r="HM279" s="21"/>
      <c r="HN279" s="21"/>
      <c r="HO279" s="21"/>
      <c r="HP279" s="21"/>
      <c r="HQ279" s="21"/>
      <c r="HR279" s="21"/>
      <c r="HS279" s="21"/>
      <c r="HT279" s="21"/>
      <c r="HU279" s="21"/>
      <c r="HV279" s="21"/>
      <c r="HW279" s="21"/>
      <c r="HX279" s="21"/>
      <c r="HY279" s="21"/>
      <c r="HZ279" s="21"/>
      <c r="IA279" s="21"/>
      <c r="IB279" s="21"/>
      <c r="IC279" s="21"/>
      <c r="ID279" s="21"/>
      <c r="IE279" s="21"/>
      <c r="IF279" s="21"/>
      <c r="IG279" s="21"/>
      <c r="IH279" s="21"/>
      <c r="II279" s="21"/>
      <c r="IJ279" s="21"/>
      <c r="IK279" s="21"/>
      <c r="IL279" s="21"/>
      <c r="IM279" s="21"/>
      <c r="IN279" s="21"/>
    </row>
    <row r="280" spans="1:248" ht="95.25" customHeight="1">
      <c r="A280" s="9" t="s">
        <v>296</v>
      </c>
      <c r="B280" s="9"/>
      <c r="C280" s="9" t="s">
        <v>297</v>
      </c>
      <c r="D280" s="9"/>
      <c r="E280" s="9"/>
      <c r="F280" s="8">
        <f t="shared" si="65"/>
        <v>36674</v>
      </c>
      <c r="G280" s="8">
        <f t="shared" ref="G280:H283" si="67">G281</f>
        <v>36674</v>
      </c>
      <c r="H280" s="8">
        <f t="shared" si="67"/>
        <v>0</v>
      </c>
      <c r="I280" s="8">
        <f t="shared" si="66"/>
        <v>37013</v>
      </c>
      <c r="J280" s="8">
        <f t="shared" ref="J280:K283" si="68">J281</f>
        <v>37013</v>
      </c>
      <c r="K280" s="8">
        <f t="shared" si="68"/>
        <v>0</v>
      </c>
      <c r="L280" s="21"/>
      <c r="M280" s="21"/>
      <c r="N280" s="21"/>
      <c r="O280" s="21"/>
      <c r="P280" s="21"/>
      <c r="Q280" s="21"/>
      <c r="R280" s="21"/>
      <c r="S280" s="21"/>
      <c r="T280" s="21"/>
      <c r="U280" s="21"/>
      <c r="V280" s="21"/>
      <c r="W280" s="21"/>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c r="DL280" s="21"/>
      <c r="DM280" s="21"/>
      <c r="DN280" s="21"/>
      <c r="DO280" s="21"/>
      <c r="DP280" s="21"/>
      <c r="DQ280" s="21"/>
      <c r="DR280" s="21"/>
      <c r="DS280" s="21"/>
      <c r="DT280" s="21"/>
      <c r="DU280" s="21"/>
      <c r="DV280" s="21"/>
      <c r="DW280" s="21"/>
      <c r="DX280" s="21"/>
      <c r="DY280" s="21"/>
      <c r="DZ280" s="21"/>
      <c r="EA280" s="21"/>
      <c r="EB280" s="21"/>
      <c r="EC280" s="21"/>
      <c r="ED280" s="21"/>
      <c r="EE280" s="21"/>
      <c r="EF280" s="21"/>
      <c r="EG280" s="21"/>
      <c r="EH280" s="21"/>
      <c r="EI280" s="21"/>
      <c r="EJ280" s="21"/>
      <c r="EK280" s="21"/>
      <c r="EL280" s="21"/>
      <c r="EM280" s="21"/>
      <c r="EN280" s="21"/>
      <c r="EO280" s="21"/>
      <c r="EP280" s="21"/>
      <c r="EQ280" s="21"/>
      <c r="ER280" s="21"/>
      <c r="ES280" s="21"/>
      <c r="ET280" s="21"/>
      <c r="EU280" s="21"/>
      <c r="EV280" s="21"/>
      <c r="EW280" s="21"/>
      <c r="EX280" s="21"/>
      <c r="EY280" s="21"/>
      <c r="EZ280" s="21"/>
      <c r="FA280" s="21"/>
      <c r="FB280" s="21"/>
      <c r="FC280" s="21"/>
      <c r="FD280" s="21"/>
      <c r="FE280" s="21"/>
      <c r="FF280" s="21"/>
      <c r="FG280" s="21"/>
      <c r="FH280" s="21"/>
      <c r="FI280" s="21"/>
      <c r="FJ280" s="21"/>
      <c r="FK280" s="21"/>
      <c r="FL280" s="21"/>
      <c r="FM280" s="21"/>
      <c r="FN280" s="21"/>
      <c r="FO280" s="21"/>
      <c r="FP280" s="21"/>
      <c r="FQ280" s="21"/>
      <c r="FR280" s="21"/>
      <c r="FS280" s="21"/>
      <c r="FT280" s="21"/>
      <c r="FU280" s="21"/>
      <c r="FV280" s="21"/>
      <c r="FW280" s="21"/>
      <c r="FX280" s="21"/>
      <c r="FY280" s="21"/>
      <c r="FZ280" s="21"/>
      <c r="GA280" s="21"/>
      <c r="GB280" s="21"/>
      <c r="GC280" s="21"/>
      <c r="GD280" s="21"/>
      <c r="GE280" s="21"/>
      <c r="GF280" s="21"/>
      <c r="GG280" s="21"/>
      <c r="GH280" s="21"/>
      <c r="GI280" s="21"/>
      <c r="GJ280" s="21"/>
      <c r="GK280" s="21"/>
      <c r="GL280" s="21"/>
      <c r="GM280" s="21"/>
      <c r="GN280" s="21"/>
      <c r="GO280" s="21"/>
      <c r="GP280" s="21"/>
      <c r="GQ280" s="21"/>
      <c r="GR280" s="21"/>
      <c r="GS280" s="21"/>
      <c r="GT280" s="21"/>
      <c r="GU280" s="21"/>
      <c r="GV280" s="21"/>
      <c r="GW280" s="21"/>
      <c r="GX280" s="21"/>
      <c r="GY280" s="21"/>
      <c r="GZ280" s="21"/>
      <c r="HA280" s="21"/>
      <c r="HB280" s="21"/>
      <c r="HC280" s="21"/>
      <c r="HD280" s="21"/>
      <c r="HE280" s="21"/>
      <c r="HF280" s="21"/>
      <c r="HG280" s="21"/>
      <c r="HH280" s="21"/>
      <c r="HI280" s="21"/>
      <c r="HJ280" s="21"/>
      <c r="HK280" s="21"/>
      <c r="HL280" s="21"/>
      <c r="HM280" s="21"/>
      <c r="HN280" s="21"/>
      <c r="HO280" s="21"/>
      <c r="HP280" s="21"/>
      <c r="HQ280" s="21"/>
      <c r="HR280" s="21"/>
      <c r="HS280" s="21"/>
      <c r="HT280" s="21"/>
      <c r="HU280" s="21"/>
      <c r="HV280" s="21"/>
      <c r="HW280" s="21"/>
      <c r="HX280" s="21"/>
      <c r="HY280" s="21"/>
      <c r="HZ280" s="21"/>
      <c r="IA280" s="21"/>
      <c r="IB280" s="21"/>
      <c r="IC280" s="21"/>
      <c r="ID280" s="21"/>
      <c r="IE280" s="21"/>
      <c r="IF280" s="21"/>
      <c r="IG280" s="21"/>
      <c r="IH280" s="21"/>
      <c r="II280" s="21"/>
      <c r="IJ280" s="21"/>
      <c r="IK280" s="21"/>
      <c r="IL280" s="21"/>
      <c r="IM280" s="21"/>
      <c r="IN280" s="21"/>
    </row>
    <row r="281" spans="1:248" ht="132.75" customHeight="1">
      <c r="A281" s="9" t="s">
        <v>298</v>
      </c>
      <c r="B281" s="9"/>
      <c r="C281" s="9" t="s">
        <v>297</v>
      </c>
      <c r="D281" s="9" t="s">
        <v>203</v>
      </c>
      <c r="E281" s="9"/>
      <c r="F281" s="8">
        <f t="shared" si="65"/>
        <v>36674</v>
      </c>
      <c r="G281" s="8">
        <f t="shared" si="67"/>
        <v>36674</v>
      </c>
      <c r="H281" s="31">
        <f t="shared" si="67"/>
        <v>0</v>
      </c>
      <c r="I281" s="8">
        <f t="shared" si="66"/>
        <v>37013</v>
      </c>
      <c r="J281" s="8">
        <f t="shared" si="68"/>
        <v>37013</v>
      </c>
      <c r="K281" s="31">
        <f t="shared" si="68"/>
        <v>0</v>
      </c>
      <c r="L281" s="21"/>
      <c r="M281" s="21"/>
      <c r="N281" s="21"/>
      <c r="O281" s="21"/>
      <c r="P281" s="21"/>
      <c r="Q281" s="21"/>
      <c r="R281" s="21"/>
      <c r="S281" s="21"/>
      <c r="T281" s="21"/>
      <c r="U281" s="21"/>
      <c r="V281" s="21"/>
      <c r="W281" s="21"/>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c r="DL281" s="21"/>
      <c r="DM281" s="21"/>
      <c r="DN281" s="21"/>
      <c r="DO281" s="21"/>
      <c r="DP281" s="21"/>
      <c r="DQ281" s="21"/>
      <c r="DR281" s="21"/>
      <c r="DS281" s="21"/>
      <c r="DT281" s="21"/>
      <c r="DU281" s="21"/>
      <c r="DV281" s="21"/>
      <c r="DW281" s="21"/>
      <c r="DX281" s="21"/>
      <c r="DY281" s="21"/>
      <c r="DZ281" s="21"/>
      <c r="EA281" s="21"/>
      <c r="EB281" s="21"/>
      <c r="EC281" s="21"/>
      <c r="ED281" s="21"/>
      <c r="EE281" s="21"/>
      <c r="EF281" s="21"/>
      <c r="EG281" s="21"/>
      <c r="EH281" s="21"/>
      <c r="EI281" s="21"/>
      <c r="EJ281" s="21"/>
      <c r="EK281" s="21"/>
      <c r="EL281" s="21"/>
      <c r="EM281" s="21"/>
      <c r="EN281" s="21"/>
      <c r="EO281" s="21"/>
      <c r="EP281" s="21"/>
      <c r="EQ281" s="21"/>
      <c r="ER281" s="21"/>
      <c r="ES281" s="21"/>
      <c r="ET281" s="21"/>
      <c r="EU281" s="21"/>
      <c r="EV281" s="21"/>
      <c r="EW281" s="21"/>
      <c r="EX281" s="21"/>
      <c r="EY281" s="21"/>
      <c r="EZ281" s="21"/>
      <c r="FA281" s="21"/>
      <c r="FB281" s="21"/>
      <c r="FC281" s="21"/>
      <c r="FD281" s="21"/>
      <c r="FE281" s="21"/>
      <c r="FF281" s="21"/>
      <c r="FG281" s="21"/>
      <c r="FH281" s="21"/>
      <c r="FI281" s="21"/>
      <c r="FJ281" s="21"/>
      <c r="FK281" s="21"/>
      <c r="FL281" s="21"/>
      <c r="FM281" s="21"/>
      <c r="FN281" s="21"/>
      <c r="FO281" s="21"/>
      <c r="FP281" s="21"/>
      <c r="FQ281" s="21"/>
      <c r="FR281" s="21"/>
      <c r="FS281" s="21"/>
      <c r="FT281" s="21"/>
      <c r="FU281" s="21"/>
      <c r="FV281" s="21"/>
      <c r="FW281" s="21"/>
      <c r="FX281" s="21"/>
      <c r="FY281" s="21"/>
      <c r="FZ281" s="21"/>
      <c r="GA281" s="21"/>
      <c r="GB281" s="21"/>
      <c r="GC281" s="21"/>
      <c r="GD281" s="21"/>
      <c r="GE281" s="21"/>
      <c r="GF281" s="21"/>
      <c r="GG281" s="21"/>
      <c r="GH281" s="21"/>
      <c r="GI281" s="21"/>
      <c r="GJ281" s="21"/>
      <c r="GK281" s="21"/>
      <c r="GL281" s="21"/>
      <c r="GM281" s="21"/>
      <c r="GN281" s="21"/>
      <c r="GO281" s="21"/>
      <c r="GP281" s="21"/>
      <c r="GQ281" s="21"/>
      <c r="GR281" s="21"/>
      <c r="GS281" s="21"/>
      <c r="GT281" s="21"/>
      <c r="GU281" s="21"/>
      <c r="GV281" s="21"/>
      <c r="GW281" s="21"/>
      <c r="GX281" s="21"/>
      <c r="GY281" s="21"/>
      <c r="GZ281" s="21"/>
      <c r="HA281" s="21"/>
      <c r="HB281" s="21"/>
      <c r="HC281" s="21"/>
      <c r="HD281" s="21"/>
      <c r="HE281" s="21"/>
      <c r="HF281" s="21"/>
      <c r="HG281" s="21"/>
      <c r="HH281" s="21"/>
      <c r="HI281" s="21"/>
      <c r="HJ281" s="21"/>
      <c r="HK281" s="21"/>
      <c r="HL281" s="21"/>
      <c r="HM281" s="21"/>
      <c r="HN281" s="21"/>
      <c r="HO281" s="21"/>
      <c r="HP281" s="21"/>
      <c r="HQ281" s="21"/>
      <c r="HR281" s="21"/>
      <c r="HS281" s="21"/>
      <c r="HT281" s="21"/>
      <c r="HU281" s="21"/>
      <c r="HV281" s="21"/>
      <c r="HW281" s="21"/>
      <c r="HX281" s="21"/>
      <c r="HY281" s="21"/>
      <c r="HZ281" s="21"/>
      <c r="IA281" s="21"/>
      <c r="IB281" s="21"/>
      <c r="IC281" s="21"/>
      <c r="ID281" s="21"/>
      <c r="IE281" s="21"/>
      <c r="IF281" s="21"/>
      <c r="IG281" s="21"/>
      <c r="IH281" s="21"/>
      <c r="II281" s="21"/>
      <c r="IJ281" s="21"/>
      <c r="IK281" s="21"/>
      <c r="IL281" s="21"/>
      <c r="IM281" s="21"/>
      <c r="IN281" s="21"/>
    </row>
    <row r="282" spans="1:248" ht="190.5" customHeight="1">
      <c r="A282" s="9" t="s">
        <v>299</v>
      </c>
      <c r="B282" s="9"/>
      <c r="C282" s="9" t="s">
        <v>297</v>
      </c>
      <c r="D282" s="9" t="s">
        <v>300</v>
      </c>
      <c r="E282" s="9"/>
      <c r="F282" s="8">
        <f t="shared" si="65"/>
        <v>36674</v>
      </c>
      <c r="G282" s="8">
        <f t="shared" si="67"/>
        <v>36674</v>
      </c>
      <c r="H282" s="31">
        <f t="shared" si="67"/>
        <v>0</v>
      </c>
      <c r="I282" s="8">
        <f t="shared" si="66"/>
        <v>37013</v>
      </c>
      <c r="J282" s="8">
        <f t="shared" si="68"/>
        <v>37013</v>
      </c>
      <c r="K282" s="31">
        <f t="shared" si="68"/>
        <v>0</v>
      </c>
      <c r="L282" s="21"/>
      <c r="M282" s="21"/>
      <c r="N282" s="21"/>
      <c r="O282" s="21"/>
      <c r="P282" s="21"/>
      <c r="Q282" s="21"/>
      <c r="R282" s="21"/>
      <c r="S282" s="21"/>
      <c r="T282" s="21"/>
      <c r="U282" s="21"/>
      <c r="V282" s="21"/>
      <c r="W282" s="21"/>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c r="DL282" s="21"/>
      <c r="DM282" s="21"/>
      <c r="DN282" s="21"/>
      <c r="DO282" s="21"/>
      <c r="DP282" s="21"/>
      <c r="DQ282" s="21"/>
      <c r="DR282" s="21"/>
      <c r="DS282" s="21"/>
      <c r="DT282" s="21"/>
      <c r="DU282" s="21"/>
      <c r="DV282" s="21"/>
      <c r="DW282" s="21"/>
      <c r="DX282" s="21"/>
      <c r="DY282" s="21"/>
      <c r="DZ282" s="21"/>
      <c r="EA282" s="21"/>
      <c r="EB282" s="21"/>
      <c r="EC282" s="21"/>
      <c r="ED282" s="21"/>
      <c r="EE282" s="21"/>
      <c r="EF282" s="21"/>
      <c r="EG282" s="21"/>
      <c r="EH282" s="21"/>
      <c r="EI282" s="21"/>
      <c r="EJ282" s="21"/>
      <c r="EK282" s="21"/>
      <c r="EL282" s="21"/>
      <c r="EM282" s="21"/>
      <c r="EN282" s="21"/>
      <c r="EO282" s="21"/>
      <c r="EP282" s="21"/>
      <c r="EQ282" s="21"/>
      <c r="ER282" s="21"/>
      <c r="ES282" s="21"/>
      <c r="ET282" s="21"/>
      <c r="EU282" s="21"/>
      <c r="EV282" s="21"/>
      <c r="EW282" s="21"/>
      <c r="EX282" s="21"/>
      <c r="EY282" s="21"/>
      <c r="EZ282" s="21"/>
      <c r="FA282" s="21"/>
      <c r="FB282" s="21"/>
      <c r="FC282" s="21"/>
      <c r="FD282" s="21"/>
      <c r="FE282" s="21"/>
      <c r="FF282" s="21"/>
      <c r="FG282" s="21"/>
      <c r="FH282" s="21"/>
      <c r="FI282" s="21"/>
      <c r="FJ282" s="21"/>
      <c r="FK282" s="21"/>
      <c r="FL282" s="21"/>
      <c r="FM282" s="21"/>
      <c r="FN282" s="21"/>
      <c r="FO282" s="21"/>
      <c r="FP282" s="21"/>
      <c r="FQ282" s="21"/>
      <c r="FR282" s="21"/>
      <c r="FS282" s="21"/>
      <c r="FT282" s="21"/>
      <c r="FU282" s="21"/>
      <c r="FV282" s="21"/>
      <c r="FW282" s="21"/>
      <c r="FX282" s="21"/>
      <c r="FY282" s="21"/>
      <c r="FZ282" s="21"/>
      <c r="GA282" s="21"/>
      <c r="GB282" s="21"/>
      <c r="GC282" s="21"/>
      <c r="GD282" s="21"/>
      <c r="GE282" s="21"/>
      <c r="GF282" s="21"/>
      <c r="GG282" s="21"/>
      <c r="GH282" s="21"/>
      <c r="GI282" s="21"/>
      <c r="GJ282" s="21"/>
      <c r="GK282" s="21"/>
      <c r="GL282" s="21"/>
      <c r="GM282" s="21"/>
      <c r="GN282" s="21"/>
      <c r="GO282" s="21"/>
      <c r="GP282" s="21"/>
      <c r="GQ282" s="21"/>
      <c r="GR282" s="21"/>
      <c r="GS282" s="21"/>
      <c r="GT282" s="21"/>
      <c r="GU282" s="21"/>
      <c r="GV282" s="21"/>
      <c r="GW282" s="21"/>
      <c r="GX282" s="21"/>
      <c r="GY282" s="21"/>
      <c r="GZ282" s="21"/>
      <c r="HA282" s="21"/>
      <c r="HB282" s="21"/>
      <c r="HC282" s="21"/>
      <c r="HD282" s="21"/>
      <c r="HE282" s="21"/>
      <c r="HF282" s="21"/>
      <c r="HG282" s="21"/>
      <c r="HH282" s="21"/>
      <c r="HI282" s="21"/>
      <c r="HJ282" s="21"/>
      <c r="HK282" s="21"/>
      <c r="HL282" s="21"/>
      <c r="HM282" s="21"/>
      <c r="HN282" s="21"/>
      <c r="HO282" s="21"/>
      <c r="HP282" s="21"/>
      <c r="HQ282" s="21"/>
      <c r="HR282" s="21"/>
      <c r="HS282" s="21"/>
      <c r="HT282" s="21"/>
      <c r="HU282" s="21"/>
      <c r="HV282" s="21"/>
      <c r="HW282" s="21"/>
      <c r="HX282" s="21"/>
      <c r="HY282" s="21"/>
      <c r="HZ282" s="21"/>
      <c r="IA282" s="21"/>
      <c r="IB282" s="21"/>
      <c r="IC282" s="21"/>
      <c r="ID282" s="21"/>
      <c r="IE282" s="21"/>
      <c r="IF282" s="21"/>
      <c r="IG282" s="21"/>
      <c r="IH282" s="21"/>
      <c r="II282" s="21"/>
      <c r="IJ282" s="21"/>
      <c r="IK282" s="21"/>
      <c r="IL282" s="21"/>
      <c r="IM282" s="21"/>
      <c r="IN282" s="21"/>
    </row>
    <row r="283" spans="1:248" ht="111.75" customHeight="1">
      <c r="A283" s="9" t="s">
        <v>301</v>
      </c>
      <c r="B283" s="9"/>
      <c r="C283" s="9" t="s">
        <v>297</v>
      </c>
      <c r="D283" s="9" t="s">
        <v>302</v>
      </c>
      <c r="E283" s="9"/>
      <c r="F283" s="8">
        <f t="shared" si="65"/>
        <v>36674</v>
      </c>
      <c r="G283" s="8">
        <f t="shared" si="67"/>
        <v>36674</v>
      </c>
      <c r="H283" s="8">
        <f t="shared" si="67"/>
        <v>0</v>
      </c>
      <c r="I283" s="8">
        <f t="shared" si="66"/>
        <v>37013</v>
      </c>
      <c r="J283" s="8">
        <f t="shared" si="68"/>
        <v>37013</v>
      </c>
      <c r="K283" s="31">
        <f t="shared" si="68"/>
        <v>0</v>
      </c>
      <c r="L283" s="21"/>
      <c r="M283" s="21"/>
      <c r="N283" s="21"/>
      <c r="O283" s="21"/>
      <c r="P283" s="21"/>
      <c r="Q283" s="21"/>
      <c r="R283" s="21"/>
      <c r="S283" s="21"/>
      <c r="T283" s="21"/>
      <c r="U283" s="21"/>
      <c r="V283" s="21"/>
      <c r="W283" s="21"/>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c r="DL283" s="21"/>
      <c r="DM283" s="21"/>
      <c r="DN283" s="21"/>
      <c r="DO283" s="21"/>
      <c r="DP283" s="21"/>
      <c r="DQ283" s="21"/>
      <c r="DR283" s="21"/>
      <c r="DS283" s="21"/>
      <c r="DT283" s="21"/>
      <c r="DU283" s="21"/>
      <c r="DV283" s="21"/>
      <c r="DW283" s="21"/>
      <c r="DX283" s="21"/>
      <c r="DY283" s="21"/>
      <c r="DZ283" s="21"/>
      <c r="EA283" s="21"/>
      <c r="EB283" s="21"/>
      <c r="EC283" s="21"/>
      <c r="ED283" s="21"/>
      <c r="EE283" s="21"/>
      <c r="EF283" s="21"/>
      <c r="EG283" s="21"/>
      <c r="EH283" s="21"/>
      <c r="EI283" s="21"/>
      <c r="EJ283" s="21"/>
      <c r="EK283" s="21"/>
      <c r="EL283" s="21"/>
      <c r="EM283" s="21"/>
      <c r="EN283" s="21"/>
      <c r="EO283" s="21"/>
      <c r="EP283" s="21"/>
      <c r="EQ283" s="21"/>
      <c r="ER283" s="21"/>
      <c r="ES283" s="21"/>
      <c r="ET283" s="21"/>
      <c r="EU283" s="21"/>
      <c r="EV283" s="21"/>
      <c r="EW283" s="21"/>
      <c r="EX283" s="21"/>
      <c r="EY283" s="21"/>
      <c r="EZ283" s="21"/>
      <c r="FA283" s="21"/>
      <c r="FB283" s="21"/>
      <c r="FC283" s="21"/>
      <c r="FD283" s="21"/>
      <c r="FE283" s="21"/>
      <c r="FF283" s="21"/>
      <c r="FG283" s="21"/>
      <c r="FH283" s="21"/>
      <c r="FI283" s="21"/>
      <c r="FJ283" s="21"/>
      <c r="FK283" s="21"/>
      <c r="FL283" s="21"/>
      <c r="FM283" s="21"/>
      <c r="FN283" s="21"/>
      <c r="FO283" s="21"/>
      <c r="FP283" s="21"/>
      <c r="FQ283" s="21"/>
      <c r="FR283" s="21"/>
      <c r="FS283" s="21"/>
      <c r="FT283" s="21"/>
      <c r="FU283" s="21"/>
      <c r="FV283" s="21"/>
      <c r="FW283" s="21"/>
      <c r="FX283" s="21"/>
      <c r="FY283" s="21"/>
      <c r="FZ283" s="21"/>
      <c r="GA283" s="21"/>
      <c r="GB283" s="21"/>
      <c r="GC283" s="21"/>
      <c r="GD283" s="21"/>
      <c r="GE283" s="21"/>
      <c r="GF283" s="21"/>
      <c r="GG283" s="21"/>
      <c r="GH283" s="21"/>
      <c r="GI283" s="21"/>
      <c r="GJ283" s="21"/>
      <c r="GK283" s="21"/>
      <c r="GL283" s="21"/>
      <c r="GM283" s="21"/>
      <c r="GN283" s="21"/>
      <c r="GO283" s="21"/>
      <c r="GP283" s="21"/>
      <c r="GQ283" s="21"/>
      <c r="GR283" s="21"/>
      <c r="GS283" s="21"/>
      <c r="GT283" s="21"/>
      <c r="GU283" s="21"/>
      <c r="GV283" s="21"/>
      <c r="GW283" s="21"/>
      <c r="GX283" s="21"/>
      <c r="GY283" s="21"/>
      <c r="GZ283" s="21"/>
      <c r="HA283" s="21"/>
      <c r="HB283" s="21"/>
      <c r="HC283" s="21"/>
      <c r="HD283" s="21"/>
      <c r="HE283" s="21"/>
      <c r="HF283" s="21"/>
      <c r="HG283" s="21"/>
      <c r="HH283" s="21"/>
      <c r="HI283" s="21"/>
      <c r="HJ283" s="21"/>
      <c r="HK283" s="21"/>
      <c r="HL283" s="21"/>
      <c r="HM283" s="21"/>
      <c r="HN283" s="21"/>
      <c r="HO283" s="21"/>
      <c r="HP283" s="21"/>
      <c r="HQ283" s="21"/>
      <c r="HR283" s="21"/>
      <c r="HS283" s="21"/>
      <c r="HT283" s="21"/>
      <c r="HU283" s="21"/>
      <c r="HV283" s="21"/>
      <c r="HW283" s="21"/>
      <c r="HX283" s="21"/>
      <c r="HY283" s="21"/>
      <c r="HZ283" s="21"/>
      <c r="IA283" s="21"/>
      <c r="IB283" s="21"/>
      <c r="IC283" s="21"/>
      <c r="ID283" s="21"/>
      <c r="IE283" s="21"/>
      <c r="IF283" s="21"/>
      <c r="IG283" s="21"/>
      <c r="IH283" s="21"/>
      <c r="II283" s="21"/>
      <c r="IJ283" s="21"/>
      <c r="IK283" s="21"/>
      <c r="IL283" s="21"/>
      <c r="IM283" s="21"/>
      <c r="IN283" s="21"/>
    </row>
    <row r="284" spans="1:248" ht="102" customHeight="1">
      <c r="A284" s="5" t="s">
        <v>101</v>
      </c>
      <c r="B284" s="6"/>
      <c r="C284" s="6" t="s">
        <v>297</v>
      </c>
      <c r="D284" s="6" t="s">
        <v>303</v>
      </c>
      <c r="E284" s="6"/>
      <c r="F284" s="7">
        <f t="shared" si="65"/>
        <v>36674</v>
      </c>
      <c r="G284" s="7">
        <f>G285+G286+G287+G288</f>
        <v>36674</v>
      </c>
      <c r="H284" s="7">
        <f>H285+H286+H287+H288</f>
        <v>0</v>
      </c>
      <c r="I284" s="7">
        <f t="shared" si="66"/>
        <v>37013</v>
      </c>
      <c r="J284" s="7">
        <f>J285+J286+J287+J288</f>
        <v>37013</v>
      </c>
      <c r="K284" s="7">
        <f>K285+K286+K287+K288</f>
        <v>0</v>
      </c>
      <c r="L284" s="21"/>
      <c r="M284" s="21"/>
      <c r="N284" s="21"/>
      <c r="O284" s="21"/>
      <c r="P284" s="21"/>
      <c r="Q284" s="21"/>
      <c r="R284" s="21"/>
      <c r="S284" s="21"/>
      <c r="T284" s="21"/>
      <c r="U284" s="21"/>
      <c r="V284" s="21"/>
      <c r="W284" s="21"/>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c r="DL284" s="21"/>
      <c r="DM284" s="21"/>
      <c r="DN284" s="21"/>
      <c r="DO284" s="21"/>
      <c r="DP284" s="21"/>
      <c r="DQ284" s="21"/>
      <c r="DR284" s="21"/>
      <c r="DS284" s="21"/>
      <c r="DT284" s="21"/>
      <c r="DU284" s="21"/>
      <c r="DV284" s="21"/>
      <c r="DW284" s="21"/>
      <c r="DX284" s="21"/>
      <c r="DY284" s="21"/>
      <c r="DZ284" s="21"/>
      <c r="EA284" s="21"/>
      <c r="EB284" s="21"/>
      <c r="EC284" s="21"/>
      <c r="ED284" s="21"/>
      <c r="EE284" s="21"/>
      <c r="EF284" s="21"/>
      <c r="EG284" s="21"/>
      <c r="EH284" s="21"/>
      <c r="EI284" s="21"/>
      <c r="EJ284" s="21"/>
      <c r="EK284" s="21"/>
      <c r="EL284" s="21"/>
      <c r="EM284" s="21"/>
      <c r="EN284" s="21"/>
      <c r="EO284" s="21"/>
      <c r="EP284" s="21"/>
      <c r="EQ284" s="21"/>
      <c r="ER284" s="21"/>
      <c r="ES284" s="21"/>
      <c r="ET284" s="21"/>
      <c r="EU284" s="21"/>
      <c r="EV284" s="21"/>
      <c r="EW284" s="21"/>
      <c r="EX284" s="21"/>
      <c r="EY284" s="21"/>
      <c r="EZ284" s="21"/>
      <c r="FA284" s="21"/>
      <c r="FB284" s="21"/>
      <c r="FC284" s="21"/>
      <c r="FD284" s="21"/>
      <c r="FE284" s="21"/>
      <c r="FF284" s="21"/>
      <c r="FG284" s="21"/>
      <c r="FH284" s="21"/>
      <c r="FI284" s="21"/>
      <c r="FJ284" s="21"/>
      <c r="FK284" s="21"/>
      <c r="FL284" s="21"/>
      <c r="FM284" s="21"/>
      <c r="FN284" s="21"/>
      <c r="FO284" s="21"/>
      <c r="FP284" s="21"/>
      <c r="FQ284" s="21"/>
      <c r="FR284" s="21"/>
      <c r="FS284" s="21"/>
      <c r="FT284" s="21"/>
      <c r="FU284" s="21"/>
      <c r="FV284" s="21"/>
      <c r="FW284" s="21"/>
      <c r="FX284" s="21"/>
      <c r="FY284" s="21"/>
      <c r="FZ284" s="21"/>
      <c r="GA284" s="21"/>
      <c r="GB284" s="21"/>
      <c r="GC284" s="21"/>
      <c r="GD284" s="21"/>
      <c r="GE284" s="21"/>
      <c r="GF284" s="21"/>
      <c r="GG284" s="21"/>
      <c r="GH284" s="21"/>
      <c r="GI284" s="21"/>
      <c r="GJ284" s="21"/>
      <c r="GK284" s="21"/>
      <c r="GL284" s="21"/>
      <c r="GM284" s="21"/>
      <c r="GN284" s="21"/>
      <c r="GO284" s="21"/>
      <c r="GP284" s="21"/>
      <c r="GQ284" s="21"/>
      <c r="GR284" s="21"/>
      <c r="GS284" s="21"/>
      <c r="GT284" s="21"/>
      <c r="GU284" s="21"/>
      <c r="GV284" s="21"/>
      <c r="GW284" s="21"/>
      <c r="GX284" s="21"/>
      <c r="GY284" s="21"/>
      <c r="GZ284" s="21"/>
      <c r="HA284" s="21"/>
      <c r="HB284" s="21"/>
      <c r="HC284" s="21"/>
      <c r="HD284" s="21"/>
      <c r="HE284" s="21"/>
      <c r="HF284" s="21"/>
      <c r="HG284" s="21"/>
      <c r="HH284" s="21"/>
      <c r="HI284" s="21"/>
      <c r="HJ284" s="21"/>
      <c r="HK284" s="21"/>
      <c r="HL284" s="21"/>
      <c r="HM284" s="21"/>
      <c r="HN284" s="21"/>
      <c r="HO284" s="21"/>
      <c r="HP284" s="21"/>
      <c r="HQ284" s="21"/>
      <c r="HR284" s="21"/>
      <c r="HS284" s="21"/>
      <c r="HT284" s="21"/>
      <c r="HU284" s="21"/>
      <c r="HV284" s="21"/>
      <c r="HW284" s="21"/>
      <c r="HX284" s="21"/>
      <c r="HY284" s="21"/>
      <c r="HZ284" s="21"/>
      <c r="IA284" s="21"/>
      <c r="IB284" s="21"/>
      <c r="IC284" s="21"/>
      <c r="ID284" s="21"/>
      <c r="IE284" s="21"/>
      <c r="IF284" s="21"/>
      <c r="IG284" s="21"/>
      <c r="IH284" s="21"/>
      <c r="II284" s="21"/>
      <c r="IJ284" s="21"/>
      <c r="IK284" s="21"/>
      <c r="IL284" s="21"/>
      <c r="IM284" s="21"/>
      <c r="IN284" s="21"/>
    </row>
    <row r="285" spans="1:248" ht="228.75" customHeight="1">
      <c r="A285" s="22" t="s">
        <v>30</v>
      </c>
      <c r="B285" s="6"/>
      <c r="C285" s="6" t="s">
        <v>297</v>
      </c>
      <c r="D285" s="6" t="s">
        <v>303</v>
      </c>
      <c r="E285" s="6" t="s">
        <v>31</v>
      </c>
      <c r="F285" s="7">
        <f t="shared" si="65"/>
        <v>33784</v>
      </c>
      <c r="G285" s="7">
        <v>33784</v>
      </c>
      <c r="H285" s="30"/>
      <c r="I285" s="7">
        <f t="shared" si="66"/>
        <v>35135</v>
      </c>
      <c r="J285" s="7">
        <f>35135</f>
        <v>35135</v>
      </c>
      <c r="K285" s="30"/>
      <c r="L285" s="21"/>
      <c r="M285" s="21"/>
      <c r="N285" s="21"/>
      <c r="O285" s="21"/>
      <c r="P285" s="21"/>
      <c r="Q285" s="21"/>
      <c r="R285" s="21"/>
      <c r="S285" s="21"/>
      <c r="T285" s="21"/>
      <c r="U285" s="21"/>
      <c r="V285" s="21"/>
      <c r="W285" s="21"/>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c r="DL285" s="21"/>
      <c r="DM285" s="21"/>
      <c r="DN285" s="21"/>
      <c r="DO285" s="21"/>
      <c r="DP285" s="21"/>
      <c r="DQ285" s="21"/>
      <c r="DR285" s="21"/>
      <c r="DS285" s="21"/>
      <c r="DT285" s="21"/>
      <c r="DU285" s="21"/>
      <c r="DV285" s="21"/>
      <c r="DW285" s="21"/>
      <c r="DX285" s="21"/>
      <c r="DY285" s="21"/>
      <c r="DZ285" s="21"/>
      <c r="EA285" s="21"/>
      <c r="EB285" s="21"/>
      <c r="EC285" s="21"/>
      <c r="ED285" s="21"/>
      <c r="EE285" s="21"/>
      <c r="EF285" s="21"/>
      <c r="EG285" s="21"/>
      <c r="EH285" s="21"/>
      <c r="EI285" s="21"/>
      <c r="EJ285" s="21"/>
      <c r="EK285" s="21"/>
      <c r="EL285" s="21"/>
      <c r="EM285" s="21"/>
      <c r="EN285" s="21"/>
      <c r="EO285" s="21"/>
      <c r="EP285" s="21"/>
      <c r="EQ285" s="21"/>
      <c r="ER285" s="21"/>
      <c r="ES285" s="21"/>
      <c r="ET285" s="21"/>
      <c r="EU285" s="21"/>
      <c r="EV285" s="21"/>
      <c r="EW285" s="21"/>
      <c r="EX285" s="21"/>
      <c r="EY285" s="21"/>
      <c r="EZ285" s="21"/>
      <c r="FA285" s="21"/>
      <c r="FB285" s="21"/>
      <c r="FC285" s="21"/>
      <c r="FD285" s="21"/>
      <c r="FE285" s="21"/>
      <c r="FF285" s="21"/>
      <c r="FG285" s="21"/>
      <c r="FH285" s="21"/>
      <c r="FI285" s="21"/>
      <c r="FJ285" s="21"/>
      <c r="FK285" s="21"/>
      <c r="FL285" s="21"/>
      <c r="FM285" s="21"/>
      <c r="FN285" s="21"/>
      <c r="FO285" s="21"/>
      <c r="FP285" s="21"/>
      <c r="FQ285" s="21"/>
      <c r="FR285" s="21"/>
      <c r="FS285" s="21"/>
      <c r="FT285" s="21"/>
      <c r="FU285" s="21"/>
      <c r="FV285" s="21"/>
      <c r="FW285" s="21"/>
      <c r="FX285" s="21"/>
      <c r="FY285" s="21"/>
      <c r="FZ285" s="21"/>
      <c r="GA285" s="21"/>
      <c r="GB285" s="21"/>
      <c r="GC285" s="21"/>
      <c r="GD285" s="21"/>
      <c r="GE285" s="21"/>
      <c r="GF285" s="21"/>
      <c r="GG285" s="21"/>
      <c r="GH285" s="21"/>
      <c r="GI285" s="21"/>
      <c r="GJ285" s="21"/>
      <c r="GK285" s="21"/>
      <c r="GL285" s="21"/>
      <c r="GM285" s="21"/>
      <c r="GN285" s="21"/>
      <c r="GO285" s="21"/>
      <c r="GP285" s="21"/>
      <c r="GQ285" s="21"/>
      <c r="GR285" s="21"/>
      <c r="GS285" s="21"/>
      <c r="GT285" s="21"/>
      <c r="GU285" s="21"/>
      <c r="GV285" s="21"/>
      <c r="GW285" s="21"/>
      <c r="GX285" s="21"/>
      <c r="GY285" s="21"/>
      <c r="GZ285" s="21"/>
      <c r="HA285" s="21"/>
      <c r="HB285" s="21"/>
      <c r="HC285" s="21"/>
      <c r="HD285" s="21"/>
      <c r="HE285" s="21"/>
      <c r="HF285" s="21"/>
      <c r="HG285" s="21"/>
      <c r="HH285" s="21"/>
      <c r="HI285" s="21"/>
      <c r="HJ285" s="21"/>
      <c r="HK285" s="21"/>
      <c r="HL285" s="21"/>
      <c r="HM285" s="21"/>
      <c r="HN285" s="21"/>
      <c r="HO285" s="21"/>
      <c r="HP285" s="21"/>
      <c r="HQ285" s="21"/>
      <c r="HR285" s="21"/>
      <c r="HS285" s="21"/>
      <c r="HT285" s="21"/>
      <c r="HU285" s="21"/>
      <c r="HV285" s="21"/>
      <c r="HW285" s="21"/>
      <c r="HX285" s="21"/>
      <c r="HY285" s="21"/>
      <c r="HZ285" s="21"/>
      <c r="IA285" s="21"/>
      <c r="IB285" s="21"/>
      <c r="IC285" s="21"/>
      <c r="ID285" s="21"/>
      <c r="IE285" s="21"/>
      <c r="IF285" s="21"/>
      <c r="IG285" s="21"/>
      <c r="IH285" s="21"/>
      <c r="II285" s="21"/>
      <c r="IJ285" s="21"/>
      <c r="IK285" s="21"/>
      <c r="IL285" s="21"/>
      <c r="IM285" s="21"/>
      <c r="IN285" s="21"/>
    </row>
    <row r="286" spans="1:248" ht="95.25" customHeight="1">
      <c r="A286" s="6" t="s">
        <v>34</v>
      </c>
      <c r="B286" s="6"/>
      <c r="C286" s="6" t="s">
        <v>297</v>
      </c>
      <c r="D286" s="6" t="s">
        <v>303</v>
      </c>
      <c r="E286" s="6" t="s">
        <v>35</v>
      </c>
      <c r="F286" s="7">
        <f t="shared" si="65"/>
        <v>2654</v>
      </c>
      <c r="G286" s="7">
        <v>2654</v>
      </c>
      <c r="H286" s="30"/>
      <c r="I286" s="7">
        <f t="shared" si="66"/>
        <v>1642</v>
      </c>
      <c r="J286" s="7">
        <f>2696-1054</f>
        <v>1642</v>
      </c>
      <c r="K286" s="30"/>
      <c r="L286" s="21"/>
      <c r="M286" s="21"/>
      <c r="N286" s="21"/>
      <c r="O286" s="21"/>
      <c r="P286" s="21"/>
      <c r="Q286" s="21"/>
      <c r="R286" s="21"/>
      <c r="S286" s="21"/>
      <c r="T286" s="21"/>
      <c r="U286" s="21"/>
      <c r="V286" s="21"/>
      <c r="W286" s="21"/>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c r="DL286" s="21"/>
      <c r="DM286" s="21"/>
      <c r="DN286" s="21"/>
      <c r="DO286" s="21"/>
      <c r="DP286" s="21"/>
      <c r="DQ286" s="21"/>
      <c r="DR286" s="21"/>
      <c r="DS286" s="21"/>
      <c r="DT286" s="21"/>
      <c r="DU286" s="21"/>
      <c r="DV286" s="21"/>
      <c r="DW286" s="21"/>
      <c r="DX286" s="21"/>
      <c r="DY286" s="21"/>
      <c r="DZ286" s="21"/>
      <c r="EA286" s="21"/>
      <c r="EB286" s="21"/>
      <c r="EC286" s="21"/>
      <c r="ED286" s="21"/>
      <c r="EE286" s="21"/>
      <c r="EF286" s="21"/>
      <c r="EG286" s="21"/>
      <c r="EH286" s="21"/>
      <c r="EI286" s="21"/>
      <c r="EJ286" s="21"/>
      <c r="EK286" s="21"/>
      <c r="EL286" s="21"/>
      <c r="EM286" s="21"/>
      <c r="EN286" s="21"/>
      <c r="EO286" s="21"/>
      <c r="EP286" s="21"/>
      <c r="EQ286" s="21"/>
      <c r="ER286" s="21"/>
      <c r="ES286" s="21"/>
      <c r="ET286" s="21"/>
      <c r="EU286" s="21"/>
      <c r="EV286" s="21"/>
      <c r="EW286" s="21"/>
      <c r="EX286" s="21"/>
      <c r="EY286" s="21"/>
      <c r="EZ286" s="21"/>
      <c r="FA286" s="21"/>
      <c r="FB286" s="21"/>
      <c r="FC286" s="21"/>
      <c r="FD286" s="21"/>
      <c r="FE286" s="21"/>
      <c r="FF286" s="21"/>
      <c r="FG286" s="21"/>
      <c r="FH286" s="21"/>
      <c r="FI286" s="21"/>
      <c r="FJ286" s="21"/>
      <c r="FK286" s="21"/>
      <c r="FL286" s="21"/>
      <c r="FM286" s="21"/>
      <c r="FN286" s="21"/>
      <c r="FO286" s="21"/>
      <c r="FP286" s="21"/>
      <c r="FQ286" s="21"/>
      <c r="FR286" s="21"/>
      <c r="FS286" s="21"/>
      <c r="FT286" s="21"/>
      <c r="FU286" s="21"/>
      <c r="FV286" s="21"/>
      <c r="FW286" s="21"/>
      <c r="FX286" s="21"/>
      <c r="FY286" s="21"/>
      <c r="FZ286" s="21"/>
      <c r="GA286" s="21"/>
      <c r="GB286" s="21"/>
      <c r="GC286" s="21"/>
      <c r="GD286" s="21"/>
      <c r="GE286" s="21"/>
      <c r="GF286" s="21"/>
      <c r="GG286" s="21"/>
      <c r="GH286" s="21"/>
      <c r="GI286" s="21"/>
      <c r="GJ286" s="21"/>
      <c r="GK286" s="21"/>
      <c r="GL286" s="21"/>
      <c r="GM286" s="21"/>
      <c r="GN286" s="21"/>
      <c r="GO286" s="21"/>
      <c r="GP286" s="21"/>
      <c r="GQ286" s="21"/>
      <c r="GR286" s="21"/>
      <c r="GS286" s="21"/>
      <c r="GT286" s="21"/>
      <c r="GU286" s="21"/>
      <c r="GV286" s="21"/>
      <c r="GW286" s="21"/>
      <c r="GX286" s="21"/>
      <c r="GY286" s="21"/>
      <c r="GZ286" s="21"/>
      <c r="HA286" s="21"/>
      <c r="HB286" s="21"/>
      <c r="HC286" s="21"/>
      <c r="HD286" s="21"/>
      <c r="HE286" s="21"/>
      <c r="HF286" s="21"/>
      <c r="HG286" s="21"/>
      <c r="HH286" s="21"/>
      <c r="HI286" s="21"/>
      <c r="HJ286" s="21"/>
      <c r="HK286" s="21"/>
      <c r="HL286" s="21"/>
      <c r="HM286" s="21"/>
      <c r="HN286" s="21"/>
      <c r="HO286" s="21"/>
      <c r="HP286" s="21"/>
      <c r="HQ286" s="21"/>
      <c r="HR286" s="21"/>
      <c r="HS286" s="21"/>
      <c r="HT286" s="21"/>
      <c r="HU286" s="21"/>
      <c r="HV286" s="21"/>
      <c r="HW286" s="21"/>
      <c r="HX286" s="21"/>
      <c r="HY286" s="21"/>
      <c r="HZ286" s="21"/>
      <c r="IA286" s="21"/>
      <c r="IB286" s="21"/>
      <c r="IC286" s="21"/>
      <c r="ID286" s="21"/>
      <c r="IE286" s="21"/>
      <c r="IF286" s="21"/>
      <c r="IG286" s="21"/>
      <c r="IH286" s="21"/>
      <c r="II286" s="21"/>
      <c r="IJ286" s="21"/>
      <c r="IK286" s="21"/>
      <c r="IL286" s="21"/>
      <c r="IM286" s="21"/>
      <c r="IN286" s="21"/>
    </row>
    <row r="287" spans="1:248" ht="75" customHeight="1">
      <c r="A287" s="70" t="s">
        <v>62</v>
      </c>
      <c r="B287" s="6"/>
      <c r="C287" s="6" t="s">
        <v>297</v>
      </c>
      <c r="D287" s="6" t="s">
        <v>303</v>
      </c>
      <c r="E287" s="6" t="s">
        <v>63</v>
      </c>
      <c r="F287" s="7">
        <f t="shared" si="65"/>
        <v>25</v>
      </c>
      <c r="G287" s="7">
        <v>25</v>
      </c>
      <c r="H287" s="30"/>
      <c r="I287" s="7">
        <f t="shared" si="66"/>
        <v>25</v>
      </c>
      <c r="J287" s="7">
        <v>25</v>
      </c>
      <c r="K287" s="30"/>
      <c r="L287" s="21"/>
      <c r="M287" s="21"/>
      <c r="N287" s="21"/>
      <c r="O287" s="21"/>
      <c r="P287" s="21"/>
      <c r="Q287" s="21"/>
      <c r="R287" s="21"/>
      <c r="S287" s="21"/>
      <c r="T287" s="21"/>
      <c r="U287" s="21"/>
      <c r="V287" s="21"/>
      <c r="W287" s="21"/>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c r="DL287" s="21"/>
      <c r="DM287" s="21"/>
      <c r="DN287" s="21"/>
      <c r="DO287" s="21"/>
      <c r="DP287" s="21"/>
      <c r="DQ287" s="21"/>
      <c r="DR287" s="21"/>
      <c r="DS287" s="21"/>
      <c r="DT287" s="21"/>
      <c r="DU287" s="21"/>
      <c r="DV287" s="21"/>
      <c r="DW287" s="21"/>
      <c r="DX287" s="21"/>
      <c r="DY287" s="21"/>
      <c r="DZ287" s="21"/>
      <c r="EA287" s="21"/>
      <c r="EB287" s="21"/>
      <c r="EC287" s="21"/>
      <c r="ED287" s="21"/>
      <c r="EE287" s="21"/>
      <c r="EF287" s="21"/>
      <c r="EG287" s="21"/>
      <c r="EH287" s="21"/>
      <c r="EI287" s="21"/>
      <c r="EJ287" s="21"/>
      <c r="EK287" s="21"/>
      <c r="EL287" s="21"/>
      <c r="EM287" s="21"/>
      <c r="EN287" s="21"/>
      <c r="EO287" s="21"/>
      <c r="EP287" s="21"/>
      <c r="EQ287" s="21"/>
      <c r="ER287" s="21"/>
      <c r="ES287" s="21"/>
      <c r="ET287" s="21"/>
      <c r="EU287" s="21"/>
      <c r="EV287" s="21"/>
      <c r="EW287" s="21"/>
      <c r="EX287" s="21"/>
      <c r="EY287" s="21"/>
      <c r="EZ287" s="21"/>
      <c r="FA287" s="21"/>
      <c r="FB287" s="21"/>
      <c r="FC287" s="21"/>
      <c r="FD287" s="21"/>
      <c r="FE287" s="21"/>
      <c r="FF287" s="21"/>
      <c r="FG287" s="21"/>
      <c r="FH287" s="21"/>
      <c r="FI287" s="21"/>
      <c r="FJ287" s="21"/>
      <c r="FK287" s="21"/>
      <c r="FL287" s="21"/>
      <c r="FM287" s="21"/>
      <c r="FN287" s="21"/>
      <c r="FO287" s="21"/>
      <c r="FP287" s="21"/>
      <c r="FQ287" s="21"/>
      <c r="FR287" s="21"/>
      <c r="FS287" s="21"/>
      <c r="FT287" s="21"/>
      <c r="FU287" s="21"/>
      <c r="FV287" s="21"/>
      <c r="FW287" s="21"/>
      <c r="FX287" s="21"/>
      <c r="FY287" s="21"/>
      <c r="FZ287" s="21"/>
      <c r="GA287" s="21"/>
      <c r="GB287" s="21"/>
      <c r="GC287" s="21"/>
      <c r="GD287" s="21"/>
      <c r="GE287" s="21"/>
      <c r="GF287" s="21"/>
      <c r="GG287" s="21"/>
      <c r="GH287" s="21"/>
      <c r="GI287" s="21"/>
      <c r="GJ287" s="21"/>
      <c r="GK287" s="21"/>
      <c r="GL287" s="21"/>
      <c r="GM287" s="21"/>
      <c r="GN287" s="21"/>
      <c r="GO287" s="21"/>
      <c r="GP287" s="21"/>
      <c r="GQ287" s="21"/>
      <c r="GR287" s="21"/>
      <c r="GS287" s="21"/>
      <c r="GT287" s="21"/>
      <c r="GU287" s="21"/>
      <c r="GV287" s="21"/>
      <c r="GW287" s="21"/>
      <c r="GX287" s="21"/>
      <c r="GY287" s="21"/>
      <c r="GZ287" s="21"/>
      <c r="HA287" s="21"/>
      <c r="HB287" s="21"/>
      <c r="HC287" s="21"/>
      <c r="HD287" s="21"/>
      <c r="HE287" s="21"/>
      <c r="HF287" s="21"/>
      <c r="HG287" s="21"/>
      <c r="HH287" s="21"/>
      <c r="HI287" s="21"/>
      <c r="HJ287" s="21"/>
      <c r="HK287" s="21"/>
      <c r="HL287" s="21"/>
      <c r="HM287" s="21"/>
      <c r="HN287" s="21"/>
      <c r="HO287" s="21"/>
      <c r="HP287" s="21"/>
      <c r="HQ287" s="21"/>
      <c r="HR287" s="21"/>
      <c r="HS287" s="21"/>
      <c r="HT287" s="21"/>
      <c r="HU287" s="21"/>
      <c r="HV287" s="21"/>
      <c r="HW287" s="21"/>
      <c r="HX287" s="21"/>
      <c r="HY287" s="21"/>
      <c r="HZ287" s="21"/>
      <c r="IA287" s="21"/>
      <c r="IB287" s="21"/>
      <c r="IC287" s="21"/>
      <c r="ID287" s="21"/>
      <c r="IE287" s="21"/>
      <c r="IF287" s="21"/>
      <c r="IG287" s="21"/>
      <c r="IH287" s="21"/>
      <c r="II287" s="21"/>
      <c r="IJ287" s="21"/>
      <c r="IK287" s="21"/>
      <c r="IL287" s="21"/>
      <c r="IM287" s="21"/>
      <c r="IN287" s="21"/>
    </row>
    <row r="288" spans="1:248" ht="48.75" customHeight="1">
      <c r="A288" s="2" t="s">
        <v>46</v>
      </c>
      <c r="B288" s="6"/>
      <c r="C288" s="6" t="s">
        <v>297</v>
      </c>
      <c r="D288" s="6" t="s">
        <v>303</v>
      </c>
      <c r="E288" s="6" t="s">
        <v>47</v>
      </c>
      <c r="F288" s="7">
        <f t="shared" si="65"/>
        <v>211</v>
      </c>
      <c r="G288" s="7">
        <v>211</v>
      </c>
      <c r="H288" s="30"/>
      <c r="I288" s="7">
        <f t="shared" si="66"/>
        <v>211</v>
      </c>
      <c r="J288" s="7">
        <v>211</v>
      </c>
      <c r="K288" s="30"/>
      <c r="L288" s="21"/>
      <c r="M288" s="21"/>
      <c r="N288" s="21"/>
      <c r="O288" s="21"/>
      <c r="P288" s="21"/>
      <c r="Q288" s="21"/>
      <c r="R288" s="21"/>
      <c r="S288" s="21"/>
      <c r="T288" s="21"/>
      <c r="U288" s="21"/>
      <c r="V288" s="21"/>
      <c r="W288" s="21"/>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c r="DL288" s="21"/>
      <c r="DM288" s="21"/>
      <c r="DN288" s="21"/>
      <c r="DO288" s="21"/>
      <c r="DP288" s="21"/>
      <c r="DQ288" s="21"/>
      <c r="DR288" s="21"/>
      <c r="DS288" s="21"/>
      <c r="DT288" s="21"/>
      <c r="DU288" s="21"/>
      <c r="DV288" s="21"/>
      <c r="DW288" s="21"/>
      <c r="DX288" s="21"/>
      <c r="DY288" s="21"/>
      <c r="DZ288" s="21"/>
      <c r="EA288" s="21"/>
      <c r="EB288" s="21"/>
      <c r="EC288" s="21"/>
      <c r="ED288" s="21"/>
      <c r="EE288" s="21"/>
      <c r="EF288" s="21"/>
      <c r="EG288" s="21"/>
      <c r="EH288" s="21"/>
      <c r="EI288" s="21"/>
      <c r="EJ288" s="21"/>
      <c r="EK288" s="21"/>
      <c r="EL288" s="21"/>
      <c r="EM288" s="21"/>
      <c r="EN288" s="21"/>
      <c r="EO288" s="21"/>
      <c r="EP288" s="21"/>
      <c r="EQ288" s="21"/>
      <c r="ER288" s="21"/>
      <c r="ES288" s="21"/>
      <c r="ET288" s="21"/>
      <c r="EU288" s="21"/>
      <c r="EV288" s="21"/>
      <c r="EW288" s="21"/>
      <c r="EX288" s="21"/>
      <c r="EY288" s="21"/>
      <c r="EZ288" s="21"/>
      <c r="FA288" s="21"/>
      <c r="FB288" s="21"/>
      <c r="FC288" s="21"/>
      <c r="FD288" s="21"/>
      <c r="FE288" s="21"/>
      <c r="FF288" s="21"/>
      <c r="FG288" s="21"/>
      <c r="FH288" s="21"/>
      <c r="FI288" s="21"/>
      <c r="FJ288" s="21"/>
      <c r="FK288" s="21"/>
      <c r="FL288" s="21"/>
      <c r="FM288" s="21"/>
      <c r="FN288" s="21"/>
      <c r="FO288" s="21"/>
      <c r="FP288" s="21"/>
      <c r="FQ288" s="21"/>
      <c r="FR288" s="21"/>
      <c r="FS288" s="21"/>
      <c r="FT288" s="21"/>
      <c r="FU288" s="21"/>
      <c r="FV288" s="21"/>
      <c r="FW288" s="21"/>
      <c r="FX288" s="21"/>
      <c r="FY288" s="21"/>
      <c r="FZ288" s="21"/>
      <c r="GA288" s="21"/>
      <c r="GB288" s="21"/>
      <c r="GC288" s="21"/>
      <c r="GD288" s="21"/>
      <c r="GE288" s="21"/>
      <c r="GF288" s="21"/>
      <c r="GG288" s="21"/>
      <c r="GH288" s="21"/>
      <c r="GI288" s="21"/>
      <c r="GJ288" s="21"/>
      <c r="GK288" s="21"/>
      <c r="GL288" s="21"/>
      <c r="GM288" s="21"/>
      <c r="GN288" s="21"/>
      <c r="GO288" s="21"/>
      <c r="GP288" s="21"/>
      <c r="GQ288" s="21"/>
      <c r="GR288" s="21"/>
      <c r="GS288" s="21"/>
      <c r="GT288" s="21"/>
      <c r="GU288" s="21"/>
      <c r="GV288" s="21"/>
      <c r="GW288" s="21"/>
      <c r="GX288" s="21"/>
      <c r="GY288" s="21"/>
      <c r="GZ288" s="21"/>
      <c r="HA288" s="21"/>
      <c r="HB288" s="21"/>
      <c r="HC288" s="21"/>
      <c r="HD288" s="21"/>
      <c r="HE288" s="21"/>
      <c r="HF288" s="21"/>
      <c r="HG288" s="21"/>
      <c r="HH288" s="21"/>
      <c r="HI288" s="21"/>
      <c r="HJ288" s="21"/>
      <c r="HK288" s="21"/>
      <c r="HL288" s="21"/>
      <c r="HM288" s="21"/>
      <c r="HN288" s="21"/>
      <c r="HO288" s="21"/>
      <c r="HP288" s="21"/>
      <c r="HQ288" s="21"/>
      <c r="HR288" s="21"/>
      <c r="HS288" s="21"/>
      <c r="HT288" s="21"/>
      <c r="HU288" s="21"/>
      <c r="HV288" s="21"/>
      <c r="HW288" s="21"/>
      <c r="HX288" s="21"/>
      <c r="HY288" s="21"/>
      <c r="HZ288" s="21"/>
      <c r="IA288" s="21"/>
      <c r="IB288" s="21"/>
      <c r="IC288" s="21"/>
      <c r="ID288" s="21"/>
      <c r="IE288" s="21"/>
      <c r="IF288" s="21"/>
      <c r="IG288" s="21"/>
      <c r="IH288" s="21"/>
      <c r="II288" s="21"/>
      <c r="IJ288" s="21"/>
      <c r="IK288" s="21"/>
      <c r="IL288" s="21"/>
      <c r="IM288" s="21"/>
      <c r="IN288" s="21"/>
    </row>
    <row r="289" spans="1:248" ht="70.5" customHeight="1">
      <c r="A289" s="4" t="s">
        <v>1065</v>
      </c>
      <c r="B289" s="4"/>
      <c r="C289" s="4" t="s">
        <v>1066</v>
      </c>
      <c r="D289" s="4"/>
      <c r="E289" s="4"/>
      <c r="F289" s="60">
        <f t="shared" si="65"/>
        <v>0</v>
      </c>
      <c r="G289" s="60">
        <f>G290</f>
        <v>0</v>
      </c>
      <c r="H289" s="60">
        <f>H290</f>
        <v>0</v>
      </c>
      <c r="I289" s="60">
        <f t="shared" si="66"/>
        <v>2666.7</v>
      </c>
      <c r="J289" s="60">
        <f>J290</f>
        <v>266.7</v>
      </c>
      <c r="K289" s="60">
        <f>K290</f>
        <v>2400</v>
      </c>
      <c r="L289" s="21"/>
      <c r="M289" s="21"/>
      <c r="N289" s="21"/>
      <c r="O289" s="21"/>
      <c r="P289" s="21"/>
      <c r="Q289" s="21"/>
      <c r="R289" s="21"/>
      <c r="S289" s="21"/>
      <c r="T289" s="21"/>
      <c r="U289" s="21"/>
      <c r="V289" s="21"/>
      <c r="W289" s="21"/>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c r="DL289" s="21"/>
      <c r="DM289" s="21"/>
      <c r="DN289" s="21"/>
      <c r="DO289" s="21"/>
      <c r="DP289" s="21"/>
      <c r="DQ289" s="21"/>
      <c r="DR289" s="21"/>
      <c r="DS289" s="21"/>
      <c r="DT289" s="21"/>
      <c r="DU289" s="21"/>
      <c r="DV289" s="21"/>
      <c r="DW289" s="21"/>
      <c r="DX289" s="21"/>
      <c r="DY289" s="21"/>
      <c r="DZ289" s="21"/>
      <c r="EA289" s="21"/>
      <c r="EB289" s="21"/>
      <c r="EC289" s="21"/>
      <c r="ED289" s="21"/>
      <c r="EE289" s="21"/>
      <c r="EF289" s="21"/>
      <c r="EG289" s="21"/>
      <c r="EH289" s="21"/>
      <c r="EI289" s="21"/>
      <c r="EJ289" s="21"/>
      <c r="EK289" s="21"/>
      <c r="EL289" s="21"/>
      <c r="EM289" s="21"/>
      <c r="EN289" s="21"/>
      <c r="EO289" s="21"/>
      <c r="EP289" s="21"/>
      <c r="EQ289" s="21"/>
      <c r="ER289" s="21"/>
      <c r="ES289" s="21"/>
      <c r="ET289" s="21"/>
      <c r="EU289" s="21"/>
      <c r="EV289" s="21"/>
      <c r="EW289" s="21"/>
      <c r="EX289" s="21"/>
      <c r="EY289" s="21"/>
      <c r="EZ289" s="21"/>
      <c r="FA289" s="21"/>
      <c r="FB289" s="21"/>
      <c r="FC289" s="21"/>
      <c r="FD289" s="21"/>
      <c r="FE289" s="21"/>
      <c r="FF289" s="21"/>
      <c r="FG289" s="21"/>
      <c r="FH289" s="21"/>
      <c r="FI289" s="21"/>
      <c r="FJ289" s="21"/>
      <c r="FK289" s="21"/>
      <c r="FL289" s="21"/>
      <c r="FM289" s="21"/>
      <c r="FN289" s="21"/>
      <c r="FO289" s="21"/>
      <c r="FP289" s="21"/>
      <c r="FQ289" s="21"/>
      <c r="FR289" s="21"/>
      <c r="FS289" s="21"/>
      <c r="FT289" s="21"/>
      <c r="FU289" s="21"/>
      <c r="FV289" s="21"/>
      <c r="FW289" s="21"/>
      <c r="FX289" s="21"/>
      <c r="FY289" s="21"/>
      <c r="FZ289" s="21"/>
      <c r="GA289" s="21"/>
      <c r="GB289" s="21"/>
      <c r="GC289" s="21"/>
      <c r="GD289" s="21"/>
      <c r="GE289" s="21"/>
      <c r="GF289" s="21"/>
      <c r="GG289" s="21"/>
      <c r="GH289" s="21"/>
      <c r="GI289" s="21"/>
      <c r="GJ289" s="21"/>
      <c r="GK289" s="21"/>
      <c r="GL289" s="21"/>
      <c r="GM289" s="21"/>
      <c r="GN289" s="21"/>
      <c r="GO289" s="21"/>
      <c r="GP289" s="21"/>
      <c r="GQ289" s="21"/>
      <c r="GR289" s="21"/>
      <c r="GS289" s="21"/>
      <c r="GT289" s="21"/>
      <c r="GU289" s="21"/>
      <c r="GV289" s="21"/>
      <c r="GW289" s="21"/>
      <c r="GX289" s="21"/>
      <c r="GY289" s="21"/>
      <c r="GZ289" s="21"/>
      <c r="HA289" s="21"/>
      <c r="HB289" s="21"/>
      <c r="HC289" s="21"/>
      <c r="HD289" s="21"/>
      <c r="HE289" s="21"/>
      <c r="HF289" s="21"/>
      <c r="HG289" s="21"/>
      <c r="HH289" s="21"/>
      <c r="HI289" s="21"/>
      <c r="HJ289" s="21"/>
      <c r="HK289" s="21"/>
      <c r="HL289" s="21"/>
      <c r="HM289" s="21"/>
      <c r="HN289" s="21"/>
      <c r="HO289" s="21"/>
      <c r="HP289" s="21"/>
      <c r="HQ289" s="21"/>
      <c r="HR289" s="21"/>
      <c r="HS289" s="21"/>
      <c r="HT289" s="21"/>
      <c r="HU289" s="21"/>
      <c r="HV289" s="21"/>
      <c r="HW289" s="21"/>
      <c r="HX289" s="21"/>
      <c r="HY289" s="21"/>
      <c r="HZ289" s="21"/>
      <c r="IA289" s="21"/>
      <c r="IB289" s="21"/>
      <c r="IC289" s="21"/>
      <c r="ID289" s="21"/>
      <c r="IE289" s="21"/>
      <c r="IF289" s="21"/>
      <c r="IG289" s="21"/>
      <c r="IH289" s="21"/>
      <c r="II289" s="21"/>
      <c r="IJ289" s="21"/>
      <c r="IK289" s="21"/>
      <c r="IL289" s="21"/>
      <c r="IM289" s="21"/>
      <c r="IN289" s="21"/>
    </row>
    <row r="290" spans="1:248" ht="70.5" customHeight="1">
      <c r="A290" s="4" t="s">
        <v>1067</v>
      </c>
      <c r="B290" s="4"/>
      <c r="C290" s="4" t="s">
        <v>1068</v>
      </c>
      <c r="D290" s="4"/>
      <c r="E290" s="4"/>
      <c r="F290" s="60">
        <f t="shared" si="65"/>
        <v>0</v>
      </c>
      <c r="G290" s="60">
        <f t="shared" ref="G290:K292" si="69">G291</f>
        <v>0</v>
      </c>
      <c r="H290" s="60">
        <f t="shared" si="69"/>
        <v>0</v>
      </c>
      <c r="I290" s="60">
        <f t="shared" si="66"/>
        <v>2666.7</v>
      </c>
      <c r="J290" s="60">
        <f t="shared" si="69"/>
        <v>266.7</v>
      </c>
      <c r="K290" s="60">
        <f t="shared" si="69"/>
        <v>2400</v>
      </c>
      <c r="L290" s="21"/>
      <c r="M290" s="21"/>
      <c r="N290" s="21"/>
      <c r="O290" s="21"/>
      <c r="P290" s="21"/>
      <c r="Q290" s="21"/>
      <c r="R290" s="21"/>
      <c r="S290" s="21"/>
      <c r="T290" s="21"/>
      <c r="U290" s="21"/>
      <c r="V290" s="21"/>
      <c r="W290" s="21"/>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c r="DL290" s="21"/>
      <c r="DM290" s="21"/>
      <c r="DN290" s="21"/>
      <c r="DO290" s="21"/>
      <c r="DP290" s="21"/>
      <c r="DQ290" s="21"/>
      <c r="DR290" s="21"/>
      <c r="DS290" s="21"/>
      <c r="DT290" s="21"/>
      <c r="DU290" s="21"/>
      <c r="DV290" s="21"/>
      <c r="DW290" s="21"/>
      <c r="DX290" s="21"/>
      <c r="DY290" s="21"/>
      <c r="DZ290" s="21"/>
      <c r="EA290" s="21"/>
      <c r="EB290" s="21"/>
      <c r="EC290" s="21"/>
      <c r="ED290" s="21"/>
      <c r="EE290" s="21"/>
      <c r="EF290" s="21"/>
      <c r="EG290" s="21"/>
      <c r="EH290" s="21"/>
      <c r="EI290" s="21"/>
      <c r="EJ290" s="21"/>
      <c r="EK290" s="21"/>
      <c r="EL290" s="21"/>
      <c r="EM290" s="21"/>
      <c r="EN290" s="21"/>
      <c r="EO290" s="21"/>
      <c r="EP290" s="21"/>
      <c r="EQ290" s="21"/>
      <c r="ER290" s="21"/>
      <c r="ES290" s="21"/>
      <c r="ET290" s="21"/>
      <c r="EU290" s="21"/>
      <c r="EV290" s="21"/>
      <c r="EW290" s="21"/>
      <c r="EX290" s="21"/>
      <c r="EY290" s="21"/>
      <c r="EZ290" s="21"/>
      <c r="FA290" s="21"/>
      <c r="FB290" s="21"/>
      <c r="FC290" s="21"/>
      <c r="FD290" s="21"/>
      <c r="FE290" s="21"/>
      <c r="FF290" s="21"/>
      <c r="FG290" s="21"/>
      <c r="FH290" s="21"/>
      <c r="FI290" s="21"/>
      <c r="FJ290" s="21"/>
      <c r="FK290" s="21"/>
      <c r="FL290" s="21"/>
      <c r="FM290" s="21"/>
      <c r="FN290" s="21"/>
      <c r="FO290" s="21"/>
      <c r="FP290" s="21"/>
      <c r="FQ290" s="21"/>
      <c r="FR290" s="21"/>
      <c r="FS290" s="21"/>
      <c r="FT290" s="21"/>
      <c r="FU290" s="21"/>
      <c r="FV290" s="21"/>
      <c r="FW290" s="21"/>
      <c r="FX290" s="21"/>
      <c r="FY290" s="21"/>
      <c r="FZ290" s="21"/>
      <c r="GA290" s="21"/>
      <c r="GB290" s="21"/>
      <c r="GC290" s="21"/>
      <c r="GD290" s="21"/>
      <c r="GE290" s="21"/>
      <c r="GF290" s="21"/>
      <c r="GG290" s="21"/>
      <c r="GH290" s="21"/>
      <c r="GI290" s="21"/>
      <c r="GJ290" s="21"/>
      <c r="GK290" s="21"/>
      <c r="GL290" s="21"/>
      <c r="GM290" s="21"/>
      <c r="GN290" s="21"/>
      <c r="GO290" s="21"/>
      <c r="GP290" s="21"/>
      <c r="GQ290" s="21"/>
      <c r="GR290" s="21"/>
      <c r="GS290" s="21"/>
      <c r="GT290" s="21"/>
      <c r="GU290" s="21"/>
      <c r="GV290" s="21"/>
      <c r="GW290" s="21"/>
      <c r="GX290" s="21"/>
      <c r="GY290" s="21"/>
      <c r="GZ290" s="21"/>
      <c r="HA290" s="21"/>
      <c r="HB290" s="21"/>
      <c r="HC290" s="21"/>
      <c r="HD290" s="21"/>
      <c r="HE290" s="21"/>
      <c r="HF290" s="21"/>
      <c r="HG290" s="21"/>
      <c r="HH290" s="21"/>
      <c r="HI290" s="21"/>
      <c r="HJ290" s="21"/>
      <c r="HK290" s="21"/>
      <c r="HL290" s="21"/>
      <c r="HM290" s="21"/>
      <c r="HN290" s="21"/>
      <c r="HO290" s="21"/>
      <c r="HP290" s="21"/>
      <c r="HQ290" s="21"/>
      <c r="HR290" s="21"/>
      <c r="HS290" s="21"/>
      <c r="HT290" s="21"/>
      <c r="HU290" s="21"/>
      <c r="HV290" s="21"/>
      <c r="HW290" s="21"/>
      <c r="HX290" s="21"/>
      <c r="HY290" s="21"/>
      <c r="HZ290" s="21"/>
      <c r="IA290" s="21"/>
      <c r="IB290" s="21"/>
      <c r="IC290" s="21"/>
      <c r="ID290" s="21"/>
      <c r="IE290" s="21"/>
      <c r="IF290" s="21"/>
      <c r="IG290" s="21"/>
      <c r="IH290" s="21"/>
      <c r="II290" s="21"/>
      <c r="IJ290" s="21"/>
      <c r="IK290" s="21"/>
      <c r="IL290" s="21"/>
      <c r="IM290" s="21"/>
      <c r="IN290" s="21"/>
    </row>
    <row r="291" spans="1:248" ht="126.75" customHeight="1">
      <c r="A291" s="4" t="s">
        <v>202</v>
      </c>
      <c r="B291" s="4"/>
      <c r="C291" s="4" t="s">
        <v>1068</v>
      </c>
      <c r="D291" s="4" t="s">
        <v>203</v>
      </c>
      <c r="E291" s="4"/>
      <c r="F291" s="60">
        <f t="shared" si="65"/>
        <v>0</v>
      </c>
      <c r="G291" s="60">
        <f t="shared" si="69"/>
        <v>0</v>
      </c>
      <c r="H291" s="60">
        <f t="shared" si="69"/>
        <v>0</v>
      </c>
      <c r="I291" s="60">
        <f t="shared" si="66"/>
        <v>2666.7</v>
      </c>
      <c r="J291" s="60">
        <f t="shared" si="69"/>
        <v>266.7</v>
      </c>
      <c r="K291" s="60">
        <f t="shared" si="69"/>
        <v>2400</v>
      </c>
      <c r="L291" s="21"/>
      <c r="M291" s="21"/>
      <c r="N291" s="21"/>
      <c r="O291" s="21"/>
      <c r="P291" s="21"/>
      <c r="Q291" s="21"/>
      <c r="R291" s="21"/>
      <c r="S291" s="21"/>
      <c r="T291" s="21"/>
      <c r="U291" s="21"/>
      <c r="V291" s="21"/>
      <c r="W291" s="21"/>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c r="DL291" s="21"/>
      <c r="DM291" s="21"/>
      <c r="DN291" s="21"/>
      <c r="DO291" s="21"/>
      <c r="DP291" s="21"/>
      <c r="DQ291" s="21"/>
      <c r="DR291" s="21"/>
      <c r="DS291" s="21"/>
      <c r="DT291" s="21"/>
      <c r="DU291" s="21"/>
      <c r="DV291" s="21"/>
      <c r="DW291" s="21"/>
      <c r="DX291" s="21"/>
      <c r="DY291" s="21"/>
      <c r="DZ291" s="21"/>
      <c r="EA291" s="21"/>
      <c r="EB291" s="21"/>
      <c r="EC291" s="21"/>
      <c r="ED291" s="21"/>
      <c r="EE291" s="21"/>
      <c r="EF291" s="21"/>
      <c r="EG291" s="21"/>
      <c r="EH291" s="21"/>
      <c r="EI291" s="21"/>
      <c r="EJ291" s="21"/>
      <c r="EK291" s="21"/>
      <c r="EL291" s="21"/>
      <c r="EM291" s="21"/>
      <c r="EN291" s="21"/>
      <c r="EO291" s="21"/>
      <c r="EP291" s="21"/>
      <c r="EQ291" s="21"/>
      <c r="ER291" s="21"/>
      <c r="ES291" s="21"/>
      <c r="ET291" s="21"/>
      <c r="EU291" s="21"/>
      <c r="EV291" s="21"/>
      <c r="EW291" s="21"/>
      <c r="EX291" s="21"/>
      <c r="EY291" s="21"/>
      <c r="EZ291" s="21"/>
      <c r="FA291" s="21"/>
      <c r="FB291" s="21"/>
      <c r="FC291" s="21"/>
      <c r="FD291" s="21"/>
      <c r="FE291" s="21"/>
      <c r="FF291" s="21"/>
      <c r="FG291" s="21"/>
      <c r="FH291" s="21"/>
      <c r="FI291" s="21"/>
      <c r="FJ291" s="21"/>
      <c r="FK291" s="21"/>
      <c r="FL291" s="21"/>
      <c r="FM291" s="21"/>
      <c r="FN291" s="21"/>
      <c r="FO291" s="21"/>
      <c r="FP291" s="21"/>
      <c r="FQ291" s="21"/>
      <c r="FR291" s="21"/>
      <c r="FS291" s="21"/>
      <c r="FT291" s="21"/>
      <c r="FU291" s="21"/>
      <c r="FV291" s="21"/>
      <c r="FW291" s="21"/>
      <c r="FX291" s="21"/>
      <c r="FY291" s="21"/>
      <c r="FZ291" s="21"/>
      <c r="GA291" s="21"/>
      <c r="GB291" s="21"/>
      <c r="GC291" s="21"/>
      <c r="GD291" s="21"/>
      <c r="GE291" s="21"/>
      <c r="GF291" s="21"/>
      <c r="GG291" s="21"/>
      <c r="GH291" s="21"/>
      <c r="GI291" s="21"/>
      <c r="GJ291" s="21"/>
      <c r="GK291" s="21"/>
      <c r="GL291" s="21"/>
      <c r="GM291" s="21"/>
      <c r="GN291" s="21"/>
      <c r="GO291" s="21"/>
      <c r="GP291" s="21"/>
      <c r="GQ291" s="21"/>
      <c r="GR291" s="21"/>
      <c r="GS291" s="21"/>
      <c r="GT291" s="21"/>
      <c r="GU291" s="21"/>
      <c r="GV291" s="21"/>
      <c r="GW291" s="21"/>
      <c r="GX291" s="21"/>
      <c r="GY291" s="21"/>
      <c r="GZ291" s="21"/>
      <c r="HA291" s="21"/>
      <c r="HB291" s="21"/>
      <c r="HC291" s="21"/>
      <c r="HD291" s="21"/>
      <c r="HE291" s="21"/>
      <c r="HF291" s="21"/>
      <c r="HG291" s="21"/>
      <c r="HH291" s="21"/>
      <c r="HI291" s="21"/>
      <c r="HJ291" s="21"/>
      <c r="HK291" s="21"/>
      <c r="HL291" s="21"/>
      <c r="HM291" s="21"/>
      <c r="HN291" s="21"/>
      <c r="HO291" s="21"/>
      <c r="HP291" s="21"/>
      <c r="HQ291" s="21"/>
      <c r="HR291" s="21"/>
      <c r="HS291" s="21"/>
      <c r="HT291" s="21"/>
      <c r="HU291" s="21"/>
      <c r="HV291" s="21"/>
      <c r="HW291" s="21"/>
      <c r="HX291" s="21"/>
      <c r="HY291" s="21"/>
      <c r="HZ291" s="21"/>
      <c r="IA291" s="21"/>
      <c r="IB291" s="21"/>
      <c r="IC291" s="21"/>
      <c r="ID291" s="21"/>
      <c r="IE291" s="21"/>
      <c r="IF291" s="21"/>
      <c r="IG291" s="21"/>
      <c r="IH291" s="21"/>
      <c r="II291" s="21"/>
      <c r="IJ291" s="21"/>
      <c r="IK291" s="21"/>
      <c r="IL291" s="21"/>
      <c r="IM291" s="21"/>
      <c r="IN291" s="21"/>
    </row>
    <row r="292" spans="1:248" ht="88.5" customHeight="1">
      <c r="A292" s="4" t="s">
        <v>243</v>
      </c>
      <c r="B292" s="4"/>
      <c r="C292" s="4" t="s">
        <v>1068</v>
      </c>
      <c r="D292" s="4" t="s">
        <v>244</v>
      </c>
      <c r="E292" s="4"/>
      <c r="F292" s="60">
        <f t="shared" si="65"/>
        <v>0</v>
      </c>
      <c r="G292" s="60">
        <f t="shared" si="69"/>
        <v>0</v>
      </c>
      <c r="H292" s="60">
        <f t="shared" si="69"/>
        <v>0</v>
      </c>
      <c r="I292" s="60">
        <f t="shared" si="66"/>
        <v>2666.7</v>
      </c>
      <c r="J292" s="60">
        <f t="shared" si="69"/>
        <v>266.7</v>
      </c>
      <c r="K292" s="60">
        <f t="shared" si="69"/>
        <v>2400</v>
      </c>
      <c r="L292" s="21"/>
      <c r="M292" s="21"/>
      <c r="N292" s="21"/>
      <c r="O292" s="21"/>
      <c r="P292" s="21"/>
      <c r="Q292" s="21"/>
      <c r="R292" s="21"/>
      <c r="S292" s="21"/>
      <c r="T292" s="21"/>
      <c r="U292" s="21"/>
      <c r="V292" s="21"/>
      <c r="W292" s="21"/>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c r="DL292" s="21"/>
      <c r="DM292" s="21"/>
      <c r="DN292" s="21"/>
      <c r="DO292" s="21"/>
      <c r="DP292" s="21"/>
      <c r="DQ292" s="21"/>
      <c r="DR292" s="21"/>
      <c r="DS292" s="21"/>
      <c r="DT292" s="21"/>
      <c r="DU292" s="21"/>
      <c r="DV292" s="21"/>
      <c r="DW292" s="21"/>
      <c r="DX292" s="21"/>
      <c r="DY292" s="21"/>
      <c r="DZ292" s="21"/>
      <c r="EA292" s="21"/>
      <c r="EB292" s="21"/>
      <c r="EC292" s="21"/>
      <c r="ED292" s="21"/>
      <c r="EE292" s="21"/>
      <c r="EF292" s="21"/>
      <c r="EG292" s="21"/>
      <c r="EH292" s="21"/>
      <c r="EI292" s="21"/>
      <c r="EJ292" s="21"/>
      <c r="EK292" s="21"/>
      <c r="EL292" s="21"/>
      <c r="EM292" s="21"/>
      <c r="EN292" s="21"/>
      <c r="EO292" s="21"/>
      <c r="EP292" s="21"/>
      <c r="EQ292" s="21"/>
      <c r="ER292" s="21"/>
      <c r="ES292" s="21"/>
      <c r="ET292" s="21"/>
      <c r="EU292" s="21"/>
      <c r="EV292" s="21"/>
      <c r="EW292" s="21"/>
      <c r="EX292" s="21"/>
      <c r="EY292" s="21"/>
      <c r="EZ292" s="21"/>
      <c r="FA292" s="21"/>
      <c r="FB292" s="21"/>
      <c r="FC292" s="21"/>
      <c r="FD292" s="21"/>
      <c r="FE292" s="21"/>
      <c r="FF292" s="21"/>
      <c r="FG292" s="21"/>
      <c r="FH292" s="21"/>
      <c r="FI292" s="21"/>
      <c r="FJ292" s="21"/>
      <c r="FK292" s="21"/>
      <c r="FL292" s="21"/>
      <c r="FM292" s="21"/>
      <c r="FN292" s="21"/>
      <c r="FO292" s="21"/>
      <c r="FP292" s="21"/>
      <c r="FQ292" s="21"/>
      <c r="FR292" s="21"/>
      <c r="FS292" s="21"/>
      <c r="FT292" s="21"/>
      <c r="FU292" s="21"/>
      <c r="FV292" s="21"/>
      <c r="FW292" s="21"/>
      <c r="FX292" s="21"/>
      <c r="FY292" s="21"/>
      <c r="FZ292" s="21"/>
      <c r="GA292" s="21"/>
      <c r="GB292" s="21"/>
      <c r="GC292" s="21"/>
      <c r="GD292" s="21"/>
      <c r="GE292" s="21"/>
      <c r="GF292" s="21"/>
      <c r="GG292" s="21"/>
      <c r="GH292" s="21"/>
      <c r="GI292" s="21"/>
      <c r="GJ292" s="21"/>
      <c r="GK292" s="21"/>
      <c r="GL292" s="21"/>
      <c r="GM292" s="21"/>
      <c r="GN292" s="21"/>
      <c r="GO292" s="21"/>
      <c r="GP292" s="21"/>
      <c r="GQ292" s="21"/>
      <c r="GR292" s="21"/>
      <c r="GS292" s="21"/>
      <c r="GT292" s="21"/>
      <c r="GU292" s="21"/>
      <c r="GV292" s="21"/>
      <c r="GW292" s="21"/>
      <c r="GX292" s="21"/>
      <c r="GY292" s="21"/>
      <c r="GZ292" s="21"/>
      <c r="HA292" s="21"/>
      <c r="HB292" s="21"/>
      <c r="HC292" s="21"/>
      <c r="HD292" s="21"/>
      <c r="HE292" s="21"/>
      <c r="HF292" s="21"/>
      <c r="HG292" s="21"/>
      <c r="HH292" s="21"/>
      <c r="HI292" s="21"/>
      <c r="HJ292" s="21"/>
      <c r="HK292" s="21"/>
      <c r="HL292" s="21"/>
      <c r="HM292" s="21"/>
      <c r="HN292" s="21"/>
      <c r="HO292" s="21"/>
      <c r="HP292" s="21"/>
      <c r="HQ292" s="21"/>
      <c r="HR292" s="21"/>
      <c r="HS292" s="21"/>
      <c r="HT292" s="21"/>
      <c r="HU292" s="21"/>
      <c r="HV292" s="21"/>
      <c r="HW292" s="21"/>
      <c r="HX292" s="21"/>
      <c r="HY292" s="21"/>
      <c r="HZ292" s="21"/>
      <c r="IA292" s="21"/>
      <c r="IB292" s="21"/>
      <c r="IC292" s="21"/>
      <c r="ID292" s="21"/>
      <c r="IE292" s="21"/>
      <c r="IF292" s="21"/>
      <c r="IG292" s="21"/>
      <c r="IH292" s="21"/>
      <c r="II292" s="21"/>
      <c r="IJ292" s="21"/>
      <c r="IK292" s="21"/>
      <c r="IL292" s="21"/>
      <c r="IM292" s="21"/>
      <c r="IN292" s="21"/>
    </row>
    <row r="293" spans="1:248" ht="125.25" customHeight="1">
      <c r="A293" s="4" t="s">
        <v>245</v>
      </c>
      <c r="B293" s="4"/>
      <c r="C293" s="4" t="s">
        <v>1068</v>
      </c>
      <c r="D293" s="4" t="s">
        <v>246</v>
      </c>
      <c r="E293" s="4"/>
      <c r="F293" s="60">
        <f t="shared" si="65"/>
        <v>0</v>
      </c>
      <c r="G293" s="60">
        <f>G294</f>
        <v>0</v>
      </c>
      <c r="H293" s="60">
        <f>H294</f>
        <v>0</v>
      </c>
      <c r="I293" s="60">
        <f t="shared" si="66"/>
        <v>2666.7</v>
      </c>
      <c r="J293" s="60">
        <f>J294</f>
        <v>266.7</v>
      </c>
      <c r="K293" s="60">
        <f>K294</f>
        <v>2400</v>
      </c>
      <c r="L293" s="21"/>
      <c r="M293" s="21"/>
      <c r="N293" s="21"/>
      <c r="O293" s="21"/>
      <c r="P293" s="21"/>
      <c r="Q293" s="21"/>
      <c r="R293" s="21"/>
      <c r="S293" s="21"/>
      <c r="T293" s="21"/>
      <c r="U293" s="21"/>
      <c r="V293" s="21"/>
      <c r="W293" s="21"/>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c r="DL293" s="21"/>
      <c r="DM293" s="21"/>
      <c r="DN293" s="21"/>
      <c r="DO293" s="21"/>
      <c r="DP293" s="21"/>
      <c r="DQ293" s="21"/>
      <c r="DR293" s="21"/>
      <c r="DS293" s="21"/>
      <c r="DT293" s="21"/>
      <c r="DU293" s="21"/>
      <c r="DV293" s="21"/>
      <c r="DW293" s="21"/>
      <c r="DX293" s="21"/>
      <c r="DY293" s="21"/>
      <c r="DZ293" s="21"/>
      <c r="EA293" s="21"/>
      <c r="EB293" s="21"/>
      <c r="EC293" s="21"/>
      <c r="ED293" s="21"/>
      <c r="EE293" s="21"/>
      <c r="EF293" s="21"/>
      <c r="EG293" s="21"/>
      <c r="EH293" s="21"/>
      <c r="EI293" s="21"/>
      <c r="EJ293" s="21"/>
      <c r="EK293" s="21"/>
      <c r="EL293" s="21"/>
      <c r="EM293" s="21"/>
      <c r="EN293" s="21"/>
      <c r="EO293" s="21"/>
      <c r="EP293" s="21"/>
      <c r="EQ293" s="21"/>
      <c r="ER293" s="21"/>
      <c r="ES293" s="21"/>
      <c r="ET293" s="21"/>
      <c r="EU293" s="21"/>
      <c r="EV293" s="21"/>
      <c r="EW293" s="21"/>
      <c r="EX293" s="21"/>
      <c r="EY293" s="21"/>
      <c r="EZ293" s="21"/>
      <c r="FA293" s="21"/>
      <c r="FB293" s="21"/>
      <c r="FC293" s="21"/>
      <c r="FD293" s="21"/>
      <c r="FE293" s="21"/>
      <c r="FF293" s="21"/>
      <c r="FG293" s="21"/>
      <c r="FH293" s="21"/>
      <c r="FI293" s="21"/>
      <c r="FJ293" s="21"/>
      <c r="FK293" s="21"/>
      <c r="FL293" s="21"/>
      <c r="FM293" s="21"/>
      <c r="FN293" s="21"/>
      <c r="FO293" s="21"/>
      <c r="FP293" s="21"/>
      <c r="FQ293" s="21"/>
      <c r="FR293" s="21"/>
      <c r="FS293" s="21"/>
      <c r="FT293" s="21"/>
      <c r="FU293" s="21"/>
      <c r="FV293" s="21"/>
      <c r="FW293" s="21"/>
      <c r="FX293" s="21"/>
      <c r="FY293" s="21"/>
      <c r="FZ293" s="21"/>
      <c r="GA293" s="21"/>
      <c r="GB293" s="21"/>
      <c r="GC293" s="21"/>
      <c r="GD293" s="21"/>
      <c r="GE293" s="21"/>
      <c r="GF293" s="21"/>
      <c r="GG293" s="21"/>
      <c r="GH293" s="21"/>
      <c r="GI293" s="21"/>
      <c r="GJ293" s="21"/>
      <c r="GK293" s="21"/>
      <c r="GL293" s="21"/>
      <c r="GM293" s="21"/>
      <c r="GN293" s="21"/>
      <c r="GO293" s="21"/>
      <c r="GP293" s="21"/>
      <c r="GQ293" s="21"/>
      <c r="GR293" s="21"/>
      <c r="GS293" s="21"/>
      <c r="GT293" s="21"/>
      <c r="GU293" s="21"/>
      <c r="GV293" s="21"/>
      <c r="GW293" s="21"/>
      <c r="GX293" s="21"/>
      <c r="GY293" s="21"/>
      <c r="GZ293" s="21"/>
      <c r="HA293" s="21"/>
      <c r="HB293" s="21"/>
      <c r="HC293" s="21"/>
      <c r="HD293" s="21"/>
      <c r="HE293" s="21"/>
      <c r="HF293" s="21"/>
      <c r="HG293" s="21"/>
      <c r="HH293" s="21"/>
      <c r="HI293" s="21"/>
      <c r="HJ293" s="21"/>
      <c r="HK293" s="21"/>
      <c r="HL293" s="21"/>
      <c r="HM293" s="21"/>
      <c r="HN293" s="21"/>
      <c r="HO293" s="21"/>
      <c r="HP293" s="21"/>
      <c r="HQ293" s="21"/>
      <c r="HR293" s="21"/>
      <c r="HS293" s="21"/>
      <c r="HT293" s="21"/>
      <c r="HU293" s="21"/>
      <c r="HV293" s="21"/>
      <c r="HW293" s="21"/>
      <c r="HX293" s="21"/>
      <c r="HY293" s="21"/>
      <c r="HZ293" s="21"/>
      <c r="IA293" s="21"/>
      <c r="IB293" s="21"/>
      <c r="IC293" s="21"/>
      <c r="ID293" s="21"/>
      <c r="IE293" s="21"/>
      <c r="IF293" s="21"/>
      <c r="IG293" s="21"/>
      <c r="IH293" s="21"/>
      <c r="II293" s="21"/>
      <c r="IJ293" s="21"/>
      <c r="IK293" s="21"/>
      <c r="IL293" s="21"/>
      <c r="IM293" s="21"/>
      <c r="IN293" s="21"/>
    </row>
    <row r="294" spans="1:248" ht="187.5" customHeight="1">
      <c r="A294" s="2" t="s">
        <v>247</v>
      </c>
      <c r="B294" s="4"/>
      <c r="C294" s="2" t="s">
        <v>1068</v>
      </c>
      <c r="D294" s="2" t="s">
        <v>248</v>
      </c>
      <c r="E294" s="4"/>
      <c r="F294" s="11">
        <f>G294+H294</f>
        <v>0</v>
      </c>
      <c r="G294" s="11">
        <f>G295</f>
        <v>0</v>
      </c>
      <c r="H294" s="11">
        <f>H295</f>
        <v>0</v>
      </c>
      <c r="I294" s="11">
        <f>J294+K294</f>
        <v>2666.7</v>
      </c>
      <c r="J294" s="11">
        <f>J295</f>
        <v>266.7</v>
      </c>
      <c r="K294" s="11">
        <f>K295</f>
        <v>2400</v>
      </c>
      <c r="L294" s="21"/>
      <c r="M294" s="21"/>
      <c r="N294" s="21"/>
      <c r="O294" s="21"/>
      <c r="P294" s="21"/>
      <c r="Q294" s="21"/>
      <c r="R294" s="21"/>
      <c r="S294" s="21"/>
      <c r="T294" s="21"/>
      <c r="U294" s="21"/>
      <c r="V294" s="21"/>
      <c r="W294" s="21"/>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c r="DL294" s="21"/>
      <c r="DM294" s="21"/>
      <c r="DN294" s="21"/>
      <c r="DO294" s="21"/>
      <c r="DP294" s="21"/>
      <c r="DQ294" s="21"/>
      <c r="DR294" s="21"/>
      <c r="DS294" s="21"/>
      <c r="DT294" s="21"/>
      <c r="DU294" s="21"/>
      <c r="DV294" s="21"/>
      <c r="DW294" s="21"/>
      <c r="DX294" s="21"/>
      <c r="DY294" s="21"/>
      <c r="DZ294" s="21"/>
      <c r="EA294" s="21"/>
      <c r="EB294" s="21"/>
      <c r="EC294" s="21"/>
      <c r="ED294" s="21"/>
      <c r="EE294" s="21"/>
      <c r="EF294" s="21"/>
      <c r="EG294" s="21"/>
      <c r="EH294" s="21"/>
      <c r="EI294" s="21"/>
      <c r="EJ294" s="21"/>
      <c r="EK294" s="21"/>
      <c r="EL294" s="21"/>
      <c r="EM294" s="21"/>
      <c r="EN294" s="21"/>
      <c r="EO294" s="21"/>
      <c r="EP294" s="21"/>
      <c r="EQ294" s="21"/>
      <c r="ER294" s="21"/>
      <c r="ES294" s="21"/>
      <c r="ET294" s="21"/>
      <c r="EU294" s="21"/>
      <c r="EV294" s="21"/>
      <c r="EW294" s="21"/>
      <c r="EX294" s="21"/>
      <c r="EY294" s="21"/>
      <c r="EZ294" s="21"/>
      <c r="FA294" s="21"/>
      <c r="FB294" s="21"/>
      <c r="FC294" s="21"/>
      <c r="FD294" s="21"/>
      <c r="FE294" s="21"/>
      <c r="FF294" s="21"/>
      <c r="FG294" s="21"/>
      <c r="FH294" s="21"/>
      <c r="FI294" s="21"/>
      <c r="FJ294" s="21"/>
      <c r="FK294" s="21"/>
      <c r="FL294" s="21"/>
      <c r="FM294" s="21"/>
      <c r="FN294" s="21"/>
      <c r="FO294" s="21"/>
      <c r="FP294" s="21"/>
      <c r="FQ294" s="21"/>
      <c r="FR294" s="21"/>
      <c r="FS294" s="21"/>
      <c r="FT294" s="21"/>
      <c r="FU294" s="21"/>
      <c r="FV294" s="21"/>
      <c r="FW294" s="21"/>
      <c r="FX294" s="21"/>
      <c r="FY294" s="21"/>
      <c r="FZ294" s="21"/>
      <c r="GA294" s="21"/>
      <c r="GB294" s="21"/>
      <c r="GC294" s="21"/>
      <c r="GD294" s="21"/>
      <c r="GE294" s="21"/>
      <c r="GF294" s="21"/>
      <c r="GG294" s="21"/>
      <c r="GH294" s="21"/>
      <c r="GI294" s="21"/>
      <c r="GJ294" s="21"/>
      <c r="GK294" s="21"/>
      <c r="GL294" s="21"/>
      <c r="GM294" s="21"/>
      <c r="GN294" s="21"/>
      <c r="GO294" s="21"/>
      <c r="GP294" s="21"/>
      <c r="GQ294" s="21"/>
      <c r="GR294" s="21"/>
      <c r="GS294" s="21"/>
      <c r="GT294" s="21"/>
      <c r="GU294" s="21"/>
      <c r="GV294" s="21"/>
      <c r="GW294" s="21"/>
      <c r="GX294" s="21"/>
      <c r="GY294" s="21"/>
      <c r="GZ294" s="21"/>
      <c r="HA294" s="21"/>
      <c r="HB294" s="21"/>
      <c r="HC294" s="21"/>
      <c r="HD294" s="21"/>
      <c r="HE294" s="21"/>
      <c r="HF294" s="21"/>
      <c r="HG294" s="21"/>
      <c r="HH294" s="21"/>
      <c r="HI294" s="21"/>
      <c r="HJ294" s="21"/>
      <c r="HK294" s="21"/>
      <c r="HL294" s="21"/>
      <c r="HM294" s="21"/>
      <c r="HN294" s="21"/>
      <c r="HO294" s="21"/>
      <c r="HP294" s="21"/>
      <c r="HQ294" s="21"/>
      <c r="HR294" s="21"/>
      <c r="HS294" s="21"/>
      <c r="HT294" s="21"/>
      <c r="HU294" s="21"/>
      <c r="HV294" s="21"/>
      <c r="HW294" s="21"/>
      <c r="HX294" s="21"/>
      <c r="HY294" s="21"/>
      <c r="HZ294" s="21"/>
      <c r="IA294" s="21"/>
      <c r="IB294" s="21"/>
      <c r="IC294" s="21"/>
      <c r="ID294" s="21"/>
      <c r="IE294" s="21"/>
      <c r="IF294" s="21"/>
      <c r="IG294" s="21"/>
      <c r="IH294" s="21"/>
      <c r="II294" s="21"/>
      <c r="IJ294" s="21"/>
      <c r="IK294" s="21"/>
      <c r="IL294" s="21"/>
      <c r="IM294" s="21"/>
      <c r="IN294" s="21"/>
    </row>
    <row r="295" spans="1:248" ht="75" customHeight="1">
      <c r="A295" s="2" t="s">
        <v>34</v>
      </c>
      <c r="B295" s="2"/>
      <c r="C295" s="2" t="s">
        <v>1068</v>
      </c>
      <c r="D295" s="2" t="s">
        <v>248</v>
      </c>
      <c r="E295" s="2" t="s">
        <v>35</v>
      </c>
      <c r="F295" s="11">
        <f>G295+H295</f>
        <v>0</v>
      </c>
      <c r="G295" s="11"/>
      <c r="H295" s="11"/>
      <c r="I295" s="11">
        <f>J295+K295</f>
        <v>2666.7</v>
      </c>
      <c r="J295" s="11">
        <v>266.7</v>
      </c>
      <c r="K295" s="11">
        <v>2400</v>
      </c>
      <c r="L295" s="21"/>
      <c r="M295" s="21"/>
      <c r="N295" s="21"/>
      <c r="O295" s="21"/>
      <c r="P295" s="21"/>
      <c r="Q295" s="21"/>
      <c r="R295" s="21"/>
      <c r="S295" s="21"/>
      <c r="T295" s="21"/>
      <c r="U295" s="21"/>
      <c r="V295" s="21"/>
      <c r="W295" s="21"/>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c r="DL295" s="21"/>
      <c r="DM295" s="21"/>
      <c r="DN295" s="21"/>
      <c r="DO295" s="21"/>
      <c r="DP295" s="21"/>
      <c r="DQ295" s="21"/>
      <c r="DR295" s="21"/>
      <c r="DS295" s="21"/>
      <c r="DT295" s="21"/>
      <c r="DU295" s="21"/>
      <c r="DV295" s="21"/>
      <c r="DW295" s="21"/>
      <c r="DX295" s="21"/>
      <c r="DY295" s="21"/>
      <c r="DZ295" s="21"/>
      <c r="EA295" s="21"/>
      <c r="EB295" s="21"/>
      <c r="EC295" s="21"/>
      <c r="ED295" s="21"/>
      <c r="EE295" s="21"/>
      <c r="EF295" s="21"/>
      <c r="EG295" s="21"/>
      <c r="EH295" s="21"/>
      <c r="EI295" s="21"/>
      <c r="EJ295" s="21"/>
      <c r="EK295" s="21"/>
      <c r="EL295" s="21"/>
      <c r="EM295" s="21"/>
      <c r="EN295" s="21"/>
      <c r="EO295" s="21"/>
      <c r="EP295" s="21"/>
      <c r="EQ295" s="21"/>
      <c r="ER295" s="21"/>
      <c r="ES295" s="21"/>
      <c r="ET295" s="21"/>
      <c r="EU295" s="21"/>
      <c r="EV295" s="21"/>
      <c r="EW295" s="21"/>
      <c r="EX295" s="21"/>
      <c r="EY295" s="21"/>
      <c r="EZ295" s="21"/>
      <c r="FA295" s="21"/>
      <c r="FB295" s="21"/>
      <c r="FC295" s="21"/>
      <c r="FD295" s="21"/>
      <c r="FE295" s="21"/>
      <c r="FF295" s="21"/>
      <c r="FG295" s="21"/>
      <c r="FH295" s="21"/>
      <c r="FI295" s="21"/>
      <c r="FJ295" s="21"/>
      <c r="FK295" s="21"/>
      <c r="FL295" s="21"/>
      <c r="FM295" s="21"/>
      <c r="FN295" s="21"/>
      <c r="FO295" s="21"/>
      <c r="FP295" s="21"/>
      <c r="FQ295" s="21"/>
      <c r="FR295" s="21"/>
      <c r="FS295" s="21"/>
      <c r="FT295" s="21"/>
      <c r="FU295" s="21"/>
      <c r="FV295" s="21"/>
      <c r="FW295" s="21"/>
      <c r="FX295" s="21"/>
      <c r="FY295" s="21"/>
      <c r="FZ295" s="21"/>
      <c r="GA295" s="21"/>
      <c r="GB295" s="21"/>
      <c r="GC295" s="21"/>
      <c r="GD295" s="21"/>
      <c r="GE295" s="21"/>
      <c r="GF295" s="21"/>
      <c r="GG295" s="21"/>
      <c r="GH295" s="21"/>
      <c r="GI295" s="21"/>
      <c r="GJ295" s="21"/>
      <c r="GK295" s="21"/>
      <c r="GL295" s="21"/>
      <c r="GM295" s="21"/>
      <c r="GN295" s="21"/>
      <c r="GO295" s="21"/>
      <c r="GP295" s="21"/>
      <c r="GQ295" s="21"/>
      <c r="GR295" s="21"/>
      <c r="GS295" s="21"/>
      <c r="GT295" s="21"/>
      <c r="GU295" s="21"/>
      <c r="GV295" s="21"/>
      <c r="GW295" s="21"/>
      <c r="GX295" s="21"/>
      <c r="GY295" s="21"/>
      <c r="GZ295" s="21"/>
      <c r="HA295" s="21"/>
      <c r="HB295" s="21"/>
      <c r="HC295" s="21"/>
      <c r="HD295" s="21"/>
      <c r="HE295" s="21"/>
      <c r="HF295" s="21"/>
      <c r="HG295" s="21"/>
      <c r="HH295" s="21"/>
      <c r="HI295" s="21"/>
      <c r="HJ295" s="21"/>
      <c r="HK295" s="21"/>
      <c r="HL295" s="21"/>
      <c r="HM295" s="21"/>
      <c r="HN295" s="21"/>
      <c r="HO295" s="21"/>
      <c r="HP295" s="21"/>
      <c r="HQ295" s="21"/>
      <c r="HR295" s="21"/>
      <c r="HS295" s="21"/>
      <c r="HT295" s="21"/>
      <c r="HU295" s="21"/>
      <c r="HV295" s="21"/>
      <c r="HW295" s="21"/>
      <c r="HX295" s="21"/>
      <c r="HY295" s="21"/>
      <c r="HZ295" s="21"/>
      <c r="IA295" s="21"/>
      <c r="IB295" s="21"/>
      <c r="IC295" s="21"/>
      <c r="ID295" s="21"/>
      <c r="IE295" s="21"/>
      <c r="IF295" s="21"/>
      <c r="IG295" s="21"/>
      <c r="IH295" s="21"/>
      <c r="II295" s="21"/>
      <c r="IJ295" s="21"/>
      <c r="IK295" s="21"/>
      <c r="IL295" s="21"/>
      <c r="IM295" s="21"/>
      <c r="IN295" s="21"/>
    </row>
    <row r="296" spans="1:248" ht="33">
      <c r="A296" s="9" t="s">
        <v>304</v>
      </c>
      <c r="B296" s="9"/>
      <c r="C296" s="9" t="s">
        <v>305</v>
      </c>
      <c r="D296" s="9"/>
      <c r="E296" s="9"/>
      <c r="F296" s="8">
        <f t="shared" si="65"/>
        <v>313360.2</v>
      </c>
      <c r="G296" s="8">
        <f>G297+G307+G317</f>
        <v>49423.200000000004</v>
      </c>
      <c r="H296" s="8">
        <f>H297+H307+H317</f>
        <v>263937</v>
      </c>
      <c r="I296" s="8">
        <f t="shared" si="66"/>
        <v>289529.7</v>
      </c>
      <c r="J296" s="8">
        <f>J297+J307+J317</f>
        <v>62848.100000000006</v>
      </c>
      <c r="K296" s="8">
        <f>K297+K307+K317</f>
        <v>226681.60000000001</v>
      </c>
      <c r="L296" s="21"/>
      <c r="M296" s="21"/>
      <c r="N296" s="21"/>
      <c r="O296" s="21"/>
      <c r="P296" s="21"/>
      <c r="Q296" s="21"/>
      <c r="R296" s="21"/>
      <c r="S296" s="21"/>
      <c r="T296" s="21"/>
      <c r="U296" s="21"/>
      <c r="V296" s="21"/>
      <c r="W296" s="21"/>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c r="DL296" s="21"/>
      <c r="DM296" s="21"/>
      <c r="DN296" s="21"/>
      <c r="DO296" s="21"/>
      <c r="DP296" s="21"/>
      <c r="DQ296" s="21"/>
      <c r="DR296" s="21"/>
      <c r="DS296" s="21"/>
      <c r="DT296" s="21"/>
      <c r="DU296" s="21"/>
      <c r="DV296" s="21"/>
      <c r="DW296" s="21"/>
      <c r="DX296" s="21"/>
      <c r="DY296" s="21"/>
      <c r="DZ296" s="21"/>
      <c r="EA296" s="21"/>
      <c r="EB296" s="21"/>
      <c r="EC296" s="21"/>
      <c r="ED296" s="21"/>
      <c r="EE296" s="21"/>
      <c r="EF296" s="21"/>
      <c r="EG296" s="21"/>
      <c r="EH296" s="21"/>
      <c r="EI296" s="21"/>
      <c r="EJ296" s="21"/>
      <c r="EK296" s="21"/>
      <c r="EL296" s="21"/>
      <c r="EM296" s="21"/>
      <c r="EN296" s="21"/>
      <c r="EO296" s="21"/>
      <c r="EP296" s="21"/>
      <c r="EQ296" s="21"/>
      <c r="ER296" s="21"/>
      <c r="ES296" s="21"/>
      <c r="ET296" s="21"/>
      <c r="EU296" s="21"/>
      <c r="EV296" s="21"/>
      <c r="EW296" s="21"/>
      <c r="EX296" s="21"/>
      <c r="EY296" s="21"/>
      <c r="EZ296" s="21"/>
      <c r="FA296" s="21"/>
      <c r="FB296" s="21"/>
      <c r="FC296" s="21"/>
      <c r="FD296" s="21"/>
      <c r="FE296" s="21"/>
      <c r="FF296" s="21"/>
      <c r="FG296" s="21"/>
      <c r="FH296" s="21"/>
      <c r="FI296" s="21"/>
      <c r="FJ296" s="21"/>
      <c r="FK296" s="21"/>
      <c r="FL296" s="21"/>
      <c r="FM296" s="21"/>
      <c r="FN296" s="21"/>
      <c r="FO296" s="21"/>
      <c r="FP296" s="21"/>
      <c r="FQ296" s="21"/>
      <c r="FR296" s="21"/>
      <c r="FS296" s="21"/>
      <c r="FT296" s="21"/>
      <c r="FU296" s="21"/>
      <c r="FV296" s="21"/>
      <c r="FW296" s="21"/>
      <c r="FX296" s="21"/>
      <c r="FY296" s="21"/>
      <c r="FZ296" s="21"/>
      <c r="GA296" s="21"/>
      <c r="GB296" s="21"/>
      <c r="GC296" s="21"/>
      <c r="GD296" s="21"/>
      <c r="GE296" s="21"/>
      <c r="GF296" s="21"/>
      <c r="GG296" s="21"/>
      <c r="GH296" s="21"/>
      <c r="GI296" s="21"/>
      <c r="GJ296" s="21"/>
      <c r="GK296" s="21"/>
      <c r="GL296" s="21"/>
      <c r="GM296" s="21"/>
      <c r="GN296" s="21"/>
      <c r="GO296" s="21"/>
      <c r="GP296" s="21"/>
      <c r="GQ296" s="21"/>
      <c r="GR296" s="21"/>
      <c r="GS296" s="21"/>
      <c r="GT296" s="21"/>
      <c r="GU296" s="21"/>
      <c r="GV296" s="21"/>
      <c r="GW296" s="21"/>
      <c r="GX296" s="21"/>
      <c r="GY296" s="21"/>
      <c r="GZ296" s="21"/>
      <c r="HA296" s="21"/>
      <c r="HB296" s="21"/>
      <c r="HC296" s="21"/>
      <c r="HD296" s="21"/>
      <c r="HE296" s="21"/>
      <c r="HF296" s="21"/>
      <c r="HG296" s="21"/>
      <c r="HH296" s="21"/>
      <c r="HI296" s="21"/>
      <c r="HJ296" s="21"/>
      <c r="HK296" s="21"/>
      <c r="HL296" s="21"/>
      <c r="HM296" s="21"/>
      <c r="HN296" s="21"/>
      <c r="HO296" s="21"/>
      <c r="HP296" s="21"/>
      <c r="HQ296" s="21"/>
      <c r="HR296" s="21"/>
      <c r="HS296" s="21"/>
      <c r="HT296" s="21"/>
      <c r="HU296" s="21"/>
      <c r="HV296" s="21"/>
      <c r="HW296" s="21"/>
      <c r="HX296" s="21"/>
      <c r="HY296" s="21"/>
      <c r="HZ296" s="21"/>
      <c r="IA296" s="21"/>
      <c r="IB296" s="21"/>
      <c r="IC296" s="21"/>
      <c r="ID296" s="21"/>
      <c r="IE296" s="21"/>
      <c r="IF296" s="21"/>
      <c r="IG296" s="21"/>
      <c r="IH296" s="21"/>
      <c r="II296" s="21"/>
      <c r="IJ296" s="21"/>
      <c r="IK296" s="21"/>
      <c r="IL296" s="21"/>
      <c r="IM296" s="21"/>
      <c r="IN296" s="21"/>
    </row>
    <row r="297" spans="1:248" ht="51.75" customHeight="1">
      <c r="A297" s="9" t="s">
        <v>306</v>
      </c>
      <c r="B297" s="9"/>
      <c r="C297" s="9" t="s">
        <v>307</v>
      </c>
      <c r="D297" s="9"/>
      <c r="E297" s="9"/>
      <c r="F297" s="8">
        <f t="shared" si="65"/>
        <v>85353.8</v>
      </c>
      <c r="G297" s="8">
        <f t="shared" ref="G297:H299" si="70">G298</f>
        <v>16535.8</v>
      </c>
      <c r="H297" s="8">
        <f t="shared" si="70"/>
        <v>68818</v>
      </c>
      <c r="I297" s="8">
        <f t="shared" si="66"/>
        <v>95094.399999999994</v>
      </c>
      <c r="J297" s="8">
        <f t="shared" ref="J297:K299" si="71">J298</f>
        <v>18251.400000000001</v>
      </c>
      <c r="K297" s="8">
        <f t="shared" si="71"/>
        <v>76843</v>
      </c>
      <c r="L297" s="21"/>
      <c r="M297" s="21"/>
      <c r="N297" s="21"/>
      <c r="O297" s="21"/>
      <c r="P297" s="21"/>
      <c r="Q297" s="21"/>
      <c r="R297" s="21"/>
      <c r="S297" s="21"/>
      <c r="T297" s="21"/>
      <c r="U297" s="21"/>
      <c r="V297" s="21"/>
      <c r="W297" s="21"/>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c r="DL297" s="21"/>
      <c r="DM297" s="21"/>
      <c r="DN297" s="21"/>
      <c r="DO297" s="21"/>
      <c r="DP297" s="21"/>
      <c r="DQ297" s="21"/>
      <c r="DR297" s="21"/>
      <c r="DS297" s="21"/>
      <c r="DT297" s="21"/>
      <c r="DU297" s="21"/>
      <c r="DV297" s="21"/>
      <c r="DW297" s="21"/>
      <c r="DX297" s="21"/>
      <c r="DY297" s="21"/>
      <c r="DZ297" s="21"/>
      <c r="EA297" s="21"/>
      <c r="EB297" s="21"/>
      <c r="EC297" s="21"/>
      <c r="ED297" s="21"/>
      <c r="EE297" s="21"/>
      <c r="EF297" s="21"/>
      <c r="EG297" s="21"/>
      <c r="EH297" s="21"/>
      <c r="EI297" s="21"/>
      <c r="EJ297" s="21"/>
      <c r="EK297" s="21"/>
      <c r="EL297" s="21"/>
      <c r="EM297" s="21"/>
      <c r="EN297" s="21"/>
      <c r="EO297" s="21"/>
      <c r="EP297" s="21"/>
      <c r="EQ297" s="21"/>
      <c r="ER297" s="21"/>
      <c r="ES297" s="21"/>
      <c r="ET297" s="21"/>
      <c r="EU297" s="21"/>
      <c r="EV297" s="21"/>
      <c r="EW297" s="21"/>
      <c r="EX297" s="21"/>
      <c r="EY297" s="21"/>
      <c r="EZ297" s="21"/>
      <c r="FA297" s="21"/>
      <c r="FB297" s="21"/>
      <c r="FC297" s="21"/>
      <c r="FD297" s="21"/>
      <c r="FE297" s="21"/>
      <c r="FF297" s="21"/>
      <c r="FG297" s="21"/>
      <c r="FH297" s="21"/>
      <c r="FI297" s="21"/>
      <c r="FJ297" s="21"/>
      <c r="FK297" s="21"/>
      <c r="FL297" s="21"/>
      <c r="FM297" s="21"/>
      <c r="FN297" s="21"/>
      <c r="FO297" s="21"/>
      <c r="FP297" s="21"/>
      <c r="FQ297" s="21"/>
      <c r="FR297" s="21"/>
      <c r="FS297" s="21"/>
      <c r="FT297" s="21"/>
      <c r="FU297" s="21"/>
      <c r="FV297" s="21"/>
      <c r="FW297" s="21"/>
      <c r="FX297" s="21"/>
      <c r="FY297" s="21"/>
      <c r="FZ297" s="21"/>
      <c r="GA297" s="21"/>
      <c r="GB297" s="21"/>
      <c r="GC297" s="21"/>
      <c r="GD297" s="21"/>
      <c r="GE297" s="21"/>
      <c r="GF297" s="21"/>
      <c r="GG297" s="21"/>
      <c r="GH297" s="21"/>
      <c r="GI297" s="21"/>
      <c r="GJ297" s="21"/>
      <c r="GK297" s="21"/>
      <c r="GL297" s="21"/>
      <c r="GM297" s="21"/>
      <c r="GN297" s="21"/>
      <c r="GO297" s="21"/>
      <c r="GP297" s="21"/>
      <c r="GQ297" s="21"/>
      <c r="GR297" s="21"/>
      <c r="GS297" s="21"/>
      <c r="GT297" s="21"/>
      <c r="GU297" s="21"/>
      <c r="GV297" s="21"/>
      <c r="GW297" s="21"/>
      <c r="GX297" s="21"/>
      <c r="GY297" s="21"/>
      <c r="GZ297" s="21"/>
      <c r="HA297" s="21"/>
      <c r="HB297" s="21"/>
      <c r="HC297" s="21"/>
      <c r="HD297" s="21"/>
      <c r="HE297" s="21"/>
      <c r="HF297" s="21"/>
      <c r="HG297" s="21"/>
      <c r="HH297" s="21"/>
      <c r="HI297" s="21"/>
      <c r="HJ297" s="21"/>
      <c r="HK297" s="21"/>
      <c r="HL297" s="21"/>
      <c r="HM297" s="21"/>
      <c r="HN297" s="21"/>
      <c r="HO297" s="21"/>
      <c r="HP297" s="21"/>
      <c r="HQ297" s="21"/>
      <c r="HR297" s="21"/>
      <c r="HS297" s="21"/>
      <c r="HT297" s="21"/>
      <c r="HU297" s="21"/>
      <c r="HV297" s="21"/>
      <c r="HW297" s="21"/>
      <c r="HX297" s="21"/>
      <c r="HY297" s="21"/>
      <c r="HZ297" s="21"/>
      <c r="IA297" s="21"/>
      <c r="IB297" s="21"/>
      <c r="IC297" s="21"/>
      <c r="ID297" s="21"/>
      <c r="IE297" s="21"/>
      <c r="IF297" s="21"/>
      <c r="IG297" s="21"/>
      <c r="IH297" s="21"/>
      <c r="II297" s="21"/>
      <c r="IJ297" s="21"/>
      <c r="IK297" s="21"/>
      <c r="IL297" s="21"/>
      <c r="IM297" s="21"/>
      <c r="IN297" s="21"/>
    </row>
    <row r="298" spans="1:248" ht="132.75" customHeight="1">
      <c r="A298" s="10" t="s">
        <v>308</v>
      </c>
      <c r="B298" s="9"/>
      <c r="C298" s="9" t="s">
        <v>307</v>
      </c>
      <c r="D298" s="9" t="s">
        <v>309</v>
      </c>
      <c r="E298" s="9"/>
      <c r="F298" s="8">
        <f t="shared" si="65"/>
        <v>85353.8</v>
      </c>
      <c r="G298" s="8">
        <f t="shared" si="70"/>
        <v>16535.8</v>
      </c>
      <c r="H298" s="8">
        <f t="shared" si="70"/>
        <v>68818</v>
      </c>
      <c r="I298" s="8">
        <f t="shared" si="66"/>
        <v>95094.399999999994</v>
      </c>
      <c r="J298" s="8">
        <f t="shared" si="71"/>
        <v>18251.400000000001</v>
      </c>
      <c r="K298" s="8">
        <f t="shared" si="71"/>
        <v>76843</v>
      </c>
      <c r="L298" s="21"/>
      <c r="M298" s="21"/>
      <c r="N298" s="21"/>
      <c r="O298" s="21"/>
      <c r="P298" s="21"/>
      <c r="Q298" s="21"/>
      <c r="R298" s="21"/>
      <c r="S298" s="21"/>
      <c r="T298" s="21"/>
      <c r="U298" s="21"/>
      <c r="V298" s="21"/>
      <c r="W298" s="21"/>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c r="DL298" s="21"/>
      <c r="DM298" s="21"/>
      <c r="DN298" s="21"/>
      <c r="DO298" s="21"/>
      <c r="DP298" s="21"/>
      <c r="DQ298" s="21"/>
      <c r="DR298" s="21"/>
      <c r="DS298" s="21"/>
      <c r="DT298" s="21"/>
      <c r="DU298" s="21"/>
      <c r="DV298" s="21"/>
      <c r="DW298" s="21"/>
      <c r="DX298" s="21"/>
      <c r="DY298" s="21"/>
      <c r="DZ298" s="21"/>
      <c r="EA298" s="21"/>
      <c r="EB298" s="21"/>
      <c r="EC298" s="21"/>
      <c r="ED298" s="21"/>
      <c r="EE298" s="21"/>
      <c r="EF298" s="21"/>
      <c r="EG298" s="21"/>
      <c r="EH298" s="21"/>
      <c r="EI298" s="21"/>
      <c r="EJ298" s="21"/>
      <c r="EK298" s="21"/>
      <c r="EL298" s="21"/>
      <c r="EM298" s="21"/>
      <c r="EN298" s="21"/>
      <c r="EO298" s="21"/>
      <c r="EP298" s="21"/>
      <c r="EQ298" s="21"/>
      <c r="ER298" s="21"/>
      <c r="ES298" s="21"/>
      <c r="ET298" s="21"/>
      <c r="EU298" s="21"/>
      <c r="EV298" s="21"/>
      <c r="EW298" s="21"/>
      <c r="EX298" s="21"/>
      <c r="EY298" s="21"/>
      <c r="EZ298" s="21"/>
      <c r="FA298" s="21"/>
      <c r="FB298" s="21"/>
      <c r="FC298" s="21"/>
      <c r="FD298" s="21"/>
      <c r="FE298" s="21"/>
      <c r="FF298" s="21"/>
      <c r="FG298" s="21"/>
      <c r="FH298" s="21"/>
      <c r="FI298" s="21"/>
      <c r="FJ298" s="21"/>
      <c r="FK298" s="21"/>
      <c r="FL298" s="21"/>
      <c r="FM298" s="21"/>
      <c r="FN298" s="21"/>
      <c r="FO298" s="21"/>
      <c r="FP298" s="21"/>
      <c r="FQ298" s="21"/>
      <c r="FR298" s="21"/>
      <c r="FS298" s="21"/>
      <c r="FT298" s="21"/>
      <c r="FU298" s="21"/>
      <c r="FV298" s="21"/>
      <c r="FW298" s="21"/>
      <c r="FX298" s="21"/>
      <c r="FY298" s="21"/>
      <c r="FZ298" s="21"/>
      <c r="GA298" s="21"/>
      <c r="GB298" s="21"/>
      <c r="GC298" s="21"/>
      <c r="GD298" s="21"/>
      <c r="GE298" s="21"/>
      <c r="GF298" s="21"/>
      <c r="GG298" s="21"/>
      <c r="GH298" s="21"/>
      <c r="GI298" s="21"/>
      <c r="GJ298" s="21"/>
      <c r="GK298" s="21"/>
      <c r="GL298" s="21"/>
      <c r="GM298" s="21"/>
      <c r="GN298" s="21"/>
      <c r="GO298" s="21"/>
      <c r="GP298" s="21"/>
      <c r="GQ298" s="21"/>
      <c r="GR298" s="21"/>
      <c r="GS298" s="21"/>
      <c r="GT298" s="21"/>
      <c r="GU298" s="21"/>
      <c r="GV298" s="21"/>
      <c r="GW298" s="21"/>
      <c r="GX298" s="21"/>
      <c r="GY298" s="21"/>
      <c r="GZ298" s="21"/>
      <c r="HA298" s="21"/>
      <c r="HB298" s="21"/>
      <c r="HC298" s="21"/>
      <c r="HD298" s="21"/>
      <c r="HE298" s="21"/>
      <c r="HF298" s="21"/>
      <c r="HG298" s="21"/>
      <c r="HH298" s="21"/>
      <c r="HI298" s="21"/>
      <c r="HJ298" s="21"/>
      <c r="HK298" s="21"/>
      <c r="HL298" s="21"/>
      <c r="HM298" s="21"/>
      <c r="HN298" s="21"/>
      <c r="HO298" s="21"/>
      <c r="HP298" s="21"/>
      <c r="HQ298" s="21"/>
      <c r="HR298" s="21"/>
      <c r="HS298" s="21"/>
      <c r="HT298" s="21"/>
      <c r="HU298" s="21"/>
      <c r="HV298" s="21"/>
      <c r="HW298" s="21"/>
      <c r="HX298" s="21"/>
      <c r="HY298" s="21"/>
      <c r="HZ298" s="21"/>
      <c r="IA298" s="21"/>
      <c r="IB298" s="21"/>
      <c r="IC298" s="21"/>
      <c r="ID298" s="21"/>
      <c r="IE298" s="21"/>
      <c r="IF298" s="21"/>
      <c r="IG298" s="21"/>
      <c r="IH298" s="21"/>
      <c r="II298" s="21"/>
      <c r="IJ298" s="21"/>
      <c r="IK298" s="21"/>
      <c r="IL298" s="21"/>
      <c r="IM298" s="21"/>
      <c r="IN298" s="21"/>
    </row>
    <row r="299" spans="1:248" ht="94.5" customHeight="1">
      <c r="A299" s="10" t="s">
        <v>310</v>
      </c>
      <c r="B299" s="9"/>
      <c r="C299" s="9" t="s">
        <v>307</v>
      </c>
      <c r="D299" s="9" t="s">
        <v>311</v>
      </c>
      <c r="E299" s="9"/>
      <c r="F299" s="8">
        <f t="shared" si="65"/>
        <v>85353.8</v>
      </c>
      <c r="G299" s="8">
        <f t="shared" si="70"/>
        <v>16535.8</v>
      </c>
      <c r="H299" s="8">
        <f t="shared" si="70"/>
        <v>68818</v>
      </c>
      <c r="I299" s="8">
        <f t="shared" si="66"/>
        <v>95094.399999999994</v>
      </c>
      <c r="J299" s="8">
        <f t="shared" si="71"/>
        <v>18251.400000000001</v>
      </c>
      <c r="K299" s="8">
        <f t="shared" si="71"/>
        <v>76843</v>
      </c>
      <c r="L299" s="21"/>
      <c r="M299" s="21"/>
      <c r="N299" s="21"/>
      <c r="O299" s="21"/>
      <c r="P299" s="21"/>
      <c r="Q299" s="21"/>
      <c r="R299" s="21"/>
      <c r="S299" s="21"/>
      <c r="T299" s="21"/>
      <c r="U299" s="21"/>
      <c r="V299" s="21"/>
      <c r="W299" s="21"/>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c r="DL299" s="21"/>
      <c r="DM299" s="21"/>
      <c r="DN299" s="21"/>
      <c r="DO299" s="21"/>
      <c r="DP299" s="21"/>
      <c r="DQ299" s="21"/>
      <c r="DR299" s="21"/>
      <c r="DS299" s="21"/>
      <c r="DT299" s="21"/>
      <c r="DU299" s="21"/>
      <c r="DV299" s="21"/>
      <c r="DW299" s="21"/>
      <c r="DX299" s="21"/>
      <c r="DY299" s="21"/>
      <c r="DZ299" s="21"/>
      <c r="EA299" s="21"/>
      <c r="EB299" s="21"/>
      <c r="EC299" s="21"/>
      <c r="ED299" s="21"/>
      <c r="EE299" s="21"/>
      <c r="EF299" s="21"/>
      <c r="EG299" s="21"/>
      <c r="EH299" s="21"/>
      <c r="EI299" s="21"/>
      <c r="EJ299" s="21"/>
      <c r="EK299" s="21"/>
      <c r="EL299" s="21"/>
      <c r="EM299" s="21"/>
      <c r="EN299" s="21"/>
      <c r="EO299" s="21"/>
      <c r="EP299" s="21"/>
      <c r="EQ299" s="21"/>
      <c r="ER299" s="21"/>
      <c r="ES299" s="21"/>
      <c r="ET299" s="21"/>
      <c r="EU299" s="21"/>
      <c r="EV299" s="21"/>
      <c r="EW299" s="21"/>
      <c r="EX299" s="21"/>
      <c r="EY299" s="21"/>
      <c r="EZ299" s="21"/>
      <c r="FA299" s="21"/>
      <c r="FB299" s="21"/>
      <c r="FC299" s="21"/>
      <c r="FD299" s="21"/>
      <c r="FE299" s="21"/>
      <c r="FF299" s="21"/>
      <c r="FG299" s="21"/>
      <c r="FH299" s="21"/>
      <c r="FI299" s="21"/>
      <c r="FJ299" s="21"/>
      <c r="FK299" s="21"/>
      <c r="FL299" s="21"/>
      <c r="FM299" s="21"/>
      <c r="FN299" s="21"/>
      <c r="FO299" s="21"/>
      <c r="FP299" s="21"/>
      <c r="FQ299" s="21"/>
      <c r="FR299" s="21"/>
      <c r="FS299" s="21"/>
      <c r="FT299" s="21"/>
      <c r="FU299" s="21"/>
      <c r="FV299" s="21"/>
      <c r="FW299" s="21"/>
      <c r="FX299" s="21"/>
      <c r="FY299" s="21"/>
      <c r="FZ299" s="21"/>
      <c r="GA299" s="21"/>
      <c r="GB299" s="21"/>
      <c r="GC299" s="21"/>
      <c r="GD299" s="21"/>
      <c r="GE299" s="21"/>
      <c r="GF299" s="21"/>
      <c r="GG299" s="21"/>
      <c r="GH299" s="21"/>
      <c r="GI299" s="21"/>
      <c r="GJ299" s="21"/>
      <c r="GK299" s="21"/>
      <c r="GL299" s="21"/>
      <c r="GM299" s="21"/>
      <c r="GN299" s="21"/>
      <c r="GO299" s="21"/>
      <c r="GP299" s="21"/>
      <c r="GQ299" s="21"/>
      <c r="GR299" s="21"/>
      <c r="GS299" s="21"/>
      <c r="GT299" s="21"/>
      <c r="GU299" s="21"/>
      <c r="GV299" s="21"/>
      <c r="GW299" s="21"/>
      <c r="GX299" s="21"/>
      <c r="GY299" s="21"/>
      <c r="GZ299" s="21"/>
      <c r="HA299" s="21"/>
      <c r="HB299" s="21"/>
      <c r="HC299" s="21"/>
      <c r="HD299" s="21"/>
      <c r="HE299" s="21"/>
      <c r="HF299" s="21"/>
      <c r="HG299" s="21"/>
      <c r="HH299" s="21"/>
      <c r="HI299" s="21"/>
      <c r="HJ299" s="21"/>
      <c r="HK299" s="21"/>
      <c r="HL299" s="21"/>
      <c r="HM299" s="21"/>
      <c r="HN299" s="21"/>
      <c r="HO299" s="21"/>
      <c r="HP299" s="21"/>
      <c r="HQ299" s="21"/>
      <c r="HR299" s="21"/>
      <c r="HS299" s="21"/>
      <c r="HT299" s="21"/>
      <c r="HU299" s="21"/>
      <c r="HV299" s="21"/>
      <c r="HW299" s="21"/>
      <c r="HX299" s="21"/>
      <c r="HY299" s="21"/>
      <c r="HZ299" s="21"/>
      <c r="IA299" s="21"/>
      <c r="IB299" s="21"/>
      <c r="IC299" s="21"/>
      <c r="ID299" s="21"/>
      <c r="IE299" s="21"/>
      <c r="IF299" s="21"/>
      <c r="IG299" s="21"/>
      <c r="IH299" s="21"/>
      <c r="II299" s="21"/>
      <c r="IJ299" s="21"/>
      <c r="IK299" s="21"/>
      <c r="IL299" s="21"/>
      <c r="IM299" s="21"/>
      <c r="IN299" s="21"/>
    </row>
    <row r="300" spans="1:248" ht="165.75" customHeight="1">
      <c r="A300" s="10" t="s">
        <v>312</v>
      </c>
      <c r="B300" s="9"/>
      <c r="C300" s="9" t="s">
        <v>307</v>
      </c>
      <c r="D300" s="9" t="s">
        <v>313</v>
      </c>
      <c r="E300" s="9"/>
      <c r="F300" s="8">
        <f t="shared" si="65"/>
        <v>85353.8</v>
      </c>
      <c r="G300" s="8">
        <f>G301+G303+G305</f>
        <v>16535.8</v>
      </c>
      <c r="H300" s="8">
        <f>H301+H303+H305</f>
        <v>68818</v>
      </c>
      <c r="I300" s="8">
        <f t="shared" si="66"/>
        <v>95094.399999999994</v>
      </c>
      <c r="J300" s="8">
        <f>J301+J303+J305</f>
        <v>18251.400000000001</v>
      </c>
      <c r="K300" s="8">
        <f>K301+K303+K305</f>
        <v>76843</v>
      </c>
      <c r="L300" s="21"/>
      <c r="M300" s="21"/>
      <c r="N300" s="21"/>
      <c r="O300" s="21"/>
      <c r="P300" s="21"/>
      <c r="Q300" s="21"/>
      <c r="R300" s="21"/>
      <c r="S300" s="21"/>
      <c r="T300" s="21"/>
      <c r="U300" s="21"/>
      <c r="V300" s="21"/>
      <c r="W300" s="21"/>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c r="DL300" s="21"/>
      <c r="DM300" s="21"/>
      <c r="DN300" s="21"/>
      <c r="DO300" s="21"/>
      <c r="DP300" s="21"/>
      <c r="DQ300" s="21"/>
      <c r="DR300" s="21"/>
      <c r="DS300" s="21"/>
      <c r="DT300" s="21"/>
      <c r="DU300" s="21"/>
      <c r="DV300" s="21"/>
      <c r="DW300" s="21"/>
      <c r="DX300" s="21"/>
      <c r="DY300" s="21"/>
      <c r="DZ300" s="21"/>
      <c r="EA300" s="21"/>
      <c r="EB300" s="21"/>
      <c r="EC300" s="21"/>
      <c r="ED300" s="21"/>
      <c r="EE300" s="21"/>
      <c r="EF300" s="21"/>
      <c r="EG300" s="21"/>
      <c r="EH300" s="21"/>
      <c r="EI300" s="21"/>
      <c r="EJ300" s="21"/>
      <c r="EK300" s="21"/>
      <c r="EL300" s="21"/>
      <c r="EM300" s="21"/>
      <c r="EN300" s="21"/>
      <c r="EO300" s="21"/>
      <c r="EP300" s="21"/>
      <c r="EQ300" s="21"/>
      <c r="ER300" s="21"/>
      <c r="ES300" s="21"/>
      <c r="ET300" s="21"/>
      <c r="EU300" s="21"/>
      <c r="EV300" s="21"/>
      <c r="EW300" s="21"/>
      <c r="EX300" s="21"/>
      <c r="EY300" s="21"/>
      <c r="EZ300" s="21"/>
      <c r="FA300" s="21"/>
      <c r="FB300" s="21"/>
      <c r="FC300" s="21"/>
      <c r="FD300" s="21"/>
      <c r="FE300" s="21"/>
      <c r="FF300" s="21"/>
      <c r="FG300" s="21"/>
      <c r="FH300" s="21"/>
      <c r="FI300" s="21"/>
      <c r="FJ300" s="21"/>
      <c r="FK300" s="21"/>
      <c r="FL300" s="21"/>
      <c r="FM300" s="21"/>
      <c r="FN300" s="21"/>
      <c r="FO300" s="21"/>
      <c r="FP300" s="21"/>
      <c r="FQ300" s="21"/>
      <c r="FR300" s="21"/>
      <c r="FS300" s="21"/>
      <c r="FT300" s="21"/>
      <c r="FU300" s="21"/>
      <c r="FV300" s="21"/>
      <c r="FW300" s="21"/>
      <c r="FX300" s="21"/>
      <c r="FY300" s="21"/>
      <c r="FZ300" s="21"/>
      <c r="GA300" s="21"/>
      <c r="GB300" s="21"/>
      <c r="GC300" s="21"/>
      <c r="GD300" s="21"/>
      <c r="GE300" s="21"/>
      <c r="GF300" s="21"/>
      <c r="GG300" s="21"/>
      <c r="GH300" s="21"/>
      <c r="GI300" s="21"/>
      <c r="GJ300" s="21"/>
      <c r="GK300" s="21"/>
      <c r="GL300" s="21"/>
      <c r="GM300" s="21"/>
      <c r="GN300" s="21"/>
      <c r="GO300" s="21"/>
      <c r="GP300" s="21"/>
      <c r="GQ300" s="21"/>
      <c r="GR300" s="21"/>
      <c r="GS300" s="21"/>
      <c r="GT300" s="21"/>
      <c r="GU300" s="21"/>
      <c r="GV300" s="21"/>
      <c r="GW300" s="21"/>
      <c r="GX300" s="21"/>
      <c r="GY300" s="21"/>
      <c r="GZ300" s="21"/>
      <c r="HA300" s="21"/>
      <c r="HB300" s="21"/>
      <c r="HC300" s="21"/>
      <c r="HD300" s="21"/>
      <c r="HE300" s="21"/>
      <c r="HF300" s="21"/>
      <c r="HG300" s="21"/>
      <c r="HH300" s="21"/>
      <c r="HI300" s="21"/>
      <c r="HJ300" s="21"/>
      <c r="HK300" s="21"/>
      <c r="HL300" s="21"/>
      <c r="HM300" s="21"/>
      <c r="HN300" s="21"/>
      <c r="HO300" s="21"/>
      <c r="HP300" s="21"/>
      <c r="HQ300" s="21"/>
      <c r="HR300" s="21"/>
      <c r="HS300" s="21"/>
      <c r="HT300" s="21"/>
      <c r="HU300" s="21"/>
      <c r="HV300" s="21"/>
      <c r="HW300" s="21"/>
      <c r="HX300" s="21"/>
      <c r="HY300" s="21"/>
      <c r="HZ300" s="21"/>
      <c r="IA300" s="21"/>
      <c r="IB300" s="21"/>
      <c r="IC300" s="21"/>
      <c r="ID300" s="21"/>
      <c r="IE300" s="21"/>
      <c r="IF300" s="21"/>
      <c r="IG300" s="21"/>
      <c r="IH300" s="21"/>
      <c r="II300" s="21"/>
      <c r="IJ300" s="21"/>
      <c r="IK300" s="21"/>
      <c r="IL300" s="21"/>
      <c r="IM300" s="21"/>
      <c r="IN300" s="21"/>
    </row>
    <row r="301" spans="1:248" ht="40.5" customHeight="1">
      <c r="A301" s="6" t="s">
        <v>228</v>
      </c>
      <c r="B301" s="9"/>
      <c r="C301" s="6" t="s">
        <v>307</v>
      </c>
      <c r="D301" s="6" t="s">
        <v>314</v>
      </c>
      <c r="E301" s="9"/>
      <c r="F301" s="7">
        <f t="shared" si="65"/>
        <v>8888.7999999999993</v>
      </c>
      <c r="G301" s="7">
        <f>G302</f>
        <v>8888.7999999999993</v>
      </c>
      <c r="H301" s="7">
        <f>H302</f>
        <v>0</v>
      </c>
      <c r="I301" s="7">
        <f t="shared" si="66"/>
        <v>9713.4</v>
      </c>
      <c r="J301" s="7">
        <f>J302</f>
        <v>9713.4</v>
      </c>
      <c r="K301" s="7">
        <f>K302</f>
        <v>0</v>
      </c>
      <c r="L301" s="21"/>
      <c r="M301" s="21"/>
      <c r="N301" s="21"/>
      <c r="O301" s="21"/>
      <c r="P301" s="21"/>
      <c r="Q301" s="21"/>
      <c r="R301" s="21"/>
      <c r="S301" s="21"/>
      <c r="T301" s="21"/>
      <c r="U301" s="21"/>
      <c r="V301" s="21"/>
      <c r="W301" s="21"/>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c r="DL301" s="21"/>
      <c r="DM301" s="21"/>
      <c r="DN301" s="21"/>
      <c r="DO301" s="21"/>
      <c r="DP301" s="21"/>
      <c r="DQ301" s="21"/>
      <c r="DR301" s="21"/>
      <c r="DS301" s="21"/>
      <c r="DT301" s="21"/>
      <c r="DU301" s="21"/>
      <c r="DV301" s="21"/>
      <c r="DW301" s="21"/>
      <c r="DX301" s="21"/>
      <c r="DY301" s="21"/>
      <c r="DZ301" s="21"/>
      <c r="EA301" s="21"/>
      <c r="EB301" s="21"/>
      <c r="EC301" s="21"/>
      <c r="ED301" s="21"/>
      <c r="EE301" s="21"/>
      <c r="EF301" s="21"/>
      <c r="EG301" s="21"/>
      <c r="EH301" s="21"/>
      <c r="EI301" s="21"/>
      <c r="EJ301" s="21"/>
      <c r="EK301" s="21"/>
      <c r="EL301" s="21"/>
      <c r="EM301" s="21"/>
      <c r="EN301" s="21"/>
      <c r="EO301" s="21"/>
      <c r="EP301" s="21"/>
      <c r="EQ301" s="21"/>
      <c r="ER301" s="21"/>
      <c r="ES301" s="21"/>
      <c r="ET301" s="21"/>
      <c r="EU301" s="21"/>
      <c r="EV301" s="21"/>
      <c r="EW301" s="21"/>
      <c r="EX301" s="21"/>
      <c r="EY301" s="21"/>
      <c r="EZ301" s="21"/>
      <c r="FA301" s="21"/>
      <c r="FB301" s="21"/>
      <c r="FC301" s="21"/>
      <c r="FD301" s="21"/>
      <c r="FE301" s="21"/>
      <c r="FF301" s="21"/>
      <c r="FG301" s="21"/>
      <c r="FH301" s="21"/>
      <c r="FI301" s="21"/>
      <c r="FJ301" s="21"/>
      <c r="FK301" s="21"/>
      <c r="FL301" s="21"/>
      <c r="FM301" s="21"/>
      <c r="FN301" s="21"/>
      <c r="FO301" s="21"/>
      <c r="FP301" s="21"/>
      <c r="FQ301" s="21"/>
      <c r="FR301" s="21"/>
      <c r="FS301" s="21"/>
      <c r="FT301" s="21"/>
      <c r="FU301" s="21"/>
      <c r="FV301" s="21"/>
      <c r="FW301" s="21"/>
      <c r="FX301" s="21"/>
      <c r="FY301" s="21"/>
      <c r="FZ301" s="21"/>
      <c r="GA301" s="21"/>
      <c r="GB301" s="21"/>
      <c r="GC301" s="21"/>
      <c r="GD301" s="21"/>
      <c r="GE301" s="21"/>
      <c r="GF301" s="21"/>
      <c r="GG301" s="21"/>
      <c r="GH301" s="21"/>
      <c r="GI301" s="21"/>
      <c r="GJ301" s="21"/>
      <c r="GK301" s="21"/>
      <c r="GL301" s="21"/>
      <c r="GM301" s="21"/>
      <c r="GN301" s="21"/>
      <c r="GO301" s="21"/>
      <c r="GP301" s="21"/>
      <c r="GQ301" s="21"/>
      <c r="GR301" s="21"/>
      <c r="GS301" s="21"/>
      <c r="GT301" s="21"/>
      <c r="GU301" s="21"/>
      <c r="GV301" s="21"/>
      <c r="GW301" s="21"/>
      <c r="GX301" s="21"/>
      <c r="GY301" s="21"/>
      <c r="GZ301" s="21"/>
      <c r="HA301" s="21"/>
      <c r="HB301" s="21"/>
      <c r="HC301" s="21"/>
      <c r="HD301" s="21"/>
      <c r="HE301" s="21"/>
      <c r="HF301" s="21"/>
      <c r="HG301" s="21"/>
      <c r="HH301" s="21"/>
      <c r="HI301" s="21"/>
      <c r="HJ301" s="21"/>
      <c r="HK301" s="21"/>
      <c r="HL301" s="21"/>
      <c r="HM301" s="21"/>
      <c r="HN301" s="21"/>
      <c r="HO301" s="21"/>
      <c r="HP301" s="21"/>
      <c r="HQ301" s="21"/>
      <c r="HR301" s="21"/>
      <c r="HS301" s="21"/>
      <c r="HT301" s="21"/>
      <c r="HU301" s="21"/>
      <c r="HV301" s="21"/>
      <c r="HW301" s="21"/>
      <c r="HX301" s="21"/>
      <c r="HY301" s="21"/>
      <c r="HZ301" s="21"/>
      <c r="IA301" s="21"/>
      <c r="IB301" s="21"/>
      <c r="IC301" s="21"/>
      <c r="ID301" s="21"/>
      <c r="IE301" s="21"/>
      <c r="IF301" s="21"/>
      <c r="IG301" s="21"/>
      <c r="IH301" s="21"/>
      <c r="II301" s="21"/>
      <c r="IJ301" s="21"/>
      <c r="IK301" s="21"/>
      <c r="IL301" s="21"/>
      <c r="IM301" s="21"/>
      <c r="IN301" s="21"/>
    </row>
    <row r="302" spans="1:248" ht="81" customHeight="1">
      <c r="A302" s="6" t="s">
        <v>34</v>
      </c>
      <c r="B302" s="9"/>
      <c r="C302" s="6" t="s">
        <v>307</v>
      </c>
      <c r="D302" s="6" t="s">
        <v>314</v>
      </c>
      <c r="E302" s="6" t="s">
        <v>35</v>
      </c>
      <c r="F302" s="7">
        <f t="shared" si="65"/>
        <v>8888.7999999999993</v>
      </c>
      <c r="G302" s="7">
        <v>8888.7999999999993</v>
      </c>
      <c r="H302" s="7"/>
      <c r="I302" s="7">
        <f t="shared" si="66"/>
        <v>9713.4</v>
      </c>
      <c r="J302" s="7">
        <v>9713.4</v>
      </c>
      <c r="K302" s="8"/>
      <c r="L302" s="21"/>
      <c r="M302" s="21"/>
      <c r="N302" s="21"/>
      <c r="O302" s="21"/>
      <c r="P302" s="21"/>
      <c r="Q302" s="21"/>
      <c r="R302" s="21"/>
      <c r="S302" s="21"/>
      <c r="T302" s="21"/>
      <c r="U302" s="21"/>
      <c r="V302" s="21"/>
      <c r="W302" s="21"/>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c r="DL302" s="21"/>
      <c r="DM302" s="21"/>
      <c r="DN302" s="21"/>
      <c r="DO302" s="21"/>
      <c r="DP302" s="21"/>
      <c r="DQ302" s="21"/>
      <c r="DR302" s="21"/>
      <c r="DS302" s="21"/>
      <c r="DT302" s="21"/>
      <c r="DU302" s="21"/>
      <c r="DV302" s="21"/>
      <c r="DW302" s="21"/>
      <c r="DX302" s="21"/>
      <c r="DY302" s="21"/>
      <c r="DZ302" s="21"/>
      <c r="EA302" s="21"/>
      <c r="EB302" s="21"/>
      <c r="EC302" s="21"/>
      <c r="ED302" s="21"/>
      <c r="EE302" s="21"/>
      <c r="EF302" s="21"/>
      <c r="EG302" s="21"/>
      <c r="EH302" s="21"/>
      <c r="EI302" s="21"/>
      <c r="EJ302" s="21"/>
      <c r="EK302" s="21"/>
      <c r="EL302" s="21"/>
      <c r="EM302" s="21"/>
      <c r="EN302" s="21"/>
      <c r="EO302" s="21"/>
      <c r="EP302" s="21"/>
      <c r="EQ302" s="21"/>
      <c r="ER302" s="21"/>
      <c r="ES302" s="21"/>
      <c r="ET302" s="21"/>
      <c r="EU302" s="21"/>
      <c r="EV302" s="21"/>
      <c r="EW302" s="21"/>
      <c r="EX302" s="21"/>
      <c r="EY302" s="21"/>
      <c r="EZ302" s="21"/>
      <c r="FA302" s="21"/>
      <c r="FB302" s="21"/>
      <c r="FC302" s="21"/>
      <c r="FD302" s="21"/>
      <c r="FE302" s="21"/>
      <c r="FF302" s="21"/>
      <c r="FG302" s="21"/>
      <c r="FH302" s="21"/>
      <c r="FI302" s="21"/>
      <c r="FJ302" s="21"/>
      <c r="FK302" s="21"/>
      <c r="FL302" s="21"/>
      <c r="FM302" s="21"/>
      <c r="FN302" s="21"/>
      <c r="FO302" s="21"/>
      <c r="FP302" s="21"/>
      <c r="FQ302" s="21"/>
      <c r="FR302" s="21"/>
      <c r="FS302" s="21"/>
      <c r="FT302" s="21"/>
      <c r="FU302" s="21"/>
      <c r="FV302" s="21"/>
      <c r="FW302" s="21"/>
      <c r="FX302" s="21"/>
      <c r="FY302" s="21"/>
      <c r="FZ302" s="21"/>
      <c r="GA302" s="21"/>
      <c r="GB302" s="21"/>
      <c r="GC302" s="21"/>
      <c r="GD302" s="21"/>
      <c r="GE302" s="21"/>
      <c r="GF302" s="21"/>
      <c r="GG302" s="21"/>
      <c r="GH302" s="21"/>
      <c r="GI302" s="21"/>
      <c r="GJ302" s="21"/>
      <c r="GK302" s="21"/>
      <c r="GL302" s="21"/>
      <c r="GM302" s="21"/>
      <c r="GN302" s="21"/>
      <c r="GO302" s="21"/>
      <c r="GP302" s="21"/>
      <c r="GQ302" s="21"/>
      <c r="GR302" s="21"/>
      <c r="GS302" s="21"/>
      <c r="GT302" s="21"/>
      <c r="GU302" s="21"/>
      <c r="GV302" s="21"/>
      <c r="GW302" s="21"/>
      <c r="GX302" s="21"/>
      <c r="GY302" s="21"/>
      <c r="GZ302" s="21"/>
      <c r="HA302" s="21"/>
      <c r="HB302" s="21"/>
      <c r="HC302" s="21"/>
      <c r="HD302" s="21"/>
      <c r="HE302" s="21"/>
      <c r="HF302" s="21"/>
      <c r="HG302" s="21"/>
      <c r="HH302" s="21"/>
      <c r="HI302" s="21"/>
      <c r="HJ302" s="21"/>
      <c r="HK302" s="21"/>
      <c r="HL302" s="21"/>
      <c r="HM302" s="21"/>
      <c r="HN302" s="21"/>
      <c r="HO302" s="21"/>
      <c r="HP302" s="21"/>
      <c r="HQ302" s="21"/>
      <c r="HR302" s="21"/>
      <c r="HS302" s="21"/>
      <c r="HT302" s="21"/>
      <c r="HU302" s="21"/>
      <c r="HV302" s="21"/>
      <c r="HW302" s="21"/>
      <c r="HX302" s="21"/>
      <c r="HY302" s="21"/>
      <c r="HZ302" s="21"/>
      <c r="IA302" s="21"/>
      <c r="IB302" s="21"/>
      <c r="IC302" s="21"/>
      <c r="ID302" s="21"/>
      <c r="IE302" s="21"/>
      <c r="IF302" s="21"/>
      <c r="IG302" s="21"/>
      <c r="IH302" s="21"/>
      <c r="II302" s="21"/>
      <c r="IJ302" s="21"/>
      <c r="IK302" s="21"/>
      <c r="IL302" s="21"/>
      <c r="IM302" s="21"/>
      <c r="IN302" s="21"/>
    </row>
    <row r="303" spans="1:248" ht="189.75" customHeight="1">
      <c r="A303" s="6" t="s">
        <v>315</v>
      </c>
      <c r="B303" s="6"/>
      <c r="C303" s="6" t="s">
        <v>307</v>
      </c>
      <c r="D303" s="6" t="s">
        <v>316</v>
      </c>
      <c r="E303" s="6"/>
      <c r="F303" s="7">
        <f t="shared" si="65"/>
        <v>68818</v>
      </c>
      <c r="G303" s="7">
        <f>G304</f>
        <v>0</v>
      </c>
      <c r="H303" s="7">
        <f>H304</f>
        <v>68818</v>
      </c>
      <c r="I303" s="7">
        <f t="shared" si="66"/>
        <v>76843</v>
      </c>
      <c r="J303" s="7">
        <f>J304</f>
        <v>0</v>
      </c>
      <c r="K303" s="7">
        <f>K304</f>
        <v>76843</v>
      </c>
      <c r="L303" s="21"/>
      <c r="M303" s="21"/>
      <c r="N303" s="21"/>
      <c r="O303" s="21"/>
      <c r="P303" s="21"/>
      <c r="Q303" s="21"/>
      <c r="R303" s="21"/>
      <c r="S303" s="21"/>
      <c r="T303" s="21"/>
      <c r="U303" s="21"/>
      <c r="V303" s="21"/>
      <c r="W303" s="21"/>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c r="DL303" s="21"/>
      <c r="DM303" s="21"/>
      <c r="DN303" s="21"/>
      <c r="DO303" s="21"/>
      <c r="DP303" s="21"/>
      <c r="DQ303" s="21"/>
      <c r="DR303" s="21"/>
      <c r="DS303" s="21"/>
      <c r="DT303" s="21"/>
      <c r="DU303" s="21"/>
      <c r="DV303" s="21"/>
      <c r="DW303" s="21"/>
      <c r="DX303" s="21"/>
      <c r="DY303" s="21"/>
      <c r="DZ303" s="21"/>
      <c r="EA303" s="21"/>
      <c r="EB303" s="21"/>
      <c r="EC303" s="21"/>
      <c r="ED303" s="21"/>
      <c r="EE303" s="21"/>
      <c r="EF303" s="21"/>
      <c r="EG303" s="21"/>
      <c r="EH303" s="21"/>
      <c r="EI303" s="21"/>
      <c r="EJ303" s="21"/>
      <c r="EK303" s="21"/>
      <c r="EL303" s="21"/>
      <c r="EM303" s="21"/>
      <c r="EN303" s="21"/>
      <c r="EO303" s="21"/>
      <c r="EP303" s="21"/>
      <c r="EQ303" s="21"/>
      <c r="ER303" s="21"/>
      <c r="ES303" s="21"/>
      <c r="ET303" s="21"/>
      <c r="EU303" s="21"/>
      <c r="EV303" s="21"/>
      <c r="EW303" s="21"/>
      <c r="EX303" s="21"/>
      <c r="EY303" s="21"/>
      <c r="EZ303" s="21"/>
      <c r="FA303" s="21"/>
      <c r="FB303" s="21"/>
      <c r="FC303" s="21"/>
      <c r="FD303" s="21"/>
      <c r="FE303" s="21"/>
      <c r="FF303" s="21"/>
      <c r="FG303" s="21"/>
      <c r="FH303" s="21"/>
      <c r="FI303" s="21"/>
      <c r="FJ303" s="21"/>
      <c r="FK303" s="21"/>
      <c r="FL303" s="21"/>
      <c r="FM303" s="21"/>
      <c r="FN303" s="21"/>
      <c r="FO303" s="21"/>
      <c r="FP303" s="21"/>
      <c r="FQ303" s="21"/>
      <c r="FR303" s="21"/>
      <c r="FS303" s="21"/>
      <c r="FT303" s="21"/>
      <c r="FU303" s="21"/>
      <c r="FV303" s="21"/>
      <c r="FW303" s="21"/>
      <c r="FX303" s="21"/>
      <c r="FY303" s="21"/>
      <c r="FZ303" s="21"/>
      <c r="GA303" s="21"/>
      <c r="GB303" s="21"/>
      <c r="GC303" s="21"/>
      <c r="GD303" s="21"/>
      <c r="GE303" s="21"/>
      <c r="GF303" s="21"/>
      <c r="GG303" s="21"/>
      <c r="GH303" s="21"/>
      <c r="GI303" s="21"/>
      <c r="GJ303" s="21"/>
      <c r="GK303" s="21"/>
      <c r="GL303" s="21"/>
      <c r="GM303" s="21"/>
      <c r="GN303" s="21"/>
      <c r="GO303" s="21"/>
      <c r="GP303" s="21"/>
      <c r="GQ303" s="21"/>
      <c r="GR303" s="21"/>
      <c r="GS303" s="21"/>
      <c r="GT303" s="21"/>
      <c r="GU303" s="21"/>
      <c r="GV303" s="21"/>
      <c r="GW303" s="21"/>
      <c r="GX303" s="21"/>
      <c r="GY303" s="21"/>
      <c r="GZ303" s="21"/>
      <c r="HA303" s="21"/>
      <c r="HB303" s="21"/>
      <c r="HC303" s="21"/>
      <c r="HD303" s="21"/>
      <c r="HE303" s="21"/>
      <c r="HF303" s="21"/>
      <c r="HG303" s="21"/>
      <c r="HH303" s="21"/>
      <c r="HI303" s="21"/>
      <c r="HJ303" s="21"/>
      <c r="HK303" s="21"/>
      <c r="HL303" s="21"/>
      <c r="HM303" s="21"/>
      <c r="HN303" s="21"/>
      <c r="HO303" s="21"/>
      <c r="HP303" s="21"/>
      <c r="HQ303" s="21"/>
      <c r="HR303" s="21"/>
      <c r="HS303" s="21"/>
      <c r="HT303" s="21"/>
      <c r="HU303" s="21"/>
      <c r="HV303" s="21"/>
      <c r="HW303" s="21"/>
      <c r="HX303" s="21"/>
      <c r="HY303" s="21"/>
      <c r="HZ303" s="21"/>
      <c r="IA303" s="21"/>
      <c r="IB303" s="21"/>
      <c r="IC303" s="21"/>
      <c r="ID303" s="21"/>
      <c r="IE303" s="21"/>
      <c r="IF303" s="21"/>
      <c r="IG303" s="21"/>
      <c r="IH303" s="21"/>
      <c r="II303" s="21"/>
      <c r="IJ303" s="21"/>
      <c r="IK303" s="21"/>
      <c r="IL303" s="21"/>
      <c r="IM303" s="21"/>
      <c r="IN303" s="21"/>
    </row>
    <row r="304" spans="1:248" ht="85.5" customHeight="1">
      <c r="A304" s="6" t="s">
        <v>34</v>
      </c>
      <c r="B304" s="6"/>
      <c r="C304" s="6" t="s">
        <v>307</v>
      </c>
      <c r="D304" s="6" t="s">
        <v>316</v>
      </c>
      <c r="E304" s="6" t="s">
        <v>35</v>
      </c>
      <c r="F304" s="7">
        <f t="shared" si="65"/>
        <v>68818</v>
      </c>
      <c r="G304" s="7"/>
      <c r="H304" s="7">
        <v>68818</v>
      </c>
      <c r="I304" s="7">
        <f t="shared" si="66"/>
        <v>76843</v>
      </c>
      <c r="J304" s="27"/>
      <c r="K304" s="7">
        <v>76843</v>
      </c>
      <c r="L304" s="21"/>
      <c r="M304" s="21"/>
      <c r="N304" s="21"/>
      <c r="O304" s="21"/>
      <c r="P304" s="21"/>
      <c r="Q304" s="21"/>
      <c r="R304" s="21"/>
      <c r="S304" s="21"/>
      <c r="T304" s="21"/>
      <c r="U304" s="21"/>
      <c r="V304" s="21"/>
      <c r="W304" s="21"/>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c r="DL304" s="21"/>
      <c r="DM304" s="21"/>
      <c r="DN304" s="21"/>
      <c r="DO304" s="21"/>
      <c r="DP304" s="21"/>
      <c r="DQ304" s="21"/>
      <c r="DR304" s="21"/>
      <c r="DS304" s="21"/>
      <c r="DT304" s="21"/>
      <c r="DU304" s="21"/>
      <c r="DV304" s="21"/>
      <c r="DW304" s="21"/>
      <c r="DX304" s="21"/>
      <c r="DY304" s="21"/>
      <c r="DZ304" s="21"/>
      <c r="EA304" s="21"/>
      <c r="EB304" s="21"/>
      <c r="EC304" s="21"/>
      <c r="ED304" s="21"/>
      <c r="EE304" s="21"/>
      <c r="EF304" s="21"/>
      <c r="EG304" s="21"/>
      <c r="EH304" s="21"/>
      <c r="EI304" s="21"/>
      <c r="EJ304" s="21"/>
      <c r="EK304" s="21"/>
      <c r="EL304" s="21"/>
      <c r="EM304" s="21"/>
      <c r="EN304" s="21"/>
      <c r="EO304" s="21"/>
      <c r="EP304" s="21"/>
      <c r="EQ304" s="21"/>
      <c r="ER304" s="21"/>
      <c r="ES304" s="21"/>
      <c r="ET304" s="21"/>
      <c r="EU304" s="21"/>
      <c r="EV304" s="21"/>
      <c r="EW304" s="21"/>
      <c r="EX304" s="21"/>
      <c r="EY304" s="21"/>
      <c r="EZ304" s="21"/>
      <c r="FA304" s="21"/>
      <c r="FB304" s="21"/>
      <c r="FC304" s="21"/>
      <c r="FD304" s="21"/>
      <c r="FE304" s="21"/>
      <c r="FF304" s="21"/>
      <c r="FG304" s="21"/>
      <c r="FH304" s="21"/>
      <c r="FI304" s="21"/>
      <c r="FJ304" s="21"/>
      <c r="FK304" s="21"/>
      <c r="FL304" s="21"/>
      <c r="FM304" s="21"/>
      <c r="FN304" s="21"/>
      <c r="FO304" s="21"/>
      <c r="FP304" s="21"/>
      <c r="FQ304" s="21"/>
      <c r="FR304" s="21"/>
      <c r="FS304" s="21"/>
      <c r="FT304" s="21"/>
      <c r="FU304" s="21"/>
      <c r="FV304" s="21"/>
      <c r="FW304" s="21"/>
      <c r="FX304" s="21"/>
      <c r="FY304" s="21"/>
      <c r="FZ304" s="21"/>
      <c r="GA304" s="21"/>
      <c r="GB304" s="21"/>
      <c r="GC304" s="21"/>
      <c r="GD304" s="21"/>
      <c r="GE304" s="21"/>
      <c r="GF304" s="21"/>
      <c r="GG304" s="21"/>
      <c r="GH304" s="21"/>
      <c r="GI304" s="21"/>
      <c r="GJ304" s="21"/>
      <c r="GK304" s="21"/>
      <c r="GL304" s="21"/>
      <c r="GM304" s="21"/>
      <c r="GN304" s="21"/>
      <c r="GO304" s="21"/>
      <c r="GP304" s="21"/>
      <c r="GQ304" s="21"/>
      <c r="GR304" s="21"/>
      <c r="GS304" s="21"/>
      <c r="GT304" s="21"/>
      <c r="GU304" s="21"/>
      <c r="GV304" s="21"/>
      <c r="GW304" s="21"/>
      <c r="GX304" s="21"/>
      <c r="GY304" s="21"/>
      <c r="GZ304" s="21"/>
      <c r="HA304" s="21"/>
      <c r="HB304" s="21"/>
      <c r="HC304" s="21"/>
      <c r="HD304" s="21"/>
      <c r="HE304" s="21"/>
      <c r="HF304" s="21"/>
      <c r="HG304" s="21"/>
      <c r="HH304" s="21"/>
      <c r="HI304" s="21"/>
      <c r="HJ304" s="21"/>
      <c r="HK304" s="21"/>
      <c r="HL304" s="21"/>
      <c r="HM304" s="21"/>
      <c r="HN304" s="21"/>
      <c r="HO304" s="21"/>
      <c r="HP304" s="21"/>
      <c r="HQ304" s="21"/>
      <c r="HR304" s="21"/>
      <c r="HS304" s="21"/>
      <c r="HT304" s="21"/>
      <c r="HU304" s="21"/>
      <c r="HV304" s="21"/>
      <c r="HW304" s="21"/>
      <c r="HX304" s="21"/>
      <c r="HY304" s="21"/>
      <c r="HZ304" s="21"/>
      <c r="IA304" s="21"/>
      <c r="IB304" s="21"/>
      <c r="IC304" s="21"/>
      <c r="ID304" s="21"/>
      <c r="IE304" s="21"/>
      <c r="IF304" s="21"/>
      <c r="IG304" s="21"/>
      <c r="IH304" s="21"/>
      <c r="II304" s="21"/>
      <c r="IJ304" s="21"/>
      <c r="IK304" s="21"/>
      <c r="IL304" s="21"/>
      <c r="IM304" s="21"/>
      <c r="IN304" s="21"/>
    </row>
    <row r="305" spans="1:248" ht="184.5" customHeight="1">
      <c r="A305" s="6" t="s">
        <v>315</v>
      </c>
      <c r="B305" s="6"/>
      <c r="C305" s="6" t="s">
        <v>307</v>
      </c>
      <c r="D305" s="6" t="s">
        <v>317</v>
      </c>
      <c r="E305" s="6"/>
      <c r="F305" s="7">
        <f t="shared" si="65"/>
        <v>7647</v>
      </c>
      <c r="G305" s="7">
        <f>G306</f>
        <v>7647</v>
      </c>
      <c r="H305" s="7">
        <f>H306</f>
        <v>0</v>
      </c>
      <c r="I305" s="7">
        <f t="shared" si="66"/>
        <v>8538</v>
      </c>
      <c r="J305" s="7">
        <f>J306</f>
        <v>8538</v>
      </c>
      <c r="K305" s="7">
        <f>K306</f>
        <v>0</v>
      </c>
      <c r="L305" s="21"/>
      <c r="M305" s="21"/>
      <c r="N305" s="21"/>
      <c r="O305" s="21"/>
      <c r="P305" s="21"/>
      <c r="Q305" s="21"/>
      <c r="R305" s="21"/>
      <c r="S305" s="21"/>
      <c r="T305" s="21"/>
      <c r="U305" s="21"/>
      <c r="V305" s="21"/>
      <c r="W305" s="21"/>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c r="DL305" s="21"/>
      <c r="DM305" s="21"/>
      <c r="DN305" s="21"/>
      <c r="DO305" s="21"/>
      <c r="DP305" s="21"/>
      <c r="DQ305" s="21"/>
      <c r="DR305" s="21"/>
      <c r="DS305" s="21"/>
      <c r="DT305" s="21"/>
      <c r="DU305" s="21"/>
      <c r="DV305" s="21"/>
      <c r="DW305" s="21"/>
      <c r="DX305" s="21"/>
      <c r="DY305" s="21"/>
      <c r="DZ305" s="21"/>
      <c r="EA305" s="21"/>
      <c r="EB305" s="21"/>
      <c r="EC305" s="21"/>
      <c r="ED305" s="21"/>
      <c r="EE305" s="21"/>
      <c r="EF305" s="21"/>
      <c r="EG305" s="21"/>
      <c r="EH305" s="21"/>
      <c r="EI305" s="21"/>
      <c r="EJ305" s="21"/>
      <c r="EK305" s="21"/>
      <c r="EL305" s="21"/>
      <c r="EM305" s="21"/>
      <c r="EN305" s="21"/>
      <c r="EO305" s="21"/>
      <c r="EP305" s="21"/>
      <c r="EQ305" s="21"/>
      <c r="ER305" s="21"/>
      <c r="ES305" s="21"/>
      <c r="ET305" s="21"/>
      <c r="EU305" s="21"/>
      <c r="EV305" s="21"/>
      <c r="EW305" s="21"/>
      <c r="EX305" s="21"/>
      <c r="EY305" s="21"/>
      <c r="EZ305" s="21"/>
      <c r="FA305" s="21"/>
      <c r="FB305" s="21"/>
      <c r="FC305" s="21"/>
      <c r="FD305" s="21"/>
      <c r="FE305" s="21"/>
      <c r="FF305" s="21"/>
      <c r="FG305" s="21"/>
      <c r="FH305" s="21"/>
      <c r="FI305" s="21"/>
      <c r="FJ305" s="21"/>
      <c r="FK305" s="21"/>
      <c r="FL305" s="21"/>
      <c r="FM305" s="21"/>
      <c r="FN305" s="21"/>
      <c r="FO305" s="21"/>
      <c r="FP305" s="21"/>
      <c r="FQ305" s="21"/>
      <c r="FR305" s="21"/>
      <c r="FS305" s="21"/>
      <c r="FT305" s="21"/>
      <c r="FU305" s="21"/>
      <c r="FV305" s="21"/>
      <c r="FW305" s="21"/>
      <c r="FX305" s="21"/>
      <c r="FY305" s="21"/>
      <c r="FZ305" s="21"/>
      <c r="GA305" s="21"/>
      <c r="GB305" s="21"/>
      <c r="GC305" s="21"/>
      <c r="GD305" s="21"/>
      <c r="GE305" s="21"/>
      <c r="GF305" s="21"/>
      <c r="GG305" s="21"/>
      <c r="GH305" s="21"/>
      <c r="GI305" s="21"/>
      <c r="GJ305" s="21"/>
      <c r="GK305" s="21"/>
      <c r="GL305" s="21"/>
      <c r="GM305" s="21"/>
      <c r="GN305" s="21"/>
      <c r="GO305" s="21"/>
      <c r="GP305" s="21"/>
      <c r="GQ305" s="21"/>
      <c r="GR305" s="21"/>
      <c r="GS305" s="21"/>
      <c r="GT305" s="21"/>
      <c r="GU305" s="21"/>
      <c r="GV305" s="21"/>
      <c r="GW305" s="21"/>
      <c r="GX305" s="21"/>
      <c r="GY305" s="21"/>
      <c r="GZ305" s="21"/>
      <c r="HA305" s="21"/>
      <c r="HB305" s="21"/>
      <c r="HC305" s="21"/>
      <c r="HD305" s="21"/>
      <c r="HE305" s="21"/>
      <c r="HF305" s="21"/>
      <c r="HG305" s="21"/>
      <c r="HH305" s="21"/>
      <c r="HI305" s="21"/>
      <c r="HJ305" s="21"/>
      <c r="HK305" s="21"/>
      <c r="HL305" s="21"/>
      <c r="HM305" s="21"/>
      <c r="HN305" s="21"/>
      <c r="HO305" s="21"/>
      <c r="HP305" s="21"/>
      <c r="HQ305" s="21"/>
      <c r="HR305" s="21"/>
      <c r="HS305" s="21"/>
      <c r="HT305" s="21"/>
      <c r="HU305" s="21"/>
      <c r="HV305" s="21"/>
      <c r="HW305" s="21"/>
      <c r="HX305" s="21"/>
      <c r="HY305" s="21"/>
      <c r="HZ305" s="21"/>
      <c r="IA305" s="21"/>
      <c r="IB305" s="21"/>
      <c r="IC305" s="21"/>
      <c r="ID305" s="21"/>
      <c r="IE305" s="21"/>
      <c r="IF305" s="21"/>
      <c r="IG305" s="21"/>
      <c r="IH305" s="21"/>
      <c r="II305" s="21"/>
      <c r="IJ305" s="21"/>
      <c r="IK305" s="21"/>
      <c r="IL305" s="21"/>
      <c r="IM305" s="21"/>
      <c r="IN305" s="21"/>
    </row>
    <row r="306" spans="1:248" ht="95.25" customHeight="1">
      <c r="A306" s="6" t="s">
        <v>34</v>
      </c>
      <c r="B306" s="6"/>
      <c r="C306" s="6" t="s">
        <v>307</v>
      </c>
      <c r="D306" s="6" t="s">
        <v>317</v>
      </c>
      <c r="E306" s="6" t="s">
        <v>35</v>
      </c>
      <c r="F306" s="7">
        <f t="shared" si="65"/>
        <v>7647</v>
      </c>
      <c r="G306" s="7">
        <v>7647</v>
      </c>
      <c r="H306" s="7"/>
      <c r="I306" s="7">
        <f t="shared" si="66"/>
        <v>8538</v>
      </c>
      <c r="J306" s="7">
        <v>8538</v>
      </c>
      <c r="K306" s="7"/>
      <c r="L306" s="21"/>
      <c r="M306" s="21"/>
      <c r="N306" s="21"/>
      <c r="O306" s="21"/>
      <c r="P306" s="21"/>
      <c r="Q306" s="21"/>
      <c r="R306" s="21"/>
      <c r="S306" s="21"/>
      <c r="T306" s="21"/>
      <c r="U306" s="21"/>
      <c r="V306" s="21"/>
      <c r="W306" s="21"/>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c r="DL306" s="21"/>
      <c r="DM306" s="21"/>
      <c r="DN306" s="21"/>
      <c r="DO306" s="21"/>
      <c r="DP306" s="21"/>
      <c r="DQ306" s="21"/>
      <c r="DR306" s="21"/>
      <c r="DS306" s="21"/>
      <c r="DT306" s="21"/>
      <c r="DU306" s="21"/>
      <c r="DV306" s="21"/>
      <c r="DW306" s="21"/>
      <c r="DX306" s="21"/>
      <c r="DY306" s="21"/>
      <c r="DZ306" s="21"/>
      <c r="EA306" s="21"/>
      <c r="EB306" s="21"/>
      <c r="EC306" s="21"/>
      <c r="ED306" s="21"/>
      <c r="EE306" s="21"/>
      <c r="EF306" s="21"/>
      <c r="EG306" s="21"/>
      <c r="EH306" s="21"/>
      <c r="EI306" s="21"/>
      <c r="EJ306" s="21"/>
      <c r="EK306" s="21"/>
      <c r="EL306" s="21"/>
      <c r="EM306" s="21"/>
      <c r="EN306" s="21"/>
      <c r="EO306" s="21"/>
      <c r="EP306" s="21"/>
      <c r="EQ306" s="21"/>
      <c r="ER306" s="21"/>
      <c r="ES306" s="21"/>
      <c r="ET306" s="21"/>
      <c r="EU306" s="21"/>
      <c r="EV306" s="21"/>
      <c r="EW306" s="21"/>
      <c r="EX306" s="21"/>
      <c r="EY306" s="21"/>
      <c r="EZ306" s="21"/>
      <c r="FA306" s="21"/>
      <c r="FB306" s="21"/>
      <c r="FC306" s="21"/>
      <c r="FD306" s="21"/>
      <c r="FE306" s="21"/>
      <c r="FF306" s="21"/>
      <c r="FG306" s="21"/>
      <c r="FH306" s="21"/>
      <c r="FI306" s="21"/>
      <c r="FJ306" s="21"/>
      <c r="FK306" s="21"/>
      <c r="FL306" s="21"/>
      <c r="FM306" s="21"/>
      <c r="FN306" s="21"/>
      <c r="FO306" s="21"/>
      <c r="FP306" s="21"/>
      <c r="FQ306" s="21"/>
      <c r="FR306" s="21"/>
      <c r="FS306" s="21"/>
      <c r="FT306" s="21"/>
      <c r="FU306" s="21"/>
      <c r="FV306" s="21"/>
      <c r="FW306" s="21"/>
      <c r="FX306" s="21"/>
      <c r="FY306" s="21"/>
      <c r="FZ306" s="21"/>
      <c r="GA306" s="21"/>
      <c r="GB306" s="21"/>
      <c r="GC306" s="21"/>
      <c r="GD306" s="21"/>
      <c r="GE306" s="21"/>
      <c r="GF306" s="21"/>
      <c r="GG306" s="21"/>
      <c r="GH306" s="21"/>
      <c r="GI306" s="21"/>
      <c r="GJ306" s="21"/>
      <c r="GK306" s="21"/>
      <c r="GL306" s="21"/>
      <c r="GM306" s="21"/>
      <c r="GN306" s="21"/>
      <c r="GO306" s="21"/>
      <c r="GP306" s="21"/>
      <c r="GQ306" s="21"/>
      <c r="GR306" s="21"/>
      <c r="GS306" s="21"/>
      <c r="GT306" s="21"/>
      <c r="GU306" s="21"/>
      <c r="GV306" s="21"/>
      <c r="GW306" s="21"/>
      <c r="GX306" s="21"/>
      <c r="GY306" s="21"/>
      <c r="GZ306" s="21"/>
      <c r="HA306" s="21"/>
      <c r="HB306" s="21"/>
      <c r="HC306" s="21"/>
      <c r="HD306" s="21"/>
      <c r="HE306" s="21"/>
      <c r="HF306" s="21"/>
      <c r="HG306" s="21"/>
      <c r="HH306" s="21"/>
      <c r="HI306" s="21"/>
      <c r="HJ306" s="21"/>
      <c r="HK306" s="21"/>
      <c r="HL306" s="21"/>
      <c r="HM306" s="21"/>
      <c r="HN306" s="21"/>
      <c r="HO306" s="21"/>
      <c r="HP306" s="21"/>
      <c r="HQ306" s="21"/>
      <c r="HR306" s="21"/>
      <c r="HS306" s="21"/>
      <c r="HT306" s="21"/>
      <c r="HU306" s="21"/>
      <c r="HV306" s="21"/>
      <c r="HW306" s="21"/>
      <c r="HX306" s="21"/>
      <c r="HY306" s="21"/>
      <c r="HZ306" s="21"/>
      <c r="IA306" s="21"/>
      <c r="IB306" s="21"/>
      <c r="IC306" s="21"/>
      <c r="ID306" s="21"/>
      <c r="IE306" s="21"/>
      <c r="IF306" s="21"/>
      <c r="IG306" s="21"/>
      <c r="IH306" s="21"/>
      <c r="II306" s="21"/>
      <c r="IJ306" s="21"/>
      <c r="IK306" s="21"/>
      <c r="IL306" s="21"/>
      <c r="IM306" s="21"/>
      <c r="IN306" s="21"/>
    </row>
    <row r="307" spans="1:248" ht="33">
      <c r="A307" s="32" t="s">
        <v>318</v>
      </c>
      <c r="B307" s="9"/>
      <c r="C307" s="9" t="s">
        <v>319</v>
      </c>
      <c r="D307" s="9"/>
      <c r="E307" s="9"/>
      <c r="F307" s="8">
        <f t="shared" si="65"/>
        <v>191573</v>
      </c>
      <c r="G307" s="8">
        <f t="shared" ref="G307:H309" si="72">G308</f>
        <v>28704</v>
      </c>
      <c r="H307" s="8">
        <f t="shared" si="72"/>
        <v>162869</v>
      </c>
      <c r="I307" s="8">
        <f t="shared" si="66"/>
        <v>26347.9</v>
      </c>
      <c r="J307" s="8">
        <f t="shared" ref="J307:K309" si="73">J308</f>
        <v>26347.9</v>
      </c>
      <c r="K307" s="8">
        <f t="shared" si="73"/>
        <v>0</v>
      </c>
      <c r="L307" s="21"/>
      <c r="M307" s="21"/>
      <c r="N307" s="21"/>
      <c r="O307" s="21"/>
      <c r="P307" s="21"/>
      <c r="Q307" s="21"/>
      <c r="R307" s="21"/>
      <c r="S307" s="21"/>
      <c r="T307" s="21"/>
      <c r="U307" s="21"/>
      <c r="V307" s="21"/>
      <c r="W307" s="21"/>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c r="DL307" s="21"/>
      <c r="DM307" s="21"/>
      <c r="DN307" s="21"/>
      <c r="DO307" s="21"/>
      <c r="DP307" s="21"/>
      <c r="DQ307" s="21"/>
      <c r="DR307" s="21"/>
      <c r="DS307" s="21"/>
      <c r="DT307" s="21"/>
      <c r="DU307" s="21"/>
      <c r="DV307" s="21"/>
      <c r="DW307" s="21"/>
      <c r="DX307" s="21"/>
      <c r="DY307" s="21"/>
      <c r="DZ307" s="21"/>
      <c r="EA307" s="21"/>
      <c r="EB307" s="21"/>
      <c r="EC307" s="21"/>
      <c r="ED307" s="21"/>
      <c r="EE307" s="21"/>
      <c r="EF307" s="21"/>
      <c r="EG307" s="21"/>
      <c r="EH307" s="21"/>
      <c r="EI307" s="21"/>
      <c r="EJ307" s="21"/>
      <c r="EK307" s="21"/>
      <c r="EL307" s="21"/>
      <c r="EM307" s="21"/>
      <c r="EN307" s="21"/>
      <c r="EO307" s="21"/>
      <c r="EP307" s="21"/>
      <c r="EQ307" s="21"/>
      <c r="ER307" s="21"/>
      <c r="ES307" s="21"/>
      <c r="ET307" s="21"/>
      <c r="EU307" s="21"/>
      <c r="EV307" s="21"/>
      <c r="EW307" s="21"/>
      <c r="EX307" s="21"/>
      <c r="EY307" s="21"/>
      <c r="EZ307" s="21"/>
      <c r="FA307" s="21"/>
      <c r="FB307" s="21"/>
      <c r="FC307" s="21"/>
      <c r="FD307" s="21"/>
      <c r="FE307" s="21"/>
      <c r="FF307" s="21"/>
      <c r="FG307" s="21"/>
      <c r="FH307" s="21"/>
      <c r="FI307" s="21"/>
      <c r="FJ307" s="21"/>
      <c r="FK307" s="21"/>
      <c r="FL307" s="21"/>
      <c r="FM307" s="21"/>
      <c r="FN307" s="21"/>
      <c r="FO307" s="21"/>
      <c r="FP307" s="21"/>
      <c r="FQ307" s="21"/>
      <c r="FR307" s="21"/>
      <c r="FS307" s="21"/>
      <c r="FT307" s="21"/>
      <c r="FU307" s="21"/>
      <c r="FV307" s="21"/>
      <c r="FW307" s="21"/>
      <c r="FX307" s="21"/>
      <c r="FY307" s="21"/>
      <c r="FZ307" s="21"/>
      <c r="GA307" s="21"/>
      <c r="GB307" s="21"/>
      <c r="GC307" s="21"/>
      <c r="GD307" s="21"/>
      <c r="GE307" s="21"/>
      <c r="GF307" s="21"/>
      <c r="GG307" s="21"/>
      <c r="GH307" s="21"/>
      <c r="GI307" s="21"/>
      <c r="GJ307" s="21"/>
      <c r="GK307" s="21"/>
      <c r="GL307" s="21"/>
      <c r="GM307" s="21"/>
      <c r="GN307" s="21"/>
      <c r="GO307" s="21"/>
      <c r="GP307" s="21"/>
      <c r="GQ307" s="21"/>
      <c r="GR307" s="21"/>
      <c r="GS307" s="21"/>
      <c r="GT307" s="21"/>
      <c r="GU307" s="21"/>
      <c r="GV307" s="21"/>
      <c r="GW307" s="21"/>
      <c r="GX307" s="21"/>
      <c r="GY307" s="21"/>
      <c r="GZ307" s="21"/>
      <c r="HA307" s="21"/>
      <c r="HB307" s="21"/>
      <c r="HC307" s="21"/>
      <c r="HD307" s="21"/>
      <c r="HE307" s="21"/>
      <c r="HF307" s="21"/>
      <c r="HG307" s="21"/>
      <c r="HH307" s="21"/>
      <c r="HI307" s="21"/>
      <c r="HJ307" s="21"/>
      <c r="HK307" s="21"/>
      <c r="HL307" s="21"/>
      <c r="HM307" s="21"/>
      <c r="HN307" s="21"/>
      <c r="HO307" s="21"/>
      <c r="HP307" s="21"/>
      <c r="HQ307" s="21"/>
      <c r="HR307" s="21"/>
      <c r="HS307" s="21"/>
      <c r="HT307" s="21"/>
      <c r="HU307" s="21"/>
      <c r="HV307" s="21"/>
      <c r="HW307" s="21"/>
      <c r="HX307" s="21"/>
      <c r="HY307" s="21"/>
      <c r="HZ307" s="21"/>
      <c r="IA307" s="21"/>
      <c r="IB307" s="21"/>
      <c r="IC307" s="21"/>
      <c r="ID307" s="21"/>
      <c r="IE307" s="21"/>
      <c r="IF307" s="21"/>
      <c r="IG307" s="21"/>
      <c r="IH307" s="21"/>
      <c r="II307" s="21"/>
      <c r="IJ307" s="21"/>
      <c r="IK307" s="21"/>
      <c r="IL307" s="21"/>
      <c r="IM307" s="21"/>
      <c r="IN307" s="21"/>
    </row>
    <row r="308" spans="1:248" ht="99.75" customHeight="1">
      <c r="A308" s="19" t="s">
        <v>308</v>
      </c>
      <c r="B308" s="9"/>
      <c r="C308" s="9" t="s">
        <v>319</v>
      </c>
      <c r="D308" s="9" t="s">
        <v>309</v>
      </c>
      <c r="E308" s="9"/>
      <c r="F308" s="8">
        <f t="shared" si="65"/>
        <v>191573</v>
      </c>
      <c r="G308" s="8">
        <f t="shared" si="72"/>
        <v>28704</v>
      </c>
      <c r="H308" s="8">
        <f t="shared" si="72"/>
        <v>162869</v>
      </c>
      <c r="I308" s="8">
        <f t="shared" si="66"/>
        <v>26347.9</v>
      </c>
      <c r="J308" s="8">
        <f t="shared" si="73"/>
        <v>26347.9</v>
      </c>
      <c r="K308" s="8">
        <f t="shared" si="73"/>
        <v>0</v>
      </c>
      <c r="L308" s="21"/>
      <c r="M308" s="21"/>
      <c r="N308" s="21"/>
      <c r="O308" s="21"/>
      <c r="P308" s="21"/>
      <c r="Q308" s="21"/>
      <c r="R308" s="21"/>
      <c r="S308" s="21"/>
      <c r="T308" s="21"/>
      <c r="U308" s="21"/>
      <c r="V308" s="21"/>
      <c r="W308" s="21"/>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c r="DL308" s="21"/>
      <c r="DM308" s="21"/>
      <c r="DN308" s="21"/>
      <c r="DO308" s="21"/>
      <c r="DP308" s="21"/>
      <c r="DQ308" s="21"/>
      <c r="DR308" s="21"/>
      <c r="DS308" s="21"/>
      <c r="DT308" s="21"/>
      <c r="DU308" s="21"/>
      <c r="DV308" s="21"/>
      <c r="DW308" s="21"/>
      <c r="DX308" s="21"/>
      <c r="DY308" s="21"/>
      <c r="DZ308" s="21"/>
      <c r="EA308" s="21"/>
      <c r="EB308" s="21"/>
      <c r="EC308" s="21"/>
      <c r="ED308" s="21"/>
      <c r="EE308" s="21"/>
      <c r="EF308" s="21"/>
      <c r="EG308" s="21"/>
      <c r="EH308" s="21"/>
      <c r="EI308" s="21"/>
      <c r="EJ308" s="21"/>
      <c r="EK308" s="21"/>
      <c r="EL308" s="21"/>
      <c r="EM308" s="21"/>
      <c r="EN308" s="21"/>
      <c r="EO308" s="21"/>
      <c r="EP308" s="21"/>
      <c r="EQ308" s="21"/>
      <c r="ER308" s="21"/>
      <c r="ES308" s="21"/>
      <c r="ET308" s="21"/>
      <c r="EU308" s="21"/>
      <c r="EV308" s="21"/>
      <c r="EW308" s="21"/>
      <c r="EX308" s="21"/>
      <c r="EY308" s="21"/>
      <c r="EZ308" s="21"/>
      <c r="FA308" s="21"/>
      <c r="FB308" s="21"/>
      <c r="FC308" s="21"/>
      <c r="FD308" s="21"/>
      <c r="FE308" s="21"/>
      <c r="FF308" s="21"/>
      <c r="FG308" s="21"/>
      <c r="FH308" s="21"/>
      <c r="FI308" s="21"/>
      <c r="FJ308" s="21"/>
      <c r="FK308" s="21"/>
      <c r="FL308" s="21"/>
      <c r="FM308" s="21"/>
      <c r="FN308" s="21"/>
      <c r="FO308" s="21"/>
      <c r="FP308" s="21"/>
      <c r="FQ308" s="21"/>
      <c r="FR308" s="21"/>
      <c r="FS308" s="21"/>
      <c r="FT308" s="21"/>
      <c r="FU308" s="21"/>
      <c r="FV308" s="21"/>
      <c r="FW308" s="21"/>
      <c r="FX308" s="21"/>
      <c r="FY308" s="21"/>
      <c r="FZ308" s="21"/>
      <c r="GA308" s="21"/>
      <c r="GB308" s="21"/>
      <c r="GC308" s="21"/>
      <c r="GD308" s="21"/>
      <c r="GE308" s="21"/>
      <c r="GF308" s="21"/>
      <c r="GG308" s="21"/>
      <c r="GH308" s="21"/>
      <c r="GI308" s="21"/>
      <c r="GJ308" s="21"/>
      <c r="GK308" s="21"/>
      <c r="GL308" s="21"/>
      <c r="GM308" s="21"/>
      <c r="GN308" s="21"/>
      <c r="GO308" s="21"/>
      <c r="GP308" s="21"/>
      <c r="GQ308" s="21"/>
      <c r="GR308" s="21"/>
      <c r="GS308" s="21"/>
      <c r="GT308" s="21"/>
      <c r="GU308" s="21"/>
      <c r="GV308" s="21"/>
      <c r="GW308" s="21"/>
      <c r="GX308" s="21"/>
      <c r="GY308" s="21"/>
      <c r="GZ308" s="21"/>
      <c r="HA308" s="21"/>
      <c r="HB308" s="21"/>
      <c r="HC308" s="21"/>
      <c r="HD308" s="21"/>
      <c r="HE308" s="21"/>
      <c r="HF308" s="21"/>
      <c r="HG308" s="21"/>
      <c r="HH308" s="21"/>
      <c r="HI308" s="21"/>
      <c r="HJ308" s="21"/>
      <c r="HK308" s="21"/>
      <c r="HL308" s="21"/>
      <c r="HM308" s="21"/>
      <c r="HN308" s="21"/>
      <c r="HO308" s="21"/>
      <c r="HP308" s="21"/>
      <c r="HQ308" s="21"/>
      <c r="HR308" s="21"/>
      <c r="HS308" s="21"/>
      <c r="HT308" s="21"/>
      <c r="HU308" s="21"/>
      <c r="HV308" s="21"/>
      <c r="HW308" s="21"/>
      <c r="HX308" s="21"/>
      <c r="HY308" s="21"/>
      <c r="HZ308" s="21"/>
      <c r="IA308" s="21"/>
      <c r="IB308" s="21"/>
      <c r="IC308" s="21"/>
      <c r="ID308" s="21"/>
      <c r="IE308" s="21"/>
      <c r="IF308" s="21"/>
      <c r="IG308" s="21"/>
      <c r="IH308" s="21"/>
      <c r="II308" s="21"/>
      <c r="IJ308" s="21"/>
      <c r="IK308" s="21"/>
      <c r="IL308" s="21"/>
      <c r="IM308" s="21"/>
      <c r="IN308" s="21"/>
    </row>
    <row r="309" spans="1:248" ht="75" customHeight="1">
      <c r="A309" s="10" t="s">
        <v>320</v>
      </c>
      <c r="B309" s="9"/>
      <c r="C309" s="9" t="s">
        <v>319</v>
      </c>
      <c r="D309" s="9" t="s">
        <v>321</v>
      </c>
      <c r="E309" s="9"/>
      <c r="F309" s="8">
        <f t="shared" si="65"/>
        <v>191573</v>
      </c>
      <c r="G309" s="8">
        <f t="shared" si="72"/>
        <v>28704</v>
      </c>
      <c r="H309" s="8">
        <f t="shared" si="72"/>
        <v>162869</v>
      </c>
      <c r="I309" s="8">
        <f t="shared" si="66"/>
        <v>26347.9</v>
      </c>
      <c r="J309" s="8">
        <f t="shared" si="73"/>
        <v>26347.9</v>
      </c>
      <c r="K309" s="8">
        <f t="shared" si="73"/>
        <v>0</v>
      </c>
      <c r="L309" s="21"/>
      <c r="M309" s="21"/>
      <c r="N309" s="21"/>
      <c r="O309" s="21"/>
      <c r="P309" s="21"/>
      <c r="Q309" s="21"/>
      <c r="R309" s="21"/>
      <c r="S309" s="21"/>
      <c r="T309" s="21"/>
      <c r="U309" s="21"/>
      <c r="V309" s="21"/>
      <c r="W309" s="21"/>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c r="DL309" s="21"/>
      <c r="DM309" s="21"/>
      <c r="DN309" s="21"/>
      <c r="DO309" s="21"/>
      <c r="DP309" s="21"/>
      <c r="DQ309" s="21"/>
      <c r="DR309" s="21"/>
      <c r="DS309" s="21"/>
      <c r="DT309" s="21"/>
      <c r="DU309" s="21"/>
      <c r="DV309" s="21"/>
      <c r="DW309" s="21"/>
      <c r="DX309" s="21"/>
      <c r="DY309" s="21"/>
      <c r="DZ309" s="21"/>
      <c r="EA309" s="21"/>
      <c r="EB309" s="21"/>
      <c r="EC309" s="21"/>
      <c r="ED309" s="21"/>
      <c r="EE309" s="21"/>
      <c r="EF309" s="21"/>
      <c r="EG309" s="21"/>
      <c r="EH309" s="21"/>
      <c r="EI309" s="21"/>
      <c r="EJ309" s="21"/>
      <c r="EK309" s="21"/>
      <c r="EL309" s="21"/>
      <c r="EM309" s="21"/>
      <c r="EN309" s="21"/>
      <c r="EO309" s="21"/>
      <c r="EP309" s="21"/>
      <c r="EQ309" s="21"/>
      <c r="ER309" s="21"/>
      <c r="ES309" s="21"/>
      <c r="ET309" s="21"/>
      <c r="EU309" s="21"/>
      <c r="EV309" s="21"/>
      <c r="EW309" s="21"/>
      <c r="EX309" s="21"/>
      <c r="EY309" s="21"/>
      <c r="EZ309" s="21"/>
      <c r="FA309" s="21"/>
      <c r="FB309" s="21"/>
      <c r="FC309" s="21"/>
      <c r="FD309" s="21"/>
      <c r="FE309" s="21"/>
      <c r="FF309" s="21"/>
      <c r="FG309" s="21"/>
      <c r="FH309" s="21"/>
      <c r="FI309" s="21"/>
      <c r="FJ309" s="21"/>
      <c r="FK309" s="21"/>
      <c r="FL309" s="21"/>
      <c r="FM309" s="21"/>
      <c r="FN309" s="21"/>
      <c r="FO309" s="21"/>
      <c r="FP309" s="21"/>
      <c r="FQ309" s="21"/>
      <c r="FR309" s="21"/>
      <c r="FS309" s="21"/>
      <c r="FT309" s="21"/>
      <c r="FU309" s="21"/>
      <c r="FV309" s="21"/>
      <c r="FW309" s="21"/>
      <c r="FX309" s="21"/>
      <c r="FY309" s="21"/>
      <c r="FZ309" s="21"/>
      <c r="GA309" s="21"/>
      <c r="GB309" s="21"/>
      <c r="GC309" s="21"/>
      <c r="GD309" s="21"/>
      <c r="GE309" s="21"/>
      <c r="GF309" s="21"/>
      <c r="GG309" s="21"/>
      <c r="GH309" s="21"/>
      <c r="GI309" s="21"/>
      <c r="GJ309" s="21"/>
      <c r="GK309" s="21"/>
      <c r="GL309" s="21"/>
      <c r="GM309" s="21"/>
      <c r="GN309" s="21"/>
      <c r="GO309" s="21"/>
      <c r="GP309" s="21"/>
      <c r="GQ309" s="21"/>
      <c r="GR309" s="21"/>
      <c r="GS309" s="21"/>
      <c r="GT309" s="21"/>
      <c r="GU309" s="21"/>
      <c r="GV309" s="21"/>
      <c r="GW309" s="21"/>
      <c r="GX309" s="21"/>
      <c r="GY309" s="21"/>
      <c r="GZ309" s="21"/>
      <c r="HA309" s="21"/>
      <c r="HB309" s="21"/>
      <c r="HC309" s="21"/>
      <c r="HD309" s="21"/>
      <c r="HE309" s="21"/>
      <c r="HF309" s="21"/>
      <c r="HG309" s="21"/>
      <c r="HH309" s="21"/>
      <c r="HI309" s="21"/>
      <c r="HJ309" s="21"/>
      <c r="HK309" s="21"/>
      <c r="HL309" s="21"/>
      <c r="HM309" s="21"/>
      <c r="HN309" s="21"/>
      <c r="HO309" s="21"/>
      <c r="HP309" s="21"/>
      <c r="HQ309" s="21"/>
      <c r="HR309" s="21"/>
      <c r="HS309" s="21"/>
      <c r="HT309" s="21"/>
      <c r="HU309" s="21"/>
      <c r="HV309" s="21"/>
      <c r="HW309" s="21"/>
      <c r="HX309" s="21"/>
      <c r="HY309" s="21"/>
      <c r="HZ309" s="21"/>
      <c r="IA309" s="21"/>
      <c r="IB309" s="21"/>
      <c r="IC309" s="21"/>
      <c r="ID309" s="21"/>
      <c r="IE309" s="21"/>
      <c r="IF309" s="21"/>
      <c r="IG309" s="21"/>
      <c r="IH309" s="21"/>
      <c r="II309" s="21"/>
      <c r="IJ309" s="21"/>
      <c r="IK309" s="21"/>
      <c r="IL309" s="21"/>
      <c r="IM309" s="21"/>
      <c r="IN309" s="21"/>
    </row>
    <row r="310" spans="1:248" ht="142.5" customHeight="1">
      <c r="A310" s="10" t="s">
        <v>322</v>
      </c>
      <c r="B310" s="9"/>
      <c r="C310" s="9" t="s">
        <v>319</v>
      </c>
      <c r="D310" s="9" t="s">
        <v>323</v>
      </c>
      <c r="E310" s="9"/>
      <c r="F310" s="8">
        <f t="shared" si="65"/>
        <v>191573</v>
      </c>
      <c r="G310" s="8">
        <f>G311+G313+G315</f>
        <v>28704</v>
      </c>
      <c r="H310" s="8">
        <f>H311+H313+H315</f>
        <v>162869</v>
      </c>
      <c r="I310" s="8">
        <f t="shared" si="66"/>
        <v>26347.9</v>
      </c>
      <c r="J310" s="8">
        <f>J311+J313+J315</f>
        <v>26347.9</v>
      </c>
      <c r="K310" s="8">
        <f>K311+K313+K315</f>
        <v>0</v>
      </c>
      <c r="L310" s="21"/>
      <c r="M310" s="21"/>
      <c r="N310" s="21"/>
      <c r="O310" s="21"/>
      <c r="P310" s="21"/>
      <c r="Q310" s="21"/>
      <c r="R310" s="21"/>
      <c r="S310" s="21"/>
      <c r="T310" s="21"/>
      <c r="U310" s="21"/>
      <c r="V310" s="21"/>
      <c r="W310" s="21"/>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c r="DL310" s="21"/>
      <c r="DM310" s="21"/>
      <c r="DN310" s="21"/>
      <c r="DO310" s="21"/>
      <c r="DP310" s="21"/>
      <c r="DQ310" s="21"/>
      <c r="DR310" s="21"/>
      <c r="DS310" s="21"/>
      <c r="DT310" s="21"/>
      <c r="DU310" s="21"/>
      <c r="DV310" s="21"/>
      <c r="DW310" s="21"/>
      <c r="DX310" s="21"/>
      <c r="DY310" s="21"/>
      <c r="DZ310" s="21"/>
      <c r="EA310" s="21"/>
      <c r="EB310" s="21"/>
      <c r="EC310" s="21"/>
      <c r="ED310" s="21"/>
      <c r="EE310" s="21"/>
      <c r="EF310" s="21"/>
      <c r="EG310" s="21"/>
      <c r="EH310" s="21"/>
      <c r="EI310" s="21"/>
      <c r="EJ310" s="21"/>
      <c r="EK310" s="21"/>
      <c r="EL310" s="21"/>
      <c r="EM310" s="21"/>
      <c r="EN310" s="21"/>
      <c r="EO310" s="21"/>
      <c r="EP310" s="21"/>
      <c r="EQ310" s="21"/>
      <c r="ER310" s="21"/>
      <c r="ES310" s="21"/>
      <c r="ET310" s="21"/>
      <c r="EU310" s="21"/>
      <c r="EV310" s="21"/>
      <c r="EW310" s="21"/>
      <c r="EX310" s="21"/>
      <c r="EY310" s="21"/>
      <c r="EZ310" s="21"/>
      <c r="FA310" s="21"/>
      <c r="FB310" s="21"/>
      <c r="FC310" s="21"/>
      <c r="FD310" s="21"/>
      <c r="FE310" s="21"/>
      <c r="FF310" s="21"/>
      <c r="FG310" s="21"/>
      <c r="FH310" s="21"/>
      <c r="FI310" s="21"/>
      <c r="FJ310" s="21"/>
      <c r="FK310" s="21"/>
      <c r="FL310" s="21"/>
      <c r="FM310" s="21"/>
      <c r="FN310" s="21"/>
      <c r="FO310" s="21"/>
      <c r="FP310" s="21"/>
      <c r="FQ310" s="21"/>
      <c r="FR310" s="21"/>
      <c r="FS310" s="21"/>
      <c r="FT310" s="21"/>
      <c r="FU310" s="21"/>
      <c r="FV310" s="21"/>
      <c r="FW310" s="21"/>
      <c r="FX310" s="21"/>
      <c r="FY310" s="21"/>
      <c r="FZ310" s="21"/>
      <c r="GA310" s="21"/>
      <c r="GB310" s="21"/>
      <c r="GC310" s="21"/>
      <c r="GD310" s="21"/>
      <c r="GE310" s="21"/>
      <c r="GF310" s="21"/>
      <c r="GG310" s="21"/>
      <c r="GH310" s="21"/>
      <c r="GI310" s="21"/>
      <c r="GJ310" s="21"/>
      <c r="GK310" s="21"/>
      <c r="GL310" s="21"/>
      <c r="GM310" s="21"/>
      <c r="GN310" s="21"/>
      <c r="GO310" s="21"/>
      <c r="GP310" s="21"/>
      <c r="GQ310" s="21"/>
      <c r="GR310" s="21"/>
      <c r="GS310" s="21"/>
      <c r="GT310" s="21"/>
      <c r="GU310" s="21"/>
      <c r="GV310" s="21"/>
      <c r="GW310" s="21"/>
      <c r="GX310" s="21"/>
      <c r="GY310" s="21"/>
      <c r="GZ310" s="21"/>
      <c r="HA310" s="21"/>
      <c r="HB310" s="21"/>
      <c r="HC310" s="21"/>
      <c r="HD310" s="21"/>
      <c r="HE310" s="21"/>
      <c r="HF310" s="21"/>
      <c r="HG310" s="21"/>
      <c r="HH310" s="21"/>
      <c r="HI310" s="21"/>
      <c r="HJ310" s="21"/>
      <c r="HK310" s="21"/>
      <c r="HL310" s="21"/>
      <c r="HM310" s="21"/>
      <c r="HN310" s="21"/>
      <c r="HO310" s="21"/>
      <c r="HP310" s="21"/>
      <c r="HQ310" s="21"/>
      <c r="HR310" s="21"/>
      <c r="HS310" s="21"/>
      <c r="HT310" s="21"/>
      <c r="HU310" s="21"/>
      <c r="HV310" s="21"/>
      <c r="HW310" s="21"/>
      <c r="HX310" s="21"/>
      <c r="HY310" s="21"/>
      <c r="HZ310" s="21"/>
      <c r="IA310" s="21"/>
      <c r="IB310" s="21"/>
      <c r="IC310" s="21"/>
      <c r="ID310" s="21"/>
      <c r="IE310" s="21"/>
      <c r="IF310" s="21"/>
      <c r="IG310" s="21"/>
      <c r="IH310" s="21"/>
      <c r="II310" s="21"/>
      <c r="IJ310" s="21"/>
      <c r="IK310" s="21"/>
      <c r="IL310" s="21"/>
      <c r="IM310" s="21"/>
      <c r="IN310" s="21"/>
    </row>
    <row r="311" spans="1:248" ht="33">
      <c r="A311" s="6" t="s">
        <v>228</v>
      </c>
      <c r="B311" s="9"/>
      <c r="C311" s="6" t="s">
        <v>319</v>
      </c>
      <c r="D311" s="6" t="s">
        <v>324</v>
      </c>
      <c r="E311" s="6"/>
      <c r="F311" s="7">
        <f t="shared" si="65"/>
        <v>10607</v>
      </c>
      <c r="G311" s="7">
        <f>G312</f>
        <v>10607</v>
      </c>
      <c r="H311" s="7">
        <f>H312</f>
        <v>0</v>
      </c>
      <c r="I311" s="7">
        <f t="shared" si="66"/>
        <v>26347.9</v>
      </c>
      <c r="J311" s="7">
        <f>J312</f>
        <v>26347.9</v>
      </c>
      <c r="K311" s="7">
        <f>K312</f>
        <v>0</v>
      </c>
      <c r="L311" s="21"/>
      <c r="M311" s="21"/>
      <c r="N311" s="21"/>
      <c r="O311" s="21"/>
      <c r="P311" s="21"/>
      <c r="Q311" s="21"/>
      <c r="R311" s="21"/>
      <c r="S311" s="21"/>
      <c r="T311" s="21"/>
      <c r="U311" s="21"/>
      <c r="V311" s="21"/>
      <c r="W311" s="21"/>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c r="DL311" s="21"/>
      <c r="DM311" s="21"/>
      <c r="DN311" s="21"/>
      <c r="DO311" s="21"/>
      <c r="DP311" s="21"/>
      <c r="DQ311" s="21"/>
      <c r="DR311" s="21"/>
      <c r="DS311" s="21"/>
      <c r="DT311" s="21"/>
      <c r="DU311" s="21"/>
      <c r="DV311" s="21"/>
      <c r="DW311" s="21"/>
      <c r="DX311" s="21"/>
      <c r="DY311" s="21"/>
      <c r="DZ311" s="21"/>
      <c r="EA311" s="21"/>
      <c r="EB311" s="21"/>
      <c r="EC311" s="21"/>
      <c r="ED311" s="21"/>
      <c r="EE311" s="21"/>
      <c r="EF311" s="21"/>
      <c r="EG311" s="21"/>
      <c r="EH311" s="21"/>
      <c r="EI311" s="21"/>
      <c r="EJ311" s="21"/>
      <c r="EK311" s="21"/>
      <c r="EL311" s="21"/>
      <c r="EM311" s="21"/>
      <c r="EN311" s="21"/>
      <c r="EO311" s="21"/>
      <c r="EP311" s="21"/>
      <c r="EQ311" s="21"/>
      <c r="ER311" s="21"/>
      <c r="ES311" s="21"/>
      <c r="ET311" s="21"/>
      <c r="EU311" s="21"/>
      <c r="EV311" s="21"/>
      <c r="EW311" s="21"/>
      <c r="EX311" s="21"/>
      <c r="EY311" s="21"/>
      <c r="EZ311" s="21"/>
      <c r="FA311" s="21"/>
      <c r="FB311" s="21"/>
      <c r="FC311" s="21"/>
      <c r="FD311" s="21"/>
      <c r="FE311" s="21"/>
      <c r="FF311" s="21"/>
      <c r="FG311" s="21"/>
      <c r="FH311" s="21"/>
      <c r="FI311" s="21"/>
      <c r="FJ311" s="21"/>
      <c r="FK311" s="21"/>
      <c r="FL311" s="21"/>
      <c r="FM311" s="21"/>
      <c r="FN311" s="21"/>
      <c r="FO311" s="21"/>
      <c r="FP311" s="21"/>
      <c r="FQ311" s="21"/>
      <c r="FR311" s="21"/>
      <c r="FS311" s="21"/>
      <c r="FT311" s="21"/>
      <c r="FU311" s="21"/>
      <c r="FV311" s="21"/>
      <c r="FW311" s="21"/>
      <c r="FX311" s="21"/>
      <c r="FY311" s="21"/>
      <c r="FZ311" s="21"/>
      <c r="GA311" s="21"/>
      <c r="GB311" s="21"/>
      <c r="GC311" s="21"/>
      <c r="GD311" s="21"/>
      <c r="GE311" s="21"/>
      <c r="GF311" s="21"/>
      <c r="GG311" s="21"/>
      <c r="GH311" s="21"/>
      <c r="GI311" s="21"/>
      <c r="GJ311" s="21"/>
      <c r="GK311" s="21"/>
      <c r="GL311" s="21"/>
      <c r="GM311" s="21"/>
      <c r="GN311" s="21"/>
      <c r="GO311" s="21"/>
      <c r="GP311" s="21"/>
      <c r="GQ311" s="21"/>
      <c r="GR311" s="21"/>
      <c r="GS311" s="21"/>
      <c r="GT311" s="21"/>
      <c r="GU311" s="21"/>
      <c r="GV311" s="21"/>
      <c r="GW311" s="21"/>
      <c r="GX311" s="21"/>
      <c r="GY311" s="21"/>
      <c r="GZ311" s="21"/>
      <c r="HA311" s="21"/>
      <c r="HB311" s="21"/>
      <c r="HC311" s="21"/>
      <c r="HD311" s="21"/>
      <c r="HE311" s="21"/>
      <c r="HF311" s="21"/>
      <c r="HG311" s="21"/>
      <c r="HH311" s="21"/>
      <c r="HI311" s="21"/>
      <c r="HJ311" s="21"/>
      <c r="HK311" s="21"/>
      <c r="HL311" s="21"/>
      <c r="HM311" s="21"/>
      <c r="HN311" s="21"/>
      <c r="HO311" s="21"/>
      <c r="HP311" s="21"/>
      <c r="HQ311" s="21"/>
      <c r="HR311" s="21"/>
      <c r="HS311" s="21"/>
      <c r="HT311" s="21"/>
      <c r="HU311" s="21"/>
      <c r="HV311" s="21"/>
      <c r="HW311" s="21"/>
      <c r="HX311" s="21"/>
      <c r="HY311" s="21"/>
      <c r="HZ311" s="21"/>
      <c r="IA311" s="21"/>
      <c r="IB311" s="21"/>
      <c r="IC311" s="21"/>
      <c r="ID311" s="21"/>
      <c r="IE311" s="21"/>
      <c r="IF311" s="21"/>
      <c r="IG311" s="21"/>
      <c r="IH311" s="21"/>
      <c r="II311" s="21"/>
      <c r="IJ311" s="21"/>
      <c r="IK311" s="21"/>
      <c r="IL311" s="21"/>
      <c r="IM311" s="21"/>
      <c r="IN311" s="21"/>
    </row>
    <row r="312" spans="1:248" ht="86.25" customHeight="1">
      <c r="A312" s="6" t="s">
        <v>34</v>
      </c>
      <c r="B312" s="9"/>
      <c r="C312" s="6" t="s">
        <v>319</v>
      </c>
      <c r="D312" s="6" t="s">
        <v>324</v>
      </c>
      <c r="E312" s="6" t="s">
        <v>35</v>
      </c>
      <c r="F312" s="7">
        <f t="shared" si="65"/>
        <v>10607</v>
      </c>
      <c r="G312" s="7">
        <v>10607</v>
      </c>
      <c r="H312" s="7"/>
      <c r="I312" s="7">
        <f t="shared" si="66"/>
        <v>26347.9</v>
      </c>
      <c r="J312" s="7">
        <v>26347.9</v>
      </c>
      <c r="K312" s="7"/>
      <c r="L312" s="21"/>
      <c r="M312" s="21"/>
      <c r="N312" s="21"/>
      <c r="O312" s="21"/>
      <c r="P312" s="21"/>
      <c r="Q312" s="21"/>
      <c r="R312" s="21"/>
      <c r="S312" s="21"/>
      <c r="T312" s="21"/>
      <c r="U312" s="21"/>
      <c r="V312" s="21"/>
      <c r="W312" s="21"/>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c r="DL312" s="21"/>
      <c r="DM312" s="21"/>
      <c r="DN312" s="21"/>
      <c r="DO312" s="21"/>
      <c r="DP312" s="21"/>
      <c r="DQ312" s="21"/>
      <c r="DR312" s="21"/>
      <c r="DS312" s="21"/>
      <c r="DT312" s="21"/>
      <c r="DU312" s="21"/>
      <c r="DV312" s="21"/>
      <c r="DW312" s="21"/>
      <c r="DX312" s="21"/>
      <c r="DY312" s="21"/>
      <c r="DZ312" s="21"/>
      <c r="EA312" s="21"/>
      <c r="EB312" s="21"/>
      <c r="EC312" s="21"/>
      <c r="ED312" s="21"/>
      <c r="EE312" s="21"/>
      <c r="EF312" s="21"/>
      <c r="EG312" s="21"/>
      <c r="EH312" s="21"/>
      <c r="EI312" s="21"/>
      <c r="EJ312" s="21"/>
      <c r="EK312" s="21"/>
      <c r="EL312" s="21"/>
      <c r="EM312" s="21"/>
      <c r="EN312" s="21"/>
      <c r="EO312" s="21"/>
      <c r="EP312" s="21"/>
      <c r="EQ312" s="21"/>
      <c r="ER312" s="21"/>
      <c r="ES312" s="21"/>
      <c r="ET312" s="21"/>
      <c r="EU312" s="21"/>
      <c r="EV312" s="21"/>
      <c r="EW312" s="21"/>
      <c r="EX312" s="21"/>
      <c r="EY312" s="21"/>
      <c r="EZ312" s="21"/>
      <c r="FA312" s="21"/>
      <c r="FB312" s="21"/>
      <c r="FC312" s="21"/>
      <c r="FD312" s="21"/>
      <c r="FE312" s="21"/>
      <c r="FF312" s="21"/>
      <c r="FG312" s="21"/>
      <c r="FH312" s="21"/>
      <c r="FI312" s="21"/>
      <c r="FJ312" s="21"/>
      <c r="FK312" s="21"/>
      <c r="FL312" s="21"/>
      <c r="FM312" s="21"/>
      <c r="FN312" s="21"/>
      <c r="FO312" s="21"/>
      <c r="FP312" s="21"/>
      <c r="FQ312" s="21"/>
      <c r="FR312" s="21"/>
      <c r="FS312" s="21"/>
      <c r="FT312" s="21"/>
      <c r="FU312" s="21"/>
      <c r="FV312" s="21"/>
      <c r="FW312" s="21"/>
      <c r="FX312" s="21"/>
      <c r="FY312" s="21"/>
      <c r="FZ312" s="21"/>
      <c r="GA312" s="21"/>
      <c r="GB312" s="21"/>
      <c r="GC312" s="21"/>
      <c r="GD312" s="21"/>
      <c r="GE312" s="21"/>
      <c r="GF312" s="21"/>
      <c r="GG312" s="21"/>
      <c r="GH312" s="21"/>
      <c r="GI312" s="21"/>
      <c r="GJ312" s="21"/>
      <c r="GK312" s="21"/>
      <c r="GL312" s="21"/>
      <c r="GM312" s="21"/>
      <c r="GN312" s="21"/>
      <c r="GO312" s="21"/>
      <c r="GP312" s="21"/>
      <c r="GQ312" s="21"/>
      <c r="GR312" s="21"/>
      <c r="GS312" s="21"/>
      <c r="GT312" s="21"/>
      <c r="GU312" s="21"/>
      <c r="GV312" s="21"/>
      <c r="GW312" s="21"/>
      <c r="GX312" s="21"/>
      <c r="GY312" s="21"/>
      <c r="GZ312" s="21"/>
      <c r="HA312" s="21"/>
      <c r="HB312" s="21"/>
      <c r="HC312" s="21"/>
      <c r="HD312" s="21"/>
      <c r="HE312" s="21"/>
      <c r="HF312" s="21"/>
      <c r="HG312" s="21"/>
      <c r="HH312" s="21"/>
      <c r="HI312" s="21"/>
      <c r="HJ312" s="21"/>
      <c r="HK312" s="21"/>
      <c r="HL312" s="21"/>
      <c r="HM312" s="21"/>
      <c r="HN312" s="21"/>
      <c r="HO312" s="21"/>
      <c r="HP312" s="21"/>
      <c r="HQ312" s="21"/>
      <c r="HR312" s="21"/>
      <c r="HS312" s="21"/>
      <c r="HT312" s="21"/>
      <c r="HU312" s="21"/>
      <c r="HV312" s="21"/>
      <c r="HW312" s="21"/>
      <c r="HX312" s="21"/>
      <c r="HY312" s="21"/>
      <c r="HZ312" s="21"/>
      <c r="IA312" s="21"/>
      <c r="IB312" s="21"/>
      <c r="IC312" s="21"/>
      <c r="ID312" s="21"/>
      <c r="IE312" s="21"/>
      <c r="IF312" s="21"/>
      <c r="IG312" s="21"/>
      <c r="IH312" s="21"/>
      <c r="II312" s="21"/>
      <c r="IJ312" s="21"/>
      <c r="IK312" s="21"/>
      <c r="IL312" s="21"/>
      <c r="IM312" s="21"/>
      <c r="IN312" s="21"/>
    </row>
    <row r="313" spans="1:248" ht="177.75" customHeight="1">
      <c r="A313" s="6" t="s">
        <v>247</v>
      </c>
      <c r="B313" s="6"/>
      <c r="C313" s="6" t="s">
        <v>319</v>
      </c>
      <c r="D313" s="6" t="s">
        <v>325</v>
      </c>
      <c r="E313" s="6"/>
      <c r="F313" s="7">
        <f t="shared" ref="F313:K313" si="74">F314</f>
        <v>162869</v>
      </c>
      <c r="G313" s="7">
        <f t="shared" si="74"/>
        <v>0</v>
      </c>
      <c r="H313" s="7">
        <f t="shared" si="74"/>
        <v>162869</v>
      </c>
      <c r="I313" s="7">
        <f t="shared" si="74"/>
        <v>0</v>
      </c>
      <c r="J313" s="7">
        <f t="shared" si="74"/>
        <v>0</v>
      </c>
      <c r="K313" s="7">
        <f t="shared" si="74"/>
        <v>0</v>
      </c>
      <c r="L313" s="21"/>
      <c r="M313" s="21"/>
      <c r="N313" s="21"/>
      <c r="O313" s="21"/>
      <c r="P313" s="21"/>
      <c r="Q313" s="21"/>
      <c r="R313" s="21"/>
      <c r="S313" s="21"/>
      <c r="T313" s="21"/>
      <c r="U313" s="21"/>
      <c r="V313" s="21"/>
      <c r="W313" s="21"/>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c r="DL313" s="21"/>
      <c r="DM313" s="21"/>
      <c r="DN313" s="21"/>
      <c r="DO313" s="21"/>
      <c r="DP313" s="21"/>
      <c r="DQ313" s="21"/>
      <c r="DR313" s="21"/>
      <c r="DS313" s="21"/>
      <c r="DT313" s="21"/>
      <c r="DU313" s="21"/>
      <c r="DV313" s="21"/>
      <c r="DW313" s="21"/>
      <c r="DX313" s="21"/>
      <c r="DY313" s="21"/>
      <c r="DZ313" s="21"/>
      <c r="EA313" s="21"/>
      <c r="EB313" s="21"/>
      <c r="EC313" s="21"/>
      <c r="ED313" s="21"/>
      <c r="EE313" s="21"/>
      <c r="EF313" s="21"/>
      <c r="EG313" s="21"/>
      <c r="EH313" s="21"/>
      <c r="EI313" s="21"/>
      <c r="EJ313" s="21"/>
      <c r="EK313" s="21"/>
      <c r="EL313" s="21"/>
      <c r="EM313" s="21"/>
      <c r="EN313" s="21"/>
      <c r="EO313" s="21"/>
      <c r="EP313" s="21"/>
      <c r="EQ313" s="21"/>
      <c r="ER313" s="21"/>
      <c r="ES313" s="21"/>
      <c r="ET313" s="21"/>
      <c r="EU313" s="21"/>
      <c r="EV313" s="21"/>
      <c r="EW313" s="21"/>
      <c r="EX313" s="21"/>
      <c r="EY313" s="21"/>
      <c r="EZ313" s="21"/>
      <c r="FA313" s="21"/>
      <c r="FB313" s="21"/>
      <c r="FC313" s="21"/>
      <c r="FD313" s="21"/>
      <c r="FE313" s="21"/>
      <c r="FF313" s="21"/>
      <c r="FG313" s="21"/>
      <c r="FH313" s="21"/>
      <c r="FI313" s="21"/>
      <c r="FJ313" s="21"/>
      <c r="FK313" s="21"/>
      <c r="FL313" s="21"/>
      <c r="FM313" s="21"/>
      <c r="FN313" s="21"/>
      <c r="FO313" s="21"/>
      <c r="FP313" s="21"/>
      <c r="FQ313" s="21"/>
      <c r="FR313" s="21"/>
      <c r="FS313" s="21"/>
      <c r="FT313" s="21"/>
      <c r="FU313" s="21"/>
      <c r="FV313" s="21"/>
      <c r="FW313" s="21"/>
      <c r="FX313" s="21"/>
      <c r="FY313" s="21"/>
      <c r="FZ313" s="21"/>
      <c r="GA313" s="21"/>
      <c r="GB313" s="21"/>
      <c r="GC313" s="21"/>
      <c r="GD313" s="21"/>
      <c r="GE313" s="21"/>
      <c r="GF313" s="21"/>
      <c r="GG313" s="21"/>
      <c r="GH313" s="21"/>
      <c r="GI313" s="21"/>
      <c r="GJ313" s="21"/>
      <c r="GK313" s="21"/>
      <c r="GL313" s="21"/>
      <c r="GM313" s="21"/>
      <c r="GN313" s="21"/>
      <c r="GO313" s="21"/>
      <c r="GP313" s="21"/>
      <c r="GQ313" s="21"/>
      <c r="GR313" s="21"/>
      <c r="GS313" s="21"/>
      <c r="GT313" s="21"/>
      <c r="GU313" s="21"/>
      <c r="GV313" s="21"/>
      <c r="GW313" s="21"/>
      <c r="GX313" s="21"/>
      <c r="GY313" s="21"/>
      <c r="GZ313" s="21"/>
      <c r="HA313" s="21"/>
      <c r="HB313" s="21"/>
      <c r="HC313" s="21"/>
      <c r="HD313" s="21"/>
      <c r="HE313" s="21"/>
      <c r="HF313" s="21"/>
      <c r="HG313" s="21"/>
      <c r="HH313" s="21"/>
      <c r="HI313" s="21"/>
      <c r="HJ313" s="21"/>
      <c r="HK313" s="21"/>
      <c r="HL313" s="21"/>
      <c r="HM313" s="21"/>
      <c r="HN313" s="21"/>
      <c r="HO313" s="21"/>
      <c r="HP313" s="21"/>
      <c r="HQ313" s="21"/>
      <c r="HR313" s="21"/>
      <c r="HS313" s="21"/>
      <c r="HT313" s="21"/>
      <c r="HU313" s="21"/>
      <c r="HV313" s="21"/>
      <c r="HW313" s="21"/>
      <c r="HX313" s="21"/>
      <c r="HY313" s="21"/>
      <c r="HZ313" s="21"/>
      <c r="IA313" s="21"/>
      <c r="IB313" s="21"/>
      <c r="IC313" s="21"/>
      <c r="ID313" s="21"/>
      <c r="IE313" s="21"/>
      <c r="IF313" s="21"/>
      <c r="IG313" s="21"/>
      <c r="IH313" s="21"/>
      <c r="II313" s="21"/>
      <c r="IJ313" s="21"/>
      <c r="IK313" s="21"/>
      <c r="IL313" s="21"/>
      <c r="IM313" s="21"/>
      <c r="IN313" s="21"/>
    </row>
    <row r="314" spans="1:248" ht="95.25" customHeight="1">
      <c r="A314" s="6" t="s">
        <v>34</v>
      </c>
      <c r="B314" s="6"/>
      <c r="C314" s="6" t="s">
        <v>319</v>
      </c>
      <c r="D314" s="6" t="s">
        <v>325</v>
      </c>
      <c r="E314" s="6" t="s">
        <v>35</v>
      </c>
      <c r="F314" s="7">
        <f t="shared" ref="F314:F328" si="75">G314+H314</f>
        <v>162869</v>
      </c>
      <c r="G314" s="7"/>
      <c r="H314" s="7">
        <v>162869</v>
      </c>
      <c r="I314" s="7">
        <f>J314+K314</f>
        <v>0</v>
      </c>
      <c r="J314" s="27"/>
      <c r="K314" s="7"/>
      <c r="L314" s="21"/>
      <c r="M314" s="21"/>
      <c r="N314" s="21"/>
      <c r="O314" s="21"/>
      <c r="P314" s="21"/>
      <c r="Q314" s="21"/>
      <c r="R314" s="21"/>
      <c r="S314" s="21"/>
      <c r="T314" s="21"/>
      <c r="U314" s="21"/>
      <c r="V314" s="21"/>
      <c r="W314" s="21"/>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c r="DL314" s="21"/>
      <c r="DM314" s="21"/>
      <c r="DN314" s="21"/>
      <c r="DO314" s="21"/>
      <c r="DP314" s="21"/>
      <c r="DQ314" s="21"/>
      <c r="DR314" s="21"/>
      <c r="DS314" s="21"/>
      <c r="DT314" s="21"/>
      <c r="DU314" s="21"/>
      <c r="DV314" s="21"/>
      <c r="DW314" s="21"/>
      <c r="DX314" s="21"/>
      <c r="DY314" s="21"/>
      <c r="DZ314" s="21"/>
      <c r="EA314" s="21"/>
      <c r="EB314" s="21"/>
      <c r="EC314" s="21"/>
      <c r="ED314" s="21"/>
      <c r="EE314" s="21"/>
      <c r="EF314" s="21"/>
      <c r="EG314" s="21"/>
      <c r="EH314" s="21"/>
      <c r="EI314" s="21"/>
      <c r="EJ314" s="21"/>
      <c r="EK314" s="21"/>
      <c r="EL314" s="21"/>
      <c r="EM314" s="21"/>
      <c r="EN314" s="21"/>
      <c r="EO314" s="21"/>
      <c r="EP314" s="21"/>
      <c r="EQ314" s="21"/>
      <c r="ER314" s="21"/>
      <c r="ES314" s="21"/>
      <c r="ET314" s="21"/>
      <c r="EU314" s="21"/>
      <c r="EV314" s="21"/>
      <c r="EW314" s="21"/>
      <c r="EX314" s="21"/>
      <c r="EY314" s="21"/>
      <c r="EZ314" s="21"/>
      <c r="FA314" s="21"/>
      <c r="FB314" s="21"/>
      <c r="FC314" s="21"/>
      <c r="FD314" s="21"/>
      <c r="FE314" s="21"/>
      <c r="FF314" s="21"/>
      <c r="FG314" s="21"/>
      <c r="FH314" s="21"/>
      <c r="FI314" s="21"/>
      <c r="FJ314" s="21"/>
      <c r="FK314" s="21"/>
      <c r="FL314" s="21"/>
      <c r="FM314" s="21"/>
      <c r="FN314" s="21"/>
      <c r="FO314" s="21"/>
      <c r="FP314" s="21"/>
      <c r="FQ314" s="21"/>
      <c r="FR314" s="21"/>
      <c r="FS314" s="21"/>
      <c r="FT314" s="21"/>
      <c r="FU314" s="21"/>
      <c r="FV314" s="21"/>
      <c r="FW314" s="21"/>
      <c r="FX314" s="21"/>
      <c r="FY314" s="21"/>
      <c r="FZ314" s="21"/>
      <c r="GA314" s="21"/>
      <c r="GB314" s="21"/>
      <c r="GC314" s="21"/>
      <c r="GD314" s="21"/>
      <c r="GE314" s="21"/>
      <c r="GF314" s="21"/>
      <c r="GG314" s="21"/>
      <c r="GH314" s="21"/>
      <c r="GI314" s="21"/>
      <c r="GJ314" s="21"/>
      <c r="GK314" s="21"/>
      <c r="GL314" s="21"/>
      <c r="GM314" s="21"/>
      <c r="GN314" s="21"/>
      <c r="GO314" s="21"/>
      <c r="GP314" s="21"/>
      <c r="GQ314" s="21"/>
      <c r="GR314" s="21"/>
      <c r="GS314" s="21"/>
      <c r="GT314" s="21"/>
      <c r="GU314" s="21"/>
      <c r="GV314" s="21"/>
      <c r="GW314" s="21"/>
      <c r="GX314" s="21"/>
      <c r="GY314" s="21"/>
      <c r="GZ314" s="21"/>
      <c r="HA314" s="21"/>
      <c r="HB314" s="21"/>
      <c r="HC314" s="21"/>
      <c r="HD314" s="21"/>
      <c r="HE314" s="21"/>
      <c r="HF314" s="21"/>
      <c r="HG314" s="21"/>
      <c r="HH314" s="21"/>
      <c r="HI314" s="21"/>
      <c r="HJ314" s="21"/>
      <c r="HK314" s="21"/>
      <c r="HL314" s="21"/>
      <c r="HM314" s="21"/>
      <c r="HN314" s="21"/>
      <c r="HO314" s="21"/>
      <c r="HP314" s="21"/>
      <c r="HQ314" s="21"/>
      <c r="HR314" s="21"/>
      <c r="HS314" s="21"/>
      <c r="HT314" s="21"/>
      <c r="HU314" s="21"/>
      <c r="HV314" s="21"/>
      <c r="HW314" s="21"/>
      <c r="HX314" s="21"/>
      <c r="HY314" s="21"/>
      <c r="HZ314" s="21"/>
      <c r="IA314" s="21"/>
      <c r="IB314" s="21"/>
      <c r="IC314" s="21"/>
      <c r="ID314" s="21"/>
      <c r="IE314" s="21"/>
      <c r="IF314" s="21"/>
      <c r="IG314" s="21"/>
      <c r="IH314" s="21"/>
      <c r="II314" s="21"/>
      <c r="IJ314" s="21"/>
      <c r="IK314" s="21"/>
      <c r="IL314" s="21"/>
      <c r="IM314" s="21"/>
      <c r="IN314" s="21"/>
    </row>
    <row r="315" spans="1:248" ht="191.25" customHeight="1">
      <c r="A315" s="6" t="s">
        <v>315</v>
      </c>
      <c r="B315" s="6"/>
      <c r="C315" s="6" t="s">
        <v>319</v>
      </c>
      <c r="D315" s="6" t="s">
        <v>326</v>
      </c>
      <c r="E315" s="6"/>
      <c r="F315" s="7">
        <f t="shared" si="75"/>
        <v>18097</v>
      </c>
      <c r="G315" s="7">
        <f>G316</f>
        <v>18097</v>
      </c>
      <c r="H315" s="7">
        <f>H316</f>
        <v>0</v>
      </c>
      <c r="I315" s="7">
        <f>J315+K315</f>
        <v>0</v>
      </c>
      <c r="J315" s="7">
        <f>J316</f>
        <v>0</v>
      </c>
      <c r="K315" s="7">
        <f>K316</f>
        <v>0</v>
      </c>
      <c r="L315" s="21"/>
      <c r="M315" s="21"/>
      <c r="N315" s="21"/>
      <c r="O315" s="21"/>
      <c r="P315" s="21"/>
      <c r="Q315" s="21"/>
      <c r="R315" s="21"/>
      <c r="S315" s="21"/>
      <c r="T315" s="21"/>
      <c r="U315" s="21"/>
      <c r="V315" s="21"/>
      <c r="W315" s="21"/>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c r="DL315" s="21"/>
      <c r="DM315" s="21"/>
      <c r="DN315" s="21"/>
      <c r="DO315" s="21"/>
      <c r="DP315" s="21"/>
      <c r="DQ315" s="21"/>
      <c r="DR315" s="21"/>
      <c r="DS315" s="21"/>
      <c r="DT315" s="21"/>
      <c r="DU315" s="21"/>
      <c r="DV315" s="21"/>
      <c r="DW315" s="21"/>
      <c r="DX315" s="21"/>
      <c r="DY315" s="21"/>
      <c r="DZ315" s="21"/>
      <c r="EA315" s="21"/>
      <c r="EB315" s="21"/>
      <c r="EC315" s="21"/>
      <c r="ED315" s="21"/>
      <c r="EE315" s="21"/>
      <c r="EF315" s="21"/>
      <c r="EG315" s="21"/>
      <c r="EH315" s="21"/>
      <c r="EI315" s="21"/>
      <c r="EJ315" s="21"/>
      <c r="EK315" s="21"/>
      <c r="EL315" s="21"/>
      <c r="EM315" s="21"/>
      <c r="EN315" s="21"/>
      <c r="EO315" s="21"/>
      <c r="EP315" s="21"/>
      <c r="EQ315" s="21"/>
      <c r="ER315" s="21"/>
      <c r="ES315" s="21"/>
      <c r="ET315" s="21"/>
      <c r="EU315" s="21"/>
      <c r="EV315" s="21"/>
      <c r="EW315" s="21"/>
      <c r="EX315" s="21"/>
      <c r="EY315" s="21"/>
      <c r="EZ315" s="21"/>
      <c r="FA315" s="21"/>
      <c r="FB315" s="21"/>
      <c r="FC315" s="21"/>
      <c r="FD315" s="21"/>
      <c r="FE315" s="21"/>
      <c r="FF315" s="21"/>
      <c r="FG315" s="21"/>
      <c r="FH315" s="21"/>
      <c r="FI315" s="21"/>
      <c r="FJ315" s="21"/>
      <c r="FK315" s="21"/>
      <c r="FL315" s="21"/>
      <c r="FM315" s="21"/>
      <c r="FN315" s="21"/>
      <c r="FO315" s="21"/>
      <c r="FP315" s="21"/>
      <c r="FQ315" s="21"/>
      <c r="FR315" s="21"/>
      <c r="FS315" s="21"/>
      <c r="FT315" s="21"/>
      <c r="FU315" s="21"/>
      <c r="FV315" s="21"/>
      <c r="FW315" s="21"/>
      <c r="FX315" s="21"/>
      <c r="FY315" s="21"/>
      <c r="FZ315" s="21"/>
      <c r="GA315" s="21"/>
      <c r="GB315" s="21"/>
      <c r="GC315" s="21"/>
      <c r="GD315" s="21"/>
      <c r="GE315" s="21"/>
      <c r="GF315" s="21"/>
      <c r="GG315" s="21"/>
      <c r="GH315" s="21"/>
      <c r="GI315" s="21"/>
      <c r="GJ315" s="21"/>
      <c r="GK315" s="21"/>
      <c r="GL315" s="21"/>
      <c r="GM315" s="21"/>
      <c r="GN315" s="21"/>
      <c r="GO315" s="21"/>
      <c r="GP315" s="21"/>
      <c r="GQ315" s="21"/>
      <c r="GR315" s="21"/>
      <c r="GS315" s="21"/>
      <c r="GT315" s="21"/>
      <c r="GU315" s="21"/>
      <c r="GV315" s="21"/>
      <c r="GW315" s="21"/>
      <c r="GX315" s="21"/>
      <c r="GY315" s="21"/>
      <c r="GZ315" s="21"/>
      <c r="HA315" s="21"/>
      <c r="HB315" s="21"/>
      <c r="HC315" s="21"/>
      <c r="HD315" s="21"/>
      <c r="HE315" s="21"/>
      <c r="HF315" s="21"/>
      <c r="HG315" s="21"/>
      <c r="HH315" s="21"/>
      <c r="HI315" s="21"/>
      <c r="HJ315" s="21"/>
      <c r="HK315" s="21"/>
      <c r="HL315" s="21"/>
      <c r="HM315" s="21"/>
      <c r="HN315" s="21"/>
      <c r="HO315" s="21"/>
      <c r="HP315" s="21"/>
      <c r="HQ315" s="21"/>
      <c r="HR315" s="21"/>
      <c r="HS315" s="21"/>
      <c r="HT315" s="21"/>
      <c r="HU315" s="21"/>
      <c r="HV315" s="21"/>
      <c r="HW315" s="21"/>
      <c r="HX315" s="21"/>
      <c r="HY315" s="21"/>
      <c r="HZ315" s="21"/>
      <c r="IA315" s="21"/>
      <c r="IB315" s="21"/>
      <c r="IC315" s="21"/>
      <c r="ID315" s="21"/>
      <c r="IE315" s="21"/>
      <c r="IF315" s="21"/>
      <c r="IG315" s="21"/>
      <c r="IH315" s="21"/>
      <c r="II315" s="21"/>
      <c r="IJ315" s="21"/>
      <c r="IK315" s="21"/>
      <c r="IL315" s="21"/>
      <c r="IM315" s="21"/>
      <c r="IN315" s="21"/>
    </row>
    <row r="316" spans="1:248" ht="95.25" customHeight="1">
      <c r="A316" s="6" t="s">
        <v>34</v>
      </c>
      <c r="B316" s="6"/>
      <c r="C316" s="6" t="s">
        <v>319</v>
      </c>
      <c r="D316" s="6" t="s">
        <v>326</v>
      </c>
      <c r="E316" s="6" t="s">
        <v>35</v>
      </c>
      <c r="F316" s="7">
        <f t="shared" si="75"/>
        <v>18097</v>
      </c>
      <c r="G316" s="7">
        <v>18097</v>
      </c>
      <c r="H316" s="7"/>
      <c r="I316" s="7">
        <f>J316+K316</f>
        <v>0</v>
      </c>
      <c r="J316" s="7"/>
      <c r="K316" s="7"/>
      <c r="L316" s="21"/>
      <c r="M316" s="21"/>
      <c r="N316" s="21"/>
      <c r="O316" s="21"/>
      <c r="P316" s="21"/>
      <c r="Q316" s="21"/>
      <c r="R316" s="21"/>
      <c r="S316" s="21"/>
      <c r="T316" s="21"/>
      <c r="U316" s="21"/>
      <c r="V316" s="21"/>
      <c r="W316" s="21"/>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c r="DL316" s="21"/>
      <c r="DM316" s="21"/>
      <c r="DN316" s="21"/>
      <c r="DO316" s="21"/>
      <c r="DP316" s="21"/>
      <c r="DQ316" s="21"/>
      <c r="DR316" s="21"/>
      <c r="DS316" s="21"/>
      <c r="DT316" s="21"/>
      <c r="DU316" s="21"/>
      <c r="DV316" s="21"/>
      <c r="DW316" s="21"/>
      <c r="DX316" s="21"/>
      <c r="DY316" s="21"/>
      <c r="DZ316" s="21"/>
      <c r="EA316" s="21"/>
      <c r="EB316" s="21"/>
      <c r="EC316" s="21"/>
      <c r="ED316" s="21"/>
      <c r="EE316" s="21"/>
      <c r="EF316" s="21"/>
      <c r="EG316" s="21"/>
      <c r="EH316" s="21"/>
      <c r="EI316" s="21"/>
      <c r="EJ316" s="21"/>
      <c r="EK316" s="21"/>
      <c r="EL316" s="21"/>
      <c r="EM316" s="21"/>
      <c r="EN316" s="21"/>
      <c r="EO316" s="21"/>
      <c r="EP316" s="21"/>
      <c r="EQ316" s="21"/>
      <c r="ER316" s="21"/>
      <c r="ES316" s="21"/>
      <c r="ET316" s="21"/>
      <c r="EU316" s="21"/>
      <c r="EV316" s="21"/>
      <c r="EW316" s="21"/>
      <c r="EX316" s="21"/>
      <c r="EY316" s="21"/>
      <c r="EZ316" s="21"/>
      <c r="FA316" s="21"/>
      <c r="FB316" s="21"/>
      <c r="FC316" s="21"/>
      <c r="FD316" s="21"/>
      <c r="FE316" s="21"/>
      <c r="FF316" s="21"/>
      <c r="FG316" s="21"/>
      <c r="FH316" s="21"/>
      <c r="FI316" s="21"/>
      <c r="FJ316" s="21"/>
      <c r="FK316" s="21"/>
      <c r="FL316" s="21"/>
      <c r="FM316" s="21"/>
      <c r="FN316" s="21"/>
      <c r="FO316" s="21"/>
      <c r="FP316" s="21"/>
      <c r="FQ316" s="21"/>
      <c r="FR316" s="21"/>
      <c r="FS316" s="21"/>
      <c r="FT316" s="21"/>
      <c r="FU316" s="21"/>
      <c r="FV316" s="21"/>
      <c r="FW316" s="21"/>
      <c r="FX316" s="21"/>
      <c r="FY316" s="21"/>
      <c r="FZ316" s="21"/>
      <c r="GA316" s="21"/>
      <c r="GB316" s="21"/>
      <c r="GC316" s="21"/>
      <c r="GD316" s="21"/>
      <c r="GE316" s="21"/>
      <c r="GF316" s="21"/>
      <c r="GG316" s="21"/>
      <c r="GH316" s="21"/>
      <c r="GI316" s="21"/>
      <c r="GJ316" s="21"/>
      <c r="GK316" s="21"/>
      <c r="GL316" s="21"/>
      <c r="GM316" s="21"/>
      <c r="GN316" s="21"/>
      <c r="GO316" s="21"/>
      <c r="GP316" s="21"/>
      <c r="GQ316" s="21"/>
      <c r="GR316" s="21"/>
      <c r="GS316" s="21"/>
      <c r="GT316" s="21"/>
      <c r="GU316" s="21"/>
      <c r="GV316" s="21"/>
      <c r="GW316" s="21"/>
      <c r="GX316" s="21"/>
      <c r="GY316" s="21"/>
      <c r="GZ316" s="21"/>
      <c r="HA316" s="21"/>
      <c r="HB316" s="21"/>
      <c r="HC316" s="21"/>
      <c r="HD316" s="21"/>
      <c r="HE316" s="21"/>
      <c r="HF316" s="21"/>
      <c r="HG316" s="21"/>
      <c r="HH316" s="21"/>
      <c r="HI316" s="21"/>
      <c r="HJ316" s="21"/>
      <c r="HK316" s="21"/>
      <c r="HL316" s="21"/>
      <c r="HM316" s="21"/>
      <c r="HN316" s="21"/>
      <c r="HO316" s="21"/>
      <c r="HP316" s="21"/>
      <c r="HQ316" s="21"/>
      <c r="HR316" s="21"/>
      <c r="HS316" s="21"/>
      <c r="HT316" s="21"/>
      <c r="HU316" s="21"/>
      <c r="HV316" s="21"/>
      <c r="HW316" s="21"/>
      <c r="HX316" s="21"/>
      <c r="HY316" s="21"/>
      <c r="HZ316" s="21"/>
      <c r="IA316" s="21"/>
      <c r="IB316" s="21"/>
      <c r="IC316" s="21"/>
      <c r="ID316" s="21"/>
      <c r="IE316" s="21"/>
      <c r="IF316" s="21"/>
      <c r="IG316" s="21"/>
      <c r="IH316" s="21"/>
      <c r="II316" s="21"/>
      <c r="IJ316" s="21"/>
      <c r="IK316" s="21"/>
      <c r="IL316" s="21"/>
      <c r="IM316" s="21"/>
      <c r="IN316" s="21"/>
    </row>
    <row r="317" spans="1:248" ht="51" customHeight="1">
      <c r="A317" s="10" t="s">
        <v>327</v>
      </c>
      <c r="B317" s="10"/>
      <c r="C317" s="10" t="s">
        <v>328</v>
      </c>
      <c r="D317" s="6"/>
      <c r="E317" s="6"/>
      <c r="F317" s="8">
        <f t="shared" si="75"/>
        <v>36433.4</v>
      </c>
      <c r="G317" s="8">
        <f t="shared" ref="G317:H318" si="76">G318</f>
        <v>4183.3999999999996</v>
      </c>
      <c r="H317" s="8">
        <f t="shared" si="76"/>
        <v>32250</v>
      </c>
      <c r="I317" s="8">
        <f t="shared" ref="I317:I342" si="77">J317+K317</f>
        <v>168087.4</v>
      </c>
      <c r="J317" s="8">
        <f t="shared" ref="J317:K318" si="78">J318</f>
        <v>18248.8</v>
      </c>
      <c r="K317" s="8">
        <f t="shared" si="78"/>
        <v>149838.6</v>
      </c>
      <c r="L317" s="21"/>
      <c r="M317" s="21"/>
      <c r="N317" s="21"/>
      <c r="O317" s="21"/>
      <c r="P317" s="21"/>
      <c r="Q317" s="21"/>
      <c r="R317" s="21"/>
      <c r="S317" s="21"/>
      <c r="T317" s="21"/>
      <c r="U317" s="21"/>
      <c r="V317" s="21"/>
      <c r="W317" s="21"/>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c r="DL317" s="21"/>
      <c r="DM317" s="21"/>
      <c r="DN317" s="21"/>
      <c r="DO317" s="21"/>
      <c r="DP317" s="21"/>
      <c r="DQ317" s="21"/>
      <c r="DR317" s="21"/>
      <c r="DS317" s="21"/>
      <c r="DT317" s="21"/>
      <c r="DU317" s="21"/>
      <c r="DV317" s="21"/>
      <c r="DW317" s="21"/>
      <c r="DX317" s="21"/>
      <c r="DY317" s="21"/>
      <c r="DZ317" s="21"/>
      <c r="EA317" s="21"/>
      <c r="EB317" s="21"/>
      <c r="EC317" s="21"/>
      <c r="ED317" s="21"/>
      <c r="EE317" s="21"/>
      <c r="EF317" s="21"/>
      <c r="EG317" s="21"/>
      <c r="EH317" s="21"/>
      <c r="EI317" s="21"/>
      <c r="EJ317" s="21"/>
      <c r="EK317" s="21"/>
      <c r="EL317" s="21"/>
      <c r="EM317" s="21"/>
      <c r="EN317" s="21"/>
      <c r="EO317" s="21"/>
      <c r="EP317" s="21"/>
      <c r="EQ317" s="21"/>
      <c r="ER317" s="21"/>
      <c r="ES317" s="21"/>
      <c r="ET317" s="21"/>
      <c r="EU317" s="21"/>
      <c r="EV317" s="21"/>
      <c r="EW317" s="21"/>
      <c r="EX317" s="21"/>
      <c r="EY317" s="21"/>
      <c r="EZ317" s="21"/>
      <c r="FA317" s="21"/>
      <c r="FB317" s="21"/>
      <c r="FC317" s="21"/>
      <c r="FD317" s="21"/>
      <c r="FE317" s="21"/>
      <c r="FF317" s="21"/>
      <c r="FG317" s="21"/>
      <c r="FH317" s="21"/>
      <c r="FI317" s="21"/>
      <c r="FJ317" s="21"/>
      <c r="FK317" s="21"/>
      <c r="FL317" s="21"/>
      <c r="FM317" s="21"/>
      <c r="FN317" s="21"/>
      <c r="FO317" s="21"/>
      <c r="FP317" s="21"/>
      <c r="FQ317" s="21"/>
      <c r="FR317" s="21"/>
      <c r="FS317" s="21"/>
      <c r="FT317" s="21"/>
      <c r="FU317" s="21"/>
      <c r="FV317" s="21"/>
      <c r="FW317" s="21"/>
      <c r="FX317" s="21"/>
      <c r="FY317" s="21"/>
      <c r="FZ317" s="21"/>
      <c r="GA317" s="21"/>
      <c r="GB317" s="21"/>
      <c r="GC317" s="21"/>
      <c r="GD317" s="21"/>
      <c r="GE317" s="21"/>
      <c r="GF317" s="21"/>
      <c r="GG317" s="21"/>
      <c r="GH317" s="21"/>
      <c r="GI317" s="21"/>
      <c r="GJ317" s="21"/>
      <c r="GK317" s="21"/>
      <c r="GL317" s="21"/>
      <c r="GM317" s="21"/>
      <c r="GN317" s="21"/>
      <c r="GO317" s="21"/>
      <c r="GP317" s="21"/>
      <c r="GQ317" s="21"/>
      <c r="GR317" s="21"/>
      <c r="GS317" s="21"/>
      <c r="GT317" s="21"/>
      <c r="GU317" s="21"/>
      <c r="GV317" s="21"/>
      <c r="GW317" s="21"/>
      <c r="GX317" s="21"/>
      <c r="GY317" s="21"/>
      <c r="GZ317" s="21"/>
      <c r="HA317" s="21"/>
      <c r="HB317" s="21"/>
      <c r="HC317" s="21"/>
      <c r="HD317" s="21"/>
      <c r="HE317" s="21"/>
      <c r="HF317" s="21"/>
      <c r="HG317" s="21"/>
      <c r="HH317" s="21"/>
      <c r="HI317" s="21"/>
      <c r="HJ317" s="21"/>
      <c r="HK317" s="21"/>
      <c r="HL317" s="21"/>
      <c r="HM317" s="21"/>
      <c r="HN317" s="21"/>
      <c r="HO317" s="21"/>
      <c r="HP317" s="21"/>
      <c r="HQ317" s="21"/>
      <c r="HR317" s="21"/>
      <c r="HS317" s="21"/>
      <c r="HT317" s="21"/>
      <c r="HU317" s="21"/>
      <c r="HV317" s="21"/>
      <c r="HW317" s="21"/>
      <c r="HX317" s="21"/>
      <c r="HY317" s="21"/>
      <c r="HZ317" s="21"/>
      <c r="IA317" s="21"/>
      <c r="IB317" s="21"/>
      <c r="IC317" s="21"/>
      <c r="ID317" s="21"/>
      <c r="IE317" s="21"/>
      <c r="IF317" s="21"/>
      <c r="IG317" s="21"/>
      <c r="IH317" s="21"/>
      <c r="II317" s="21"/>
      <c r="IJ317" s="21"/>
      <c r="IK317" s="21"/>
      <c r="IL317" s="21"/>
      <c r="IM317" s="21"/>
      <c r="IN317" s="21"/>
    </row>
    <row r="318" spans="1:248" ht="99" customHeight="1">
      <c r="A318" s="10" t="s">
        <v>308</v>
      </c>
      <c r="B318" s="9"/>
      <c r="C318" s="9" t="s">
        <v>328</v>
      </c>
      <c r="D318" s="9" t="s">
        <v>309</v>
      </c>
      <c r="E318" s="6"/>
      <c r="F318" s="8">
        <f t="shared" si="75"/>
        <v>36433.4</v>
      </c>
      <c r="G318" s="8">
        <f t="shared" si="76"/>
        <v>4183.3999999999996</v>
      </c>
      <c r="H318" s="8">
        <f t="shared" si="76"/>
        <v>32250</v>
      </c>
      <c r="I318" s="8">
        <f t="shared" si="77"/>
        <v>168087.4</v>
      </c>
      <c r="J318" s="8">
        <f t="shared" si="78"/>
        <v>18248.8</v>
      </c>
      <c r="K318" s="8">
        <f t="shared" si="78"/>
        <v>149838.6</v>
      </c>
      <c r="L318" s="21"/>
      <c r="M318" s="21"/>
      <c r="N318" s="21"/>
      <c r="O318" s="21"/>
      <c r="P318" s="21"/>
      <c r="Q318" s="21"/>
      <c r="R318" s="21"/>
      <c r="S318" s="21"/>
      <c r="T318" s="21"/>
      <c r="U318" s="21"/>
      <c r="V318" s="21"/>
      <c r="W318" s="21"/>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c r="DL318" s="21"/>
      <c r="DM318" s="21"/>
      <c r="DN318" s="21"/>
      <c r="DO318" s="21"/>
      <c r="DP318" s="21"/>
      <c r="DQ318" s="21"/>
      <c r="DR318" s="21"/>
      <c r="DS318" s="21"/>
      <c r="DT318" s="21"/>
      <c r="DU318" s="21"/>
      <c r="DV318" s="21"/>
      <c r="DW318" s="21"/>
      <c r="DX318" s="21"/>
      <c r="DY318" s="21"/>
      <c r="DZ318" s="21"/>
      <c r="EA318" s="21"/>
      <c r="EB318" s="21"/>
      <c r="EC318" s="21"/>
      <c r="ED318" s="21"/>
      <c r="EE318" s="21"/>
      <c r="EF318" s="21"/>
      <c r="EG318" s="21"/>
      <c r="EH318" s="21"/>
      <c r="EI318" s="21"/>
      <c r="EJ318" s="21"/>
      <c r="EK318" s="21"/>
      <c r="EL318" s="21"/>
      <c r="EM318" s="21"/>
      <c r="EN318" s="21"/>
      <c r="EO318" s="21"/>
      <c r="EP318" s="21"/>
      <c r="EQ318" s="21"/>
      <c r="ER318" s="21"/>
      <c r="ES318" s="21"/>
      <c r="ET318" s="21"/>
      <c r="EU318" s="21"/>
      <c r="EV318" s="21"/>
      <c r="EW318" s="21"/>
      <c r="EX318" s="21"/>
      <c r="EY318" s="21"/>
      <c r="EZ318" s="21"/>
      <c r="FA318" s="21"/>
      <c r="FB318" s="21"/>
      <c r="FC318" s="21"/>
      <c r="FD318" s="21"/>
      <c r="FE318" s="21"/>
      <c r="FF318" s="21"/>
      <c r="FG318" s="21"/>
      <c r="FH318" s="21"/>
      <c r="FI318" s="21"/>
      <c r="FJ318" s="21"/>
      <c r="FK318" s="21"/>
      <c r="FL318" s="21"/>
      <c r="FM318" s="21"/>
      <c r="FN318" s="21"/>
      <c r="FO318" s="21"/>
      <c r="FP318" s="21"/>
      <c r="FQ318" s="21"/>
      <c r="FR318" s="21"/>
      <c r="FS318" s="21"/>
      <c r="FT318" s="21"/>
      <c r="FU318" s="21"/>
      <c r="FV318" s="21"/>
      <c r="FW318" s="21"/>
      <c r="FX318" s="21"/>
      <c r="FY318" s="21"/>
      <c r="FZ318" s="21"/>
      <c r="GA318" s="21"/>
      <c r="GB318" s="21"/>
      <c r="GC318" s="21"/>
      <c r="GD318" s="21"/>
      <c r="GE318" s="21"/>
      <c r="GF318" s="21"/>
      <c r="GG318" s="21"/>
      <c r="GH318" s="21"/>
      <c r="GI318" s="21"/>
      <c r="GJ318" s="21"/>
      <c r="GK318" s="21"/>
      <c r="GL318" s="21"/>
      <c r="GM318" s="21"/>
      <c r="GN318" s="21"/>
      <c r="GO318" s="21"/>
      <c r="GP318" s="21"/>
      <c r="GQ318" s="21"/>
      <c r="GR318" s="21"/>
      <c r="GS318" s="21"/>
      <c r="GT318" s="21"/>
      <c r="GU318" s="21"/>
      <c r="GV318" s="21"/>
      <c r="GW318" s="21"/>
      <c r="GX318" s="21"/>
      <c r="GY318" s="21"/>
      <c r="GZ318" s="21"/>
      <c r="HA318" s="21"/>
      <c r="HB318" s="21"/>
      <c r="HC318" s="21"/>
      <c r="HD318" s="21"/>
      <c r="HE318" s="21"/>
      <c r="HF318" s="21"/>
      <c r="HG318" s="21"/>
      <c r="HH318" s="21"/>
      <c r="HI318" s="21"/>
      <c r="HJ318" s="21"/>
      <c r="HK318" s="21"/>
      <c r="HL318" s="21"/>
      <c r="HM318" s="21"/>
      <c r="HN318" s="21"/>
      <c r="HO318" s="21"/>
      <c r="HP318" s="21"/>
      <c r="HQ318" s="21"/>
      <c r="HR318" s="21"/>
      <c r="HS318" s="21"/>
      <c r="HT318" s="21"/>
      <c r="HU318" s="21"/>
      <c r="HV318" s="21"/>
      <c r="HW318" s="21"/>
      <c r="HX318" s="21"/>
      <c r="HY318" s="21"/>
      <c r="HZ318" s="21"/>
      <c r="IA318" s="21"/>
      <c r="IB318" s="21"/>
      <c r="IC318" s="21"/>
      <c r="ID318" s="21"/>
      <c r="IE318" s="21"/>
      <c r="IF318" s="21"/>
      <c r="IG318" s="21"/>
      <c r="IH318" s="21"/>
      <c r="II318" s="21"/>
      <c r="IJ318" s="21"/>
      <c r="IK318" s="21"/>
      <c r="IL318" s="21"/>
      <c r="IM318" s="21"/>
      <c r="IN318" s="21"/>
    </row>
    <row r="319" spans="1:248" ht="84" customHeight="1">
      <c r="A319" s="10" t="s">
        <v>329</v>
      </c>
      <c r="B319" s="9"/>
      <c r="C319" s="9" t="s">
        <v>328</v>
      </c>
      <c r="D319" s="9" t="s">
        <v>330</v>
      </c>
      <c r="E319" s="9"/>
      <c r="F319" s="8">
        <f t="shared" si="75"/>
        <v>36433.4</v>
      </c>
      <c r="G319" s="8">
        <f>G320+G323</f>
        <v>4183.3999999999996</v>
      </c>
      <c r="H319" s="8">
        <f>H320+H323</f>
        <v>32250</v>
      </c>
      <c r="I319" s="8">
        <f t="shared" si="77"/>
        <v>168087.4</v>
      </c>
      <c r="J319" s="8">
        <f>J320+J323</f>
        <v>18248.8</v>
      </c>
      <c r="K319" s="8">
        <f>K320+K323</f>
        <v>149838.6</v>
      </c>
      <c r="L319" s="21"/>
      <c r="M319" s="21"/>
      <c r="N319" s="21"/>
      <c r="O319" s="21"/>
      <c r="P319" s="21"/>
      <c r="Q319" s="21"/>
      <c r="R319" s="21"/>
      <c r="S319" s="21"/>
      <c r="T319" s="21"/>
      <c r="U319" s="21"/>
      <c r="V319" s="21"/>
      <c r="W319" s="21"/>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c r="DL319" s="21"/>
      <c r="DM319" s="21"/>
      <c r="DN319" s="21"/>
      <c r="DO319" s="21"/>
      <c r="DP319" s="21"/>
      <c r="DQ319" s="21"/>
      <c r="DR319" s="21"/>
      <c r="DS319" s="21"/>
      <c r="DT319" s="21"/>
      <c r="DU319" s="21"/>
      <c r="DV319" s="21"/>
      <c r="DW319" s="21"/>
      <c r="DX319" s="21"/>
      <c r="DY319" s="21"/>
      <c r="DZ319" s="21"/>
      <c r="EA319" s="21"/>
      <c r="EB319" s="21"/>
      <c r="EC319" s="21"/>
      <c r="ED319" s="21"/>
      <c r="EE319" s="21"/>
      <c r="EF319" s="21"/>
      <c r="EG319" s="21"/>
      <c r="EH319" s="21"/>
      <c r="EI319" s="21"/>
      <c r="EJ319" s="21"/>
      <c r="EK319" s="21"/>
      <c r="EL319" s="21"/>
      <c r="EM319" s="21"/>
      <c r="EN319" s="21"/>
      <c r="EO319" s="21"/>
      <c r="EP319" s="21"/>
      <c r="EQ319" s="21"/>
      <c r="ER319" s="21"/>
      <c r="ES319" s="21"/>
      <c r="ET319" s="21"/>
      <c r="EU319" s="21"/>
      <c r="EV319" s="21"/>
      <c r="EW319" s="21"/>
      <c r="EX319" s="21"/>
      <c r="EY319" s="21"/>
      <c r="EZ319" s="21"/>
      <c r="FA319" s="21"/>
      <c r="FB319" s="21"/>
      <c r="FC319" s="21"/>
      <c r="FD319" s="21"/>
      <c r="FE319" s="21"/>
      <c r="FF319" s="21"/>
      <c r="FG319" s="21"/>
      <c r="FH319" s="21"/>
      <c r="FI319" s="21"/>
      <c r="FJ319" s="21"/>
      <c r="FK319" s="21"/>
      <c r="FL319" s="21"/>
      <c r="FM319" s="21"/>
      <c r="FN319" s="21"/>
      <c r="FO319" s="21"/>
      <c r="FP319" s="21"/>
      <c r="FQ319" s="21"/>
      <c r="FR319" s="21"/>
      <c r="FS319" s="21"/>
      <c r="FT319" s="21"/>
      <c r="FU319" s="21"/>
      <c r="FV319" s="21"/>
      <c r="FW319" s="21"/>
      <c r="FX319" s="21"/>
      <c r="FY319" s="21"/>
      <c r="FZ319" s="21"/>
      <c r="GA319" s="21"/>
      <c r="GB319" s="21"/>
      <c r="GC319" s="21"/>
      <c r="GD319" s="21"/>
      <c r="GE319" s="21"/>
      <c r="GF319" s="21"/>
      <c r="GG319" s="21"/>
      <c r="GH319" s="21"/>
      <c r="GI319" s="21"/>
      <c r="GJ319" s="21"/>
      <c r="GK319" s="21"/>
      <c r="GL319" s="21"/>
      <c r="GM319" s="21"/>
      <c r="GN319" s="21"/>
      <c r="GO319" s="21"/>
      <c r="GP319" s="21"/>
      <c r="GQ319" s="21"/>
      <c r="GR319" s="21"/>
      <c r="GS319" s="21"/>
      <c r="GT319" s="21"/>
      <c r="GU319" s="21"/>
      <c r="GV319" s="21"/>
      <c r="GW319" s="21"/>
      <c r="GX319" s="21"/>
      <c r="GY319" s="21"/>
      <c r="GZ319" s="21"/>
      <c r="HA319" s="21"/>
      <c r="HB319" s="21"/>
      <c r="HC319" s="21"/>
      <c r="HD319" s="21"/>
      <c r="HE319" s="21"/>
      <c r="HF319" s="21"/>
      <c r="HG319" s="21"/>
      <c r="HH319" s="21"/>
      <c r="HI319" s="21"/>
      <c r="HJ319" s="21"/>
      <c r="HK319" s="21"/>
      <c r="HL319" s="21"/>
      <c r="HM319" s="21"/>
      <c r="HN319" s="21"/>
      <c r="HO319" s="21"/>
      <c r="HP319" s="21"/>
      <c r="HQ319" s="21"/>
      <c r="HR319" s="21"/>
      <c r="HS319" s="21"/>
      <c r="HT319" s="21"/>
      <c r="HU319" s="21"/>
      <c r="HV319" s="21"/>
      <c r="HW319" s="21"/>
      <c r="HX319" s="21"/>
      <c r="HY319" s="21"/>
      <c r="HZ319" s="21"/>
      <c r="IA319" s="21"/>
      <c r="IB319" s="21"/>
      <c r="IC319" s="21"/>
      <c r="ID319" s="21"/>
      <c r="IE319" s="21"/>
      <c r="IF319" s="21"/>
      <c r="IG319" s="21"/>
      <c r="IH319" s="21"/>
      <c r="II319" s="21"/>
      <c r="IJ319" s="21"/>
      <c r="IK319" s="21"/>
      <c r="IL319" s="21"/>
      <c r="IM319" s="21"/>
      <c r="IN319" s="21"/>
    </row>
    <row r="320" spans="1:248" ht="132" customHeight="1">
      <c r="A320" s="9" t="s">
        <v>331</v>
      </c>
      <c r="B320" s="10"/>
      <c r="C320" s="9" t="s">
        <v>328</v>
      </c>
      <c r="D320" s="9" t="s">
        <v>332</v>
      </c>
      <c r="E320" s="6"/>
      <c r="F320" s="8">
        <f t="shared" si="75"/>
        <v>600</v>
      </c>
      <c r="G320" s="8">
        <f>G321</f>
        <v>600</v>
      </c>
      <c r="H320" s="8">
        <f>H321</f>
        <v>0</v>
      </c>
      <c r="I320" s="8">
        <f>J320+K320</f>
        <v>1600</v>
      </c>
      <c r="J320" s="8">
        <f>J321</f>
        <v>1600</v>
      </c>
      <c r="K320" s="8">
        <f>K321</f>
        <v>0</v>
      </c>
      <c r="L320" s="21"/>
      <c r="M320" s="21"/>
      <c r="N320" s="21"/>
      <c r="O320" s="21"/>
      <c r="P320" s="21"/>
      <c r="Q320" s="21"/>
      <c r="R320" s="21"/>
      <c r="S320" s="21"/>
      <c r="T320" s="21"/>
      <c r="U320" s="21"/>
      <c r="V320" s="21"/>
      <c r="W320" s="21"/>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c r="DL320" s="21"/>
      <c r="DM320" s="21"/>
      <c r="DN320" s="21"/>
      <c r="DO320" s="21"/>
      <c r="DP320" s="21"/>
      <c r="DQ320" s="21"/>
      <c r="DR320" s="21"/>
      <c r="DS320" s="21"/>
      <c r="DT320" s="21"/>
      <c r="DU320" s="21"/>
      <c r="DV320" s="21"/>
      <c r="DW320" s="21"/>
      <c r="DX320" s="21"/>
      <c r="DY320" s="21"/>
      <c r="DZ320" s="21"/>
      <c r="EA320" s="21"/>
      <c r="EB320" s="21"/>
      <c r="EC320" s="21"/>
      <c r="ED320" s="21"/>
      <c r="EE320" s="21"/>
      <c r="EF320" s="21"/>
      <c r="EG320" s="21"/>
      <c r="EH320" s="21"/>
      <c r="EI320" s="21"/>
      <c r="EJ320" s="21"/>
      <c r="EK320" s="21"/>
      <c r="EL320" s="21"/>
      <c r="EM320" s="21"/>
      <c r="EN320" s="21"/>
      <c r="EO320" s="21"/>
      <c r="EP320" s="21"/>
      <c r="EQ320" s="21"/>
      <c r="ER320" s="21"/>
      <c r="ES320" s="21"/>
      <c r="ET320" s="21"/>
      <c r="EU320" s="21"/>
      <c r="EV320" s="21"/>
      <c r="EW320" s="21"/>
      <c r="EX320" s="21"/>
      <c r="EY320" s="21"/>
      <c r="EZ320" s="21"/>
      <c r="FA320" s="21"/>
      <c r="FB320" s="21"/>
      <c r="FC320" s="21"/>
      <c r="FD320" s="21"/>
      <c r="FE320" s="21"/>
      <c r="FF320" s="21"/>
      <c r="FG320" s="21"/>
      <c r="FH320" s="21"/>
      <c r="FI320" s="21"/>
      <c r="FJ320" s="21"/>
      <c r="FK320" s="21"/>
      <c r="FL320" s="21"/>
      <c r="FM320" s="21"/>
      <c r="FN320" s="21"/>
      <c r="FO320" s="21"/>
      <c r="FP320" s="21"/>
      <c r="FQ320" s="21"/>
      <c r="FR320" s="21"/>
      <c r="FS320" s="21"/>
      <c r="FT320" s="21"/>
      <c r="FU320" s="21"/>
      <c r="FV320" s="21"/>
      <c r="FW320" s="21"/>
      <c r="FX320" s="21"/>
      <c r="FY320" s="21"/>
      <c r="FZ320" s="21"/>
      <c r="GA320" s="21"/>
      <c r="GB320" s="21"/>
      <c r="GC320" s="21"/>
      <c r="GD320" s="21"/>
      <c r="GE320" s="21"/>
      <c r="GF320" s="21"/>
      <c r="GG320" s="21"/>
      <c r="GH320" s="21"/>
      <c r="GI320" s="21"/>
      <c r="GJ320" s="21"/>
      <c r="GK320" s="21"/>
      <c r="GL320" s="21"/>
      <c r="GM320" s="21"/>
      <c r="GN320" s="21"/>
      <c r="GO320" s="21"/>
      <c r="GP320" s="21"/>
      <c r="GQ320" s="21"/>
      <c r="GR320" s="21"/>
      <c r="GS320" s="21"/>
      <c r="GT320" s="21"/>
      <c r="GU320" s="21"/>
      <c r="GV320" s="21"/>
      <c r="GW320" s="21"/>
      <c r="GX320" s="21"/>
      <c r="GY320" s="21"/>
      <c r="GZ320" s="21"/>
      <c r="HA320" s="21"/>
      <c r="HB320" s="21"/>
      <c r="HC320" s="21"/>
      <c r="HD320" s="21"/>
      <c r="HE320" s="21"/>
      <c r="HF320" s="21"/>
      <c r="HG320" s="21"/>
      <c r="HH320" s="21"/>
      <c r="HI320" s="21"/>
      <c r="HJ320" s="21"/>
      <c r="HK320" s="21"/>
      <c r="HL320" s="21"/>
      <c r="HM320" s="21"/>
      <c r="HN320" s="21"/>
      <c r="HO320" s="21"/>
      <c r="HP320" s="21"/>
      <c r="HQ320" s="21"/>
      <c r="HR320" s="21"/>
      <c r="HS320" s="21"/>
      <c r="HT320" s="21"/>
      <c r="HU320" s="21"/>
      <c r="HV320" s="21"/>
      <c r="HW320" s="21"/>
      <c r="HX320" s="21"/>
      <c r="HY320" s="21"/>
      <c r="HZ320" s="21"/>
      <c r="IA320" s="21"/>
      <c r="IB320" s="21"/>
      <c r="IC320" s="21"/>
      <c r="ID320" s="21"/>
      <c r="IE320" s="21"/>
      <c r="IF320" s="21"/>
      <c r="IG320" s="21"/>
      <c r="IH320" s="21"/>
      <c r="II320" s="21"/>
      <c r="IJ320" s="21"/>
      <c r="IK320" s="21"/>
      <c r="IL320" s="21"/>
      <c r="IM320" s="21"/>
      <c r="IN320" s="21"/>
    </row>
    <row r="321" spans="1:248" ht="33">
      <c r="A321" s="6" t="s">
        <v>228</v>
      </c>
      <c r="B321" s="10"/>
      <c r="C321" s="6" t="s">
        <v>328</v>
      </c>
      <c r="D321" s="6" t="s">
        <v>333</v>
      </c>
      <c r="E321" s="6"/>
      <c r="F321" s="7">
        <f t="shared" si="75"/>
        <v>600</v>
      </c>
      <c r="G321" s="7">
        <f>G322</f>
        <v>600</v>
      </c>
      <c r="H321" s="7">
        <f>H322</f>
        <v>0</v>
      </c>
      <c r="I321" s="7">
        <f t="shared" si="77"/>
        <v>1600</v>
      </c>
      <c r="J321" s="7">
        <f>J322</f>
        <v>1600</v>
      </c>
      <c r="K321" s="7">
        <f>K322</f>
        <v>0</v>
      </c>
      <c r="L321" s="21"/>
      <c r="M321" s="21"/>
      <c r="N321" s="21"/>
      <c r="O321" s="21"/>
      <c r="P321" s="21"/>
      <c r="Q321" s="21"/>
      <c r="R321" s="21"/>
      <c r="S321" s="21"/>
      <c r="T321" s="21"/>
      <c r="U321" s="21"/>
      <c r="V321" s="21"/>
      <c r="W321" s="21"/>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c r="DL321" s="21"/>
      <c r="DM321" s="21"/>
      <c r="DN321" s="21"/>
      <c r="DO321" s="21"/>
      <c r="DP321" s="21"/>
      <c r="DQ321" s="21"/>
      <c r="DR321" s="21"/>
      <c r="DS321" s="21"/>
      <c r="DT321" s="21"/>
      <c r="DU321" s="21"/>
      <c r="DV321" s="21"/>
      <c r="DW321" s="21"/>
      <c r="DX321" s="21"/>
      <c r="DY321" s="21"/>
      <c r="DZ321" s="21"/>
      <c r="EA321" s="21"/>
      <c r="EB321" s="21"/>
      <c r="EC321" s="21"/>
      <c r="ED321" s="21"/>
      <c r="EE321" s="21"/>
      <c r="EF321" s="21"/>
      <c r="EG321" s="21"/>
      <c r="EH321" s="21"/>
      <c r="EI321" s="21"/>
      <c r="EJ321" s="21"/>
      <c r="EK321" s="21"/>
      <c r="EL321" s="21"/>
      <c r="EM321" s="21"/>
      <c r="EN321" s="21"/>
      <c r="EO321" s="21"/>
      <c r="EP321" s="21"/>
      <c r="EQ321" s="21"/>
      <c r="ER321" s="21"/>
      <c r="ES321" s="21"/>
      <c r="ET321" s="21"/>
      <c r="EU321" s="21"/>
      <c r="EV321" s="21"/>
      <c r="EW321" s="21"/>
      <c r="EX321" s="21"/>
      <c r="EY321" s="21"/>
      <c r="EZ321" s="21"/>
      <c r="FA321" s="21"/>
      <c r="FB321" s="21"/>
      <c r="FC321" s="21"/>
      <c r="FD321" s="21"/>
      <c r="FE321" s="21"/>
      <c r="FF321" s="21"/>
      <c r="FG321" s="21"/>
      <c r="FH321" s="21"/>
      <c r="FI321" s="21"/>
      <c r="FJ321" s="21"/>
      <c r="FK321" s="21"/>
      <c r="FL321" s="21"/>
      <c r="FM321" s="21"/>
      <c r="FN321" s="21"/>
      <c r="FO321" s="21"/>
      <c r="FP321" s="21"/>
      <c r="FQ321" s="21"/>
      <c r="FR321" s="21"/>
      <c r="FS321" s="21"/>
      <c r="FT321" s="21"/>
      <c r="FU321" s="21"/>
      <c r="FV321" s="21"/>
      <c r="FW321" s="21"/>
      <c r="FX321" s="21"/>
      <c r="FY321" s="21"/>
      <c r="FZ321" s="21"/>
      <c r="GA321" s="21"/>
      <c r="GB321" s="21"/>
      <c r="GC321" s="21"/>
      <c r="GD321" s="21"/>
      <c r="GE321" s="21"/>
      <c r="GF321" s="21"/>
      <c r="GG321" s="21"/>
      <c r="GH321" s="21"/>
      <c r="GI321" s="21"/>
      <c r="GJ321" s="21"/>
      <c r="GK321" s="21"/>
      <c r="GL321" s="21"/>
      <c r="GM321" s="21"/>
      <c r="GN321" s="21"/>
      <c r="GO321" s="21"/>
      <c r="GP321" s="21"/>
      <c r="GQ321" s="21"/>
      <c r="GR321" s="21"/>
      <c r="GS321" s="21"/>
      <c r="GT321" s="21"/>
      <c r="GU321" s="21"/>
      <c r="GV321" s="21"/>
      <c r="GW321" s="21"/>
      <c r="GX321" s="21"/>
      <c r="GY321" s="21"/>
      <c r="GZ321" s="21"/>
      <c r="HA321" s="21"/>
      <c r="HB321" s="21"/>
      <c r="HC321" s="21"/>
      <c r="HD321" s="21"/>
      <c r="HE321" s="21"/>
      <c r="HF321" s="21"/>
      <c r="HG321" s="21"/>
      <c r="HH321" s="21"/>
      <c r="HI321" s="21"/>
      <c r="HJ321" s="21"/>
      <c r="HK321" s="21"/>
      <c r="HL321" s="21"/>
      <c r="HM321" s="21"/>
      <c r="HN321" s="21"/>
      <c r="HO321" s="21"/>
      <c r="HP321" s="21"/>
      <c r="HQ321" s="21"/>
      <c r="HR321" s="21"/>
      <c r="HS321" s="21"/>
      <c r="HT321" s="21"/>
      <c r="HU321" s="21"/>
      <c r="HV321" s="21"/>
      <c r="HW321" s="21"/>
      <c r="HX321" s="21"/>
      <c r="HY321" s="21"/>
      <c r="HZ321" s="21"/>
      <c r="IA321" s="21"/>
      <c r="IB321" s="21"/>
      <c r="IC321" s="21"/>
      <c r="ID321" s="21"/>
      <c r="IE321" s="21"/>
      <c r="IF321" s="21"/>
      <c r="IG321" s="21"/>
      <c r="IH321" s="21"/>
      <c r="II321" s="21"/>
      <c r="IJ321" s="21"/>
      <c r="IK321" s="21"/>
      <c r="IL321" s="21"/>
      <c r="IM321" s="21"/>
      <c r="IN321" s="21"/>
    </row>
    <row r="322" spans="1:248" ht="84" customHeight="1">
      <c r="A322" s="6" t="s">
        <v>34</v>
      </c>
      <c r="B322" s="10"/>
      <c r="C322" s="6" t="s">
        <v>328</v>
      </c>
      <c r="D322" s="6" t="s">
        <v>333</v>
      </c>
      <c r="E322" s="6" t="s">
        <v>35</v>
      </c>
      <c r="F322" s="7">
        <f t="shared" si="75"/>
        <v>600</v>
      </c>
      <c r="G322" s="7">
        <v>600</v>
      </c>
      <c r="H322" s="7"/>
      <c r="I322" s="7">
        <f t="shared" si="77"/>
        <v>1600</v>
      </c>
      <c r="J322" s="7">
        <v>1600</v>
      </c>
      <c r="K322" s="7"/>
      <c r="L322" s="21"/>
      <c r="M322" s="21"/>
      <c r="N322" s="21"/>
      <c r="O322" s="21"/>
      <c r="P322" s="21"/>
      <c r="Q322" s="21"/>
      <c r="R322" s="21"/>
      <c r="S322" s="21"/>
      <c r="T322" s="21"/>
      <c r="U322" s="21"/>
      <c r="V322" s="21"/>
      <c r="W322" s="21"/>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c r="DL322" s="21"/>
      <c r="DM322" s="21"/>
      <c r="DN322" s="21"/>
      <c r="DO322" s="21"/>
      <c r="DP322" s="21"/>
      <c r="DQ322" s="21"/>
      <c r="DR322" s="21"/>
      <c r="DS322" s="21"/>
      <c r="DT322" s="21"/>
      <c r="DU322" s="21"/>
      <c r="DV322" s="21"/>
      <c r="DW322" s="21"/>
      <c r="DX322" s="21"/>
      <c r="DY322" s="21"/>
      <c r="DZ322" s="21"/>
      <c r="EA322" s="21"/>
      <c r="EB322" s="21"/>
      <c r="EC322" s="21"/>
      <c r="ED322" s="21"/>
      <c r="EE322" s="21"/>
      <c r="EF322" s="21"/>
      <c r="EG322" s="21"/>
      <c r="EH322" s="21"/>
      <c r="EI322" s="21"/>
      <c r="EJ322" s="21"/>
      <c r="EK322" s="21"/>
      <c r="EL322" s="21"/>
      <c r="EM322" s="21"/>
      <c r="EN322" s="21"/>
      <c r="EO322" s="21"/>
      <c r="EP322" s="21"/>
      <c r="EQ322" s="21"/>
      <c r="ER322" s="21"/>
      <c r="ES322" s="21"/>
      <c r="ET322" s="21"/>
      <c r="EU322" s="21"/>
      <c r="EV322" s="21"/>
      <c r="EW322" s="21"/>
      <c r="EX322" s="21"/>
      <c r="EY322" s="21"/>
      <c r="EZ322" s="21"/>
      <c r="FA322" s="21"/>
      <c r="FB322" s="21"/>
      <c r="FC322" s="21"/>
      <c r="FD322" s="21"/>
      <c r="FE322" s="21"/>
      <c r="FF322" s="21"/>
      <c r="FG322" s="21"/>
      <c r="FH322" s="21"/>
      <c r="FI322" s="21"/>
      <c r="FJ322" s="21"/>
      <c r="FK322" s="21"/>
      <c r="FL322" s="21"/>
      <c r="FM322" s="21"/>
      <c r="FN322" s="21"/>
      <c r="FO322" s="21"/>
      <c r="FP322" s="21"/>
      <c r="FQ322" s="21"/>
      <c r="FR322" s="21"/>
      <c r="FS322" s="21"/>
      <c r="FT322" s="21"/>
      <c r="FU322" s="21"/>
      <c r="FV322" s="21"/>
      <c r="FW322" s="21"/>
      <c r="FX322" s="21"/>
      <c r="FY322" s="21"/>
      <c r="FZ322" s="21"/>
      <c r="GA322" s="21"/>
      <c r="GB322" s="21"/>
      <c r="GC322" s="21"/>
      <c r="GD322" s="21"/>
      <c r="GE322" s="21"/>
      <c r="GF322" s="21"/>
      <c r="GG322" s="21"/>
      <c r="GH322" s="21"/>
      <c r="GI322" s="21"/>
      <c r="GJ322" s="21"/>
      <c r="GK322" s="21"/>
      <c r="GL322" s="21"/>
      <c r="GM322" s="21"/>
      <c r="GN322" s="21"/>
      <c r="GO322" s="21"/>
      <c r="GP322" s="21"/>
      <c r="GQ322" s="21"/>
      <c r="GR322" s="21"/>
      <c r="GS322" s="21"/>
      <c r="GT322" s="21"/>
      <c r="GU322" s="21"/>
      <c r="GV322" s="21"/>
      <c r="GW322" s="21"/>
      <c r="GX322" s="21"/>
      <c r="GY322" s="21"/>
      <c r="GZ322" s="21"/>
      <c r="HA322" s="21"/>
      <c r="HB322" s="21"/>
      <c r="HC322" s="21"/>
      <c r="HD322" s="21"/>
      <c r="HE322" s="21"/>
      <c r="HF322" s="21"/>
      <c r="HG322" s="21"/>
      <c r="HH322" s="21"/>
      <c r="HI322" s="21"/>
      <c r="HJ322" s="21"/>
      <c r="HK322" s="21"/>
      <c r="HL322" s="21"/>
      <c r="HM322" s="21"/>
      <c r="HN322" s="21"/>
      <c r="HO322" s="21"/>
      <c r="HP322" s="21"/>
      <c r="HQ322" s="21"/>
      <c r="HR322" s="21"/>
      <c r="HS322" s="21"/>
      <c r="HT322" s="21"/>
      <c r="HU322" s="21"/>
      <c r="HV322" s="21"/>
      <c r="HW322" s="21"/>
      <c r="HX322" s="21"/>
      <c r="HY322" s="21"/>
      <c r="HZ322" s="21"/>
      <c r="IA322" s="21"/>
      <c r="IB322" s="21"/>
      <c r="IC322" s="21"/>
      <c r="ID322" s="21"/>
      <c r="IE322" s="21"/>
      <c r="IF322" s="21"/>
      <c r="IG322" s="21"/>
      <c r="IH322" s="21"/>
      <c r="II322" s="21"/>
      <c r="IJ322" s="21"/>
      <c r="IK322" s="21"/>
      <c r="IL322" s="21"/>
      <c r="IM322" s="21"/>
      <c r="IN322" s="21"/>
    </row>
    <row r="323" spans="1:248" s="21" customFormat="1" ht="84" customHeight="1">
      <c r="A323" s="9" t="s">
        <v>1070</v>
      </c>
      <c r="B323" s="10"/>
      <c r="C323" s="9" t="s">
        <v>328</v>
      </c>
      <c r="D323" s="9" t="s">
        <v>1069</v>
      </c>
      <c r="E323" s="9"/>
      <c r="F323" s="8">
        <f t="shared" ref="F323:F325" si="79">G323+H323</f>
        <v>35833.4</v>
      </c>
      <c r="G323" s="8">
        <f>G324</f>
        <v>3583.4</v>
      </c>
      <c r="H323" s="8">
        <f>H324</f>
        <v>32250</v>
      </c>
      <c r="I323" s="8">
        <f>J323+K323</f>
        <v>166487.4</v>
      </c>
      <c r="J323" s="8">
        <f>J324</f>
        <v>16648.8</v>
      </c>
      <c r="K323" s="8">
        <f>K324</f>
        <v>149838.6</v>
      </c>
    </row>
    <row r="324" spans="1:248" ht="103.5" customHeight="1">
      <c r="A324" s="6" t="s">
        <v>1072</v>
      </c>
      <c r="B324" s="23"/>
      <c r="C324" s="6" t="s">
        <v>328</v>
      </c>
      <c r="D324" s="6" t="s">
        <v>1071</v>
      </c>
      <c r="E324" s="6"/>
      <c r="F324" s="7">
        <f t="shared" si="79"/>
        <v>35833.4</v>
      </c>
      <c r="G324" s="7">
        <f>G325</f>
        <v>3583.4</v>
      </c>
      <c r="H324" s="7">
        <f>H325</f>
        <v>32250</v>
      </c>
      <c r="I324" s="7">
        <f t="shared" ref="I324:I325" si="80">J324+K324</f>
        <v>166487.4</v>
      </c>
      <c r="J324" s="7">
        <f>J325</f>
        <v>16648.8</v>
      </c>
      <c r="K324" s="7">
        <f>K325</f>
        <v>149838.6</v>
      </c>
    </row>
    <row r="325" spans="1:248" ht="84" customHeight="1">
      <c r="A325" s="6" t="s">
        <v>34</v>
      </c>
      <c r="B325" s="23"/>
      <c r="C325" s="6" t="s">
        <v>328</v>
      </c>
      <c r="D325" s="6" t="s">
        <v>1071</v>
      </c>
      <c r="E325" s="6" t="s">
        <v>35</v>
      </c>
      <c r="F325" s="7">
        <f t="shared" si="79"/>
        <v>35833.4</v>
      </c>
      <c r="G325" s="7">
        <v>3583.4</v>
      </c>
      <c r="H325" s="7">
        <v>32250</v>
      </c>
      <c r="I325" s="7">
        <f t="shared" si="80"/>
        <v>166487.4</v>
      </c>
      <c r="J325" s="7">
        <v>16648.8</v>
      </c>
      <c r="K325" s="7">
        <v>149838.6</v>
      </c>
    </row>
    <row r="326" spans="1:248" ht="48.75" customHeight="1">
      <c r="A326" s="19" t="s">
        <v>334</v>
      </c>
      <c r="B326" s="9"/>
      <c r="C326" s="9" t="s">
        <v>335</v>
      </c>
      <c r="D326" s="9"/>
      <c r="E326" s="6"/>
      <c r="F326" s="8">
        <f t="shared" si="75"/>
        <v>76555.599999999991</v>
      </c>
      <c r="G326" s="8">
        <f>G327</f>
        <v>10715.8</v>
      </c>
      <c r="H326" s="8">
        <f>H327</f>
        <v>65839.799999999988</v>
      </c>
      <c r="I326" s="8">
        <f t="shared" si="77"/>
        <v>31746.2</v>
      </c>
      <c r="J326" s="8">
        <f>J327</f>
        <v>3174.7</v>
      </c>
      <c r="K326" s="8">
        <f>K327</f>
        <v>28571.5</v>
      </c>
      <c r="L326" s="21"/>
      <c r="M326" s="21"/>
      <c r="N326" s="21"/>
      <c r="O326" s="21"/>
      <c r="P326" s="21"/>
      <c r="Q326" s="21"/>
      <c r="R326" s="21"/>
      <c r="S326" s="21"/>
      <c r="T326" s="21"/>
      <c r="U326" s="21"/>
      <c r="V326" s="21"/>
      <c r="W326" s="21"/>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c r="DL326" s="21"/>
      <c r="DM326" s="21"/>
      <c r="DN326" s="21"/>
      <c r="DO326" s="21"/>
      <c r="DP326" s="21"/>
      <c r="DQ326" s="21"/>
      <c r="DR326" s="21"/>
      <c r="DS326" s="21"/>
      <c r="DT326" s="21"/>
      <c r="DU326" s="21"/>
      <c r="DV326" s="21"/>
      <c r="DW326" s="21"/>
      <c r="DX326" s="21"/>
      <c r="DY326" s="21"/>
      <c r="DZ326" s="21"/>
      <c r="EA326" s="21"/>
      <c r="EB326" s="21"/>
      <c r="EC326" s="21"/>
      <c r="ED326" s="21"/>
      <c r="EE326" s="21"/>
      <c r="EF326" s="21"/>
      <c r="EG326" s="21"/>
      <c r="EH326" s="21"/>
      <c r="EI326" s="21"/>
      <c r="EJ326" s="21"/>
      <c r="EK326" s="21"/>
      <c r="EL326" s="21"/>
      <c r="EM326" s="21"/>
      <c r="EN326" s="21"/>
      <c r="EO326" s="21"/>
      <c r="EP326" s="21"/>
      <c r="EQ326" s="21"/>
      <c r="ER326" s="21"/>
      <c r="ES326" s="21"/>
      <c r="ET326" s="21"/>
      <c r="EU326" s="21"/>
      <c r="EV326" s="21"/>
      <c r="EW326" s="21"/>
      <c r="EX326" s="21"/>
      <c r="EY326" s="21"/>
      <c r="EZ326" s="21"/>
      <c r="FA326" s="21"/>
      <c r="FB326" s="21"/>
      <c r="FC326" s="21"/>
      <c r="FD326" s="21"/>
      <c r="FE326" s="21"/>
      <c r="FF326" s="21"/>
      <c r="FG326" s="21"/>
      <c r="FH326" s="21"/>
      <c r="FI326" s="21"/>
      <c r="FJ326" s="21"/>
      <c r="FK326" s="21"/>
      <c r="FL326" s="21"/>
      <c r="FM326" s="21"/>
      <c r="FN326" s="21"/>
      <c r="FO326" s="21"/>
      <c r="FP326" s="21"/>
      <c r="FQ326" s="21"/>
      <c r="FR326" s="21"/>
      <c r="FS326" s="21"/>
      <c r="FT326" s="21"/>
      <c r="FU326" s="21"/>
      <c r="FV326" s="21"/>
      <c r="FW326" s="21"/>
      <c r="FX326" s="21"/>
      <c r="FY326" s="21"/>
      <c r="FZ326" s="21"/>
      <c r="GA326" s="21"/>
      <c r="GB326" s="21"/>
      <c r="GC326" s="21"/>
      <c r="GD326" s="21"/>
      <c r="GE326" s="21"/>
      <c r="GF326" s="21"/>
      <c r="GG326" s="21"/>
      <c r="GH326" s="21"/>
      <c r="GI326" s="21"/>
      <c r="GJ326" s="21"/>
      <c r="GK326" s="21"/>
      <c r="GL326" s="21"/>
      <c r="GM326" s="21"/>
      <c r="GN326" s="21"/>
      <c r="GO326" s="21"/>
      <c r="GP326" s="21"/>
      <c r="GQ326" s="21"/>
      <c r="GR326" s="21"/>
      <c r="GS326" s="21"/>
      <c r="GT326" s="21"/>
      <c r="GU326" s="21"/>
      <c r="GV326" s="21"/>
      <c r="GW326" s="21"/>
      <c r="GX326" s="21"/>
      <c r="GY326" s="21"/>
      <c r="GZ326" s="21"/>
      <c r="HA326" s="21"/>
      <c r="HB326" s="21"/>
      <c r="HC326" s="21"/>
      <c r="HD326" s="21"/>
      <c r="HE326" s="21"/>
      <c r="HF326" s="21"/>
      <c r="HG326" s="21"/>
      <c r="HH326" s="21"/>
      <c r="HI326" s="21"/>
      <c r="HJ326" s="21"/>
      <c r="HK326" s="21"/>
      <c r="HL326" s="21"/>
      <c r="HM326" s="21"/>
      <c r="HN326" s="21"/>
      <c r="HO326" s="21"/>
      <c r="HP326" s="21"/>
      <c r="HQ326" s="21"/>
      <c r="HR326" s="21"/>
      <c r="HS326" s="21"/>
      <c r="HT326" s="21"/>
      <c r="HU326" s="21"/>
      <c r="HV326" s="21"/>
      <c r="HW326" s="21"/>
      <c r="HX326" s="21"/>
      <c r="HY326" s="21"/>
      <c r="HZ326" s="21"/>
      <c r="IA326" s="21"/>
      <c r="IB326" s="21"/>
      <c r="IC326" s="21"/>
      <c r="ID326" s="21"/>
      <c r="IE326" s="21"/>
      <c r="IF326" s="21"/>
      <c r="IG326" s="21"/>
      <c r="IH326" s="21"/>
      <c r="II326" s="21"/>
      <c r="IJ326" s="21"/>
      <c r="IK326" s="21"/>
      <c r="IL326" s="21"/>
      <c r="IM326" s="21"/>
      <c r="IN326" s="21"/>
    </row>
    <row r="327" spans="1:248" ht="43.5" customHeight="1">
      <c r="A327" s="19" t="s">
        <v>336</v>
      </c>
      <c r="B327" s="9"/>
      <c r="C327" s="9" t="s">
        <v>337</v>
      </c>
      <c r="D327" s="9"/>
      <c r="E327" s="6"/>
      <c r="F327" s="8">
        <f t="shared" si="75"/>
        <v>76555.599999999991</v>
      </c>
      <c r="G327" s="8">
        <f>G328</f>
        <v>10715.8</v>
      </c>
      <c r="H327" s="8">
        <f>H328</f>
        <v>65839.799999999988</v>
      </c>
      <c r="I327" s="8">
        <f t="shared" si="77"/>
        <v>31746.2</v>
      </c>
      <c r="J327" s="8">
        <f>J328</f>
        <v>3174.7</v>
      </c>
      <c r="K327" s="8">
        <f>K328</f>
        <v>28571.5</v>
      </c>
      <c r="L327" s="21"/>
      <c r="M327" s="21"/>
      <c r="N327" s="21"/>
      <c r="O327" s="21"/>
      <c r="P327" s="21"/>
      <c r="Q327" s="21"/>
      <c r="R327" s="21"/>
      <c r="S327" s="21"/>
      <c r="T327" s="21"/>
      <c r="U327" s="21"/>
      <c r="V327" s="21"/>
      <c r="W327" s="21"/>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c r="DL327" s="21"/>
      <c r="DM327" s="21"/>
      <c r="DN327" s="21"/>
      <c r="DO327" s="21"/>
      <c r="DP327" s="21"/>
      <c r="DQ327" s="21"/>
      <c r="DR327" s="21"/>
      <c r="DS327" s="21"/>
      <c r="DT327" s="21"/>
      <c r="DU327" s="21"/>
      <c r="DV327" s="21"/>
      <c r="DW327" s="21"/>
      <c r="DX327" s="21"/>
      <c r="DY327" s="21"/>
      <c r="DZ327" s="21"/>
      <c r="EA327" s="21"/>
      <c r="EB327" s="21"/>
      <c r="EC327" s="21"/>
      <c r="ED327" s="21"/>
      <c r="EE327" s="21"/>
      <c r="EF327" s="21"/>
      <c r="EG327" s="21"/>
      <c r="EH327" s="21"/>
      <c r="EI327" s="21"/>
      <c r="EJ327" s="21"/>
      <c r="EK327" s="21"/>
      <c r="EL327" s="21"/>
      <c r="EM327" s="21"/>
      <c r="EN327" s="21"/>
      <c r="EO327" s="21"/>
      <c r="EP327" s="21"/>
      <c r="EQ327" s="21"/>
      <c r="ER327" s="21"/>
      <c r="ES327" s="21"/>
      <c r="ET327" s="21"/>
      <c r="EU327" s="21"/>
      <c r="EV327" s="21"/>
      <c r="EW327" s="21"/>
      <c r="EX327" s="21"/>
      <c r="EY327" s="21"/>
      <c r="EZ327" s="21"/>
      <c r="FA327" s="21"/>
      <c r="FB327" s="21"/>
      <c r="FC327" s="21"/>
      <c r="FD327" s="21"/>
      <c r="FE327" s="21"/>
      <c r="FF327" s="21"/>
      <c r="FG327" s="21"/>
      <c r="FH327" s="21"/>
      <c r="FI327" s="21"/>
      <c r="FJ327" s="21"/>
      <c r="FK327" s="21"/>
      <c r="FL327" s="21"/>
      <c r="FM327" s="21"/>
      <c r="FN327" s="21"/>
      <c r="FO327" s="21"/>
      <c r="FP327" s="21"/>
      <c r="FQ327" s="21"/>
      <c r="FR327" s="21"/>
      <c r="FS327" s="21"/>
      <c r="FT327" s="21"/>
      <c r="FU327" s="21"/>
      <c r="FV327" s="21"/>
      <c r="FW327" s="21"/>
      <c r="FX327" s="21"/>
      <c r="FY327" s="21"/>
      <c r="FZ327" s="21"/>
      <c r="GA327" s="21"/>
      <c r="GB327" s="21"/>
      <c r="GC327" s="21"/>
      <c r="GD327" s="21"/>
      <c r="GE327" s="21"/>
      <c r="GF327" s="21"/>
      <c r="GG327" s="21"/>
      <c r="GH327" s="21"/>
      <c r="GI327" s="21"/>
      <c r="GJ327" s="21"/>
      <c r="GK327" s="21"/>
      <c r="GL327" s="21"/>
      <c r="GM327" s="21"/>
      <c r="GN327" s="21"/>
      <c r="GO327" s="21"/>
      <c r="GP327" s="21"/>
      <c r="GQ327" s="21"/>
      <c r="GR327" s="21"/>
      <c r="GS327" s="21"/>
      <c r="GT327" s="21"/>
      <c r="GU327" s="21"/>
      <c r="GV327" s="21"/>
      <c r="GW327" s="21"/>
      <c r="GX327" s="21"/>
      <c r="GY327" s="21"/>
      <c r="GZ327" s="21"/>
      <c r="HA327" s="21"/>
      <c r="HB327" s="21"/>
      <c r="HC327" s="21"/>
      <c r="HD327" s="21"/>
      <c r="HE327" s="21"/>
      <c r="HF327" s="21"/>
      <c r="HG327" s="21"/>
      <c r="HH327" s="21"/>
      <c r="HI327" s="21"/>
      <c r="HJ327" s="21"/>
      <c r="HK327" s="21"/>
      <c r="HL327" s="21"/>
      <c r="HM327" s="21"/>
      <c r="HN327" s="21"/>
      <c r="HO327" s="21"/>
      <c r="HP327" s="21"/>
      <c r="HQ327" s="21"/>
      <c r="HR327" s="21"/>
      <c r="HS327" s="21"/>
      <c r="HT327" s="21"/>
      <c r="HU327" s="21"/>
      <c r="HV327" s="21"/>
      <c r="HW327" s="21"/>
      <c r="HX327" s="21"/>
      <c r="HY327" s="21"/>
      <c r="HZ327" s="21"/>
      <c r="IA327" s="21"/>
      <c r="IB327" s="21"/>
      <c r="IC327" s="21"/>
      <c r="ID327" s="21"/>
      <c r="IE327" s="21"/>
      <c r="IF327" s="21"/>
      <c r="IG327" s="21"/>
      <c r="IH327" s="21"/>
      <c r="II327" s="21"/>
      <c r="IJ327" s="21"/>
      <c r="IK327" s="21"/>
      <c r="IL327" s="21"/>
      <c r="IM327" s="21"/>
      <c r="IN327" s="21"/>
    </row>
    <row r="328" spans="1:248" ht="104.25" customHeight="1">
      <c r="A328" s="19" t="s">
        <v>338</v>
      </c>
      <c r="B328" s="9"/>
      <c r="C328" s="9" t="s">
        <v>337</v>
      </c>
      <c r="D328" s="9" t="s">
        <v>339</v>
      </c>
      <c r="E328" s="6"/>
      <c r="F328" s="8">
        <f t="shared" si="75"/>
        <v>76555.599999999991</v>
      </c>
      <c r="G328" s="8">
        <f>G333+G329</f>
        <v>10715.8</v>
      </c>
      <c r="H328" s="8">
        <f>H333+H329</f>
        <v>65839.799999999988</v>
      </c>
      <c r="I328" s="8">
        <f t="shared" si="77"/>
        <v>31746.2</v>
      </c>
      <c r="J328" s="8">
        <f>J333+J329</f>
        <v>3174.7</v>
      </c>
      <c r="K328" s="8">
        <f>K333+K329</f>
        <v>28571.5</v>
      </c>
      <c r="L328" s="21"/>
      <c r="M328" s="21"/>
      <c r="N328" s="21"/>
      <c r="O328" s="21"/>
      <c r="P328" s="21"/>
      <c r="Q328" s="21"/>
      <c r="R328" s="21"/>
      <c r="S328" s="21"/>
      <c r="T328" s="21"/>
      <c r="U328" s="21"/>
      <c r="V328" s="21"/>
      <c r="W328" s="21"/>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c r="DL328" s="21"/>
      <c r="DM328" s="21"/>
      <c r="DN328" s="21"/>
      <c r="DO328" s="21"/>
      <c r="DP328" s="21"/>
      <c r="DQ328" s="21"/>
      <c r="DR328" s="21"/>
      <c r="DS328" s="21"/>
      <c r="DT328" s="21"/>
      <c r="DU328" s="21"/>
      <c r="DV328" s="21"/>
      <c r="DW328" s="21"/>
      <c r="DX328" s="21"/>
      <c r="DY328" s="21"/>
      <c r="DZ328" s="21"/>
      <c r="EA328" s="21"/>
      <c r="EB328" s="21"/>
      <c r="EC328" s="21"/>
      <c r="ED328" s="21"/>
      <c r="EE328" s="21"/>
      <c r="EF328" s="21"/>
      <c r="EG328" s="21"/>
      <c r="EH328" s="21"/>
      <c r="EI328" s="21"/>
      <c r="EJ328" s="21"/>
      <c r="EK328" s="21"/>
      <c r="EL328" s="21"/>
      <c r="EM328" s="21"/>
      <c r="EN328" s="21"/>
      <c r="EO328" s="21"/>
      <c r="EP328" s="21"/>
      <c r="EQ328" s="21"/>
      <c r="ER328" s="21"/>
      <c r="ES328" s="21"/>
      <c r="ET328" s="21"/>
      <c r="EU328" s="21"/>
      <c r="EV328" s="21"/>
      <c r="EW328" s="21"/>
      <c r="EX328" s="21"/>
      <c r="EY328" s="21"/>
      <c r="EZ328" s="21"/>
      <c r="FA328" s="21"/>
      <c r="FB328" s="21"/>
      <c r="FC328" s="21"/>
      <c r="FD328" s="21"/>
      <c r="FE328" s="21"/>
      <c r="FF328" s="21"/>
      <c r="FG328" s="21"/>
      <c r="FH328" s="21"/>
      <c r="FI328" s="21"/>
      <c r="FJ328" s="21"/>
      <c r="FK328" s="21"/>
      <c r="FL328" s="21"/>
      <c r="FM328" s="21"/>
      <c r="FN328" s="21"/>
      <c r="FO328" s="21"/>
      <c r="FP328" s="21"/>
      <c r="FQ328" s="21"/>
      <c r="FR328" s="21"/>
      <c r="FS328" s="21"/>
      <c r="FT328" s="21"/>
      <c r="FU328" s="21"/>
      <c r="FV328" s="21"/>
      <c r="FW328" s="21"/>
      <c r="FX328" s="21"/>
      <c r="FY328" s="21"/>
      <c r="FZ328" s="21"/>
      <c r="GA328" s="21"/>
      <c r="GB328" s="21"/>
      <c r="GC328" s="21"/>
      <c r="GD328" s="21"/>
      <c r="GE328" s="21"/>
      <c r="GF328" s="21"/>
      <c r="GG328" s="21"/>
      <c r="GH328" s="21"/>
      <c r="GI328" s="21"/>
      <c r="GJ328" s="21"/>
      <c r="GK328" s="21"/>
      <c r="GL328" s="21"/>
      <c r="GM328" s="21"/>
      <c r="GN328" s="21"/>
      <c r="GO328" s="21"/>
      <c r="GP328" s="21"/>
      <c r="GQ328" s="21"/>
      <c r="GR328" s="21"/>
      <c r="GS328" s="21"/>
      <c r="GT328" s="21"/>
      <c r="GU328" s="21"/>
      <c r="GV328" s="21"/>
      <c r="GW328" s="21"/>
      <c r="GX328" s="21"/>
      <c r="GY328" s="21"/>
      <c r="GZ328" s="21"/>
      <c r="HA328" s="21"/>
      <c r="HB328" s="21"/>
      <c r="HC328" s="21"/>
      <c r="HD328" s="21"/>
      <c r="HE328" s="21"/>
      <c r="HF328" s="21"/>
      <c r="HG328" s="21"/>
      <c r="HH328" s="21"/>
      <c r="HI328" s="21"/>
      <c r="HJ328" s="21"/>
      <c r="HK328" s="21"/>
      <c r="HL328" s="21"/>
      <c r="HM328" s="21"/>
      <c r="HN328" s="21"/>
      <c r="HO328" s="21"/>
      <c r="HP328" s="21"/>
      <c r="HQ328" s="21"/>
      <c r="HR328" s="21"/>
      <c r="HS328" s="21"/>
      <c r="HT328" s="21"/>
      <c r="HU328" s="21"/>
      <c r="HV328" s="21"/>
      <c r="HW328" s="21"/>
      <c r="HX328" s="21"/>
      <c r="HY328" s="21"/>
      <c r="HZ328" s="21"/>
      <c r="IA328" s="21"/>
      <c r="IB328" s="21"/>
      <c r="IC328" s="21"/>
      <c r="ID328" s="21"/>
      <c r="IE328" s="21"/>
      <c r="IF328" s="21"/>
      <c r="IG328" s="21"/>
      <c r="IH328" s="21"/>
      <c r="II328" s="21"/>
      <c r="IJ328" s="21"/>
      <c r="IK328" s="21"/>
      <c r="IL328" s="21"/>
      <c r="IM328" s="21"/>
      <c r="IN328" s="21"/>
    </row>
    <row r="329" spans="1:248" ht="90.75" customHeight="1">
      <c r="A329" s="1" t="s">
        <v>623</v>
      </c>
      <c r="B329" s="9"/>
      <c r="C329" s="9" t="s">
        <v>337</v>
      </c>
      <c r="D329" s="9" t="s">
        <v>624</v>
      </c>
      <c r="E329" s="6"/>
      <c r="F329" s="8">
        <f t="shared" ref="F329:F330" si="81">G329+H329</f>
        <v>66155.599999999991</v>
      </c>
      <c r="G329" s="8">
        <f t="shared" ref="G329:H331" si="82">G330</f>
        <v>6615.8</v>
      </c>
      <c r="H329" s="8">
        <f t="shared" si="82"/>
        <v>59539.799999999996</v>
      </c>
      <c r="I329" s="8">
        <f t="shared" ref="I329:I332" si="83">J329+K329</f>
        <v>31746.2</v>
      </c>
      <c r="J329" s="8">
        <f t="shared" ref="J329:K331" si="84">J330</f>
        <v>3174.7</v>
      </c>
      <c r="K329" s="8">
        <f t="shared" si="84"/>
        <v>28571.5</v>
      </c>
    </row>
    <row r="330" spans="1:248" ht="90.75" customHeight="1">
      <c r="A330" s="77" t="s">
        <v>1070</v>
      </c>
      <c r="B330" s="9"/>
      <c r="C330" s="9" t="s">
        <v>337</v>
      </c>
      <c r="D330" s="9" t="s">
        <v>1074</v>
      </c>
      <c r="E330" s="6"/>
      <c r="F330" s="8">
        <f t="shared" si="81"/>
        <v>66155.599999999991</v>
      </c>
      <c r="G330" s="8">
        <f t="shared" si="82"/>
        <v>6615.8</v>
      </c>
      <c r="H330" s="8">
        <f t="shared" si="82"/>
        <v>59539.799999999996</v>
      </c>
      <c r="I330" s="8">
        <f t="shared" si="83"/>
        <v>31746.2</v>
      </c>
      <c r="J330" s="8">
        <f t="shared" si="84"/>
        <v>3174.7</v>
      </c>
      <c r="K330" s="8">
        <f t="shared" si="84"/>
        <v>28571.5</v>
      </c>
    </row>
    <row r="331" spans="1:248" ht="90.75" customHeight="1">
      <c r="A331" s="5" t="s">
        <v>1073</v>
      </c>
      <c r="B331" s="6"/>
      <c r="C331" s="6" t="s">
        <v>337</v>
      </c>
      <c r="D331" s="6" t="s">
        <v>1075</v>
      </c>
      <c r="E331" s="6"/>
      <c r="F331" s="7">
        <f>F332</f>
        <v>66155.599999999991</v>
      </c>
      <c r="G331" s="7">
        <f t="shared" si="82"/>
        <v>6615.8</v>
      </c>
      <c r="H331" s="7">
        <f t="shared" si="82"/>
        <v>59539.799999999996</v>
      </c>
      <c r="I331" s="7">
        <f t="shared" si="83"/>
        <v>31746.2</v>
      </c>
      <c r="J331" s="7">
        <f t="shared" si="84"/>
        <v>3174.7</v>
      </c>
      <c r="K331" s="7">
        <f t="shared" si="84"/>
        <v>28571.5</v>
      </c>
    </row>
    <row r="332" spans="1:248" ht="90.75" customHeight="1">
      <c r="A332" s="6" t="s">
        <v>34</v>
      </c>
      <c r="B332" s="6"/>
      <c r="C332" s="6" t="s">
        <v>337</v>
      </c>
      <c r="D332" s="6" t="s">
        <v>1075</v>
      </c>
      <c r="E332" s="6" t="s">
        <v>35</v>
      </c>
      <c r="F332" s="7">
        <f t="shared" ref="F332" si="85">G332+H332</f>
        <v>66155.599999999991</v>
      </c>
      <c r="G332" s="7">
        <f>5154.3+1461.5</f>
        <v>6615.8</v>
      </c>
      <c r="H332" s="7">
        <f>46386.7+13153.1</f>
        <v>59539.799999999996</v>
      </c>
      <c r="I332" s="7">
        <f t="shared" si="83"/>
        <v>31746.2</v>
      </c>
      <c r="J332" s="7">
        <v>3174.7</v>
      </c>
      <c r="K332" s="7">
        <v>28571.5</v>
      </c>
    </row>
    <row r="333" spans="1:248" ht="101.45" customHeight="1">
      <c r="A333" s="19" t="s">
        <v>341</v>
      </c>
      <c r="B333" s="9"/>
      <c r="C333" s="9" t="s">
        <v>337</v>
      </c>
      <c r="D333" s="9" t="s">
        <v>342</v>
      </c>
      <c r="E333" s="6"/>
      <c r="F333" s="8">
        <f t="shared" ref="F333:F342" si="86">G333+H333</f>
        <v>10400</v>
      </c>
      <c r="G333" s="8">
        <f>G334</f>
        <v>4100</v>
      </c>
      <c r="H333" s="8">
        <f>H334</f>
        <v>6300</v>
      </c>
      <c r="I333" s="8">
        <f t="shared" si="77"/>
        <v>0</v>
      </c>
      <c r="J333" s="8">
        <f>J334</f>
        <v>0</v>
      </c>
      <c r="K333" s="8">
        <f>K334</f>
        <v>0</v>
      </c>
      <c r="L333" s="21"/>
      <c r="M333" s="21"/>
      <c r="N333" s="21"/>
      <c r="O333" s="21"/>
      <c r="P333" s="21"/>
      <c r="Q333" s="21"/>
      <c r="R333" s="21"/>
      <c r="S333" s="21"/>
      <c r="T333" s="21"/>
      <c r="U333" s="21"/>
      <c r="V333" s="21"/>
      <c r="W333" s="21"/>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c r="DL333" s="21"/>
      <c r="DM333" s="21"/>
      <c r="DN333" s="21"/>
      <c r="DO333" s="21"/>
      <c r="DP333" s="21"/>
      <c r="DQ333" s="21"/>
      <c r="DR333" s="21"/>
      <c r="DS333" s="21"/>
      <c r="DT333" s="21"/>
      <c r="DU333" s="21"/>
      <c r="DV333" s="21"/>
      <c r="DW333" s="21"/>
      <c r="DX333" s="21"/>
      <c r="DY333" s="21"/>
      <c r="DZ333" s="21"/>
      <c r="EA333" s="21"/>
      <c r="EB333" s="21"/>
      <c r="EC333" s="21"/>
      <c r="ED333" s="21"/>
      <c r="EE333" s="21"/>
      <c r="EF333" s="21"/>
      <c r="EG333" s="21"/>
      <c r="EH333" s="21"/>
      <c r="EI333" s="21"/>
      <c r="EJ333" s="21"/>
      <c r="EK333" s="21"/>
      <c r="EL333" s="21"/>
      <c r="EM333" s="21"/>
      <c r="EN333" s="21"/>
      <c r="EO333" s="21"/>
      <c r="EP333" s="21"/>
      <c r="EQ333" s="21"/>
      <c r="ER333" s="21"/>
      <c r="ES333" s="21"/>
      <c r="ET333" s="21"/>
      <c r="EU333" s="21"/>
      <c r="EV333" s="21"/>
      <c r="EW333" s="21"/>
      <c r="EX333" s="21"/>
      <c r="EY333" s="21"/>
      <c r="EZ333" s="21"/>
      <c r="FA333" s="21"/>
      <c r="FB333" s="21"/>
      <c r="FC333" s="21"/>
      <c r="FD333" s="21"/>
      <c r="FE333" s="21"/>
      <c r="FF333" s="21"/>
      <c r="FG333" s="21"/>
      <c r="FH333" s="21"/>
      <c r="FI333" s="21"/>
      <c r="FJ333" s="21"/>
      <c r="FK333" s="21"/>
      <c r="FL333" s="21"/>
      <c r="FM333" s="21"/>
      <c r="FN333" s="21"/>
      <c r="FO333" s="21"/>
      <c r="FP333" s="21"/>
      <c r="FQ333" s="21"/>
      <c r="FR333" s="21"/>
      <c r="FS333" s="21"/>
      <c r="FT333" s="21"/>
      <c r="FU333" s="21"/>
      <c r="FV333" s="21"/>
      <c r="FW333" s="21"/>
      <c r="FX333" s="21"/>
      <c r="FY333" s="21"/>
      <c r="FZ333" s="21"/>
      <c r="GA333" s="21"/>
      <c r="GB333" s="21"/>
      <c r="GC333" s="21"/>
      <c r="GD333" s="21"/>
      <c r="GE333" s="21"/>
      <c r="GF333" s="21"/>
      <c r="GG333" s="21"/>
      <c r="GH333" s="21"/>
      <c r="GI333" s="21"/>
      <c r="GJ333" s="21"/>
      <c r="GK333" s="21"/>
      <c r="GL333" s="21"/>
      <c r="GM333" s="21"/>
      <c r="GN333" s="21"/>
      <c r="GO333" s="21"/>
      <c r="GP333" s="21"/>
      <c r="GQ333" s="21"/>
      <c r="GR333" s="21"/>
      <c r="GS333" s="21"/>
      <c r="GT333" s="21"/>
      <c r="GU333" s="21"/>
      <c r="GV333" s="21"/>
      <c r="GW333" s="21"/>
      <c r="GX333" s="21"/>
      <c r="GY333" s="21"/>
      <c r="GZ333" s="21"/>
      <c r="HA333" s="21"/>
      <c r="HB333" s="21"/>
      <c r="HC333" s="21"/>
      <c r="HD333" s="21"/>
      <c r="HE333" s="21"/>
      <c r="HF333" s="21"/>
      <c r="HG333" s="21"/>
      <c r="HH333" s="21"/>
      <c r="HI333" s="21"/>
      <c r="HJ333" s="21"/>
      <c r="HK333" s="21"/>
      <c r="HL333" s="21"/>
      <c r="HM333" s="21"/>
      <c r="HN333" s="21"/>
      <c r="HO333" s="21"/>
      <c r="HP333" s="21"/>
      <c r="HQ333" s="21"/>
      <c r="HR333" s="21"/>
      <c r="HS333" s="21"/>
      <c r="HT333" s="21"/>
      <c r="HU333" s="21"/>
      <c r="HV333" s="21"/>
      <c r="HW333" s="21"/>
      <c r="HX333" s="21"/>
      <c r="HY333" s="21"/>
      <c r="HZ333" s="21"/>
      <c r="IA333" s="21"/>
      <c r="IB333" s="21"/>
      <c r="IC333" s="21"/>
      <c r="ID333" s="21"/>
      <c r="IE333" s="21"/>
      <c r="IF333" s="21"/>
      <c r="IG333" s="21"/>
      <c r="IH333" s="21"/>
      <c r="II333" s="21"/>
      <c r="IJ333" s="21"/>
      <c r="IK333" s="21"/>
      <c r="IL333" s="21"/>
      <c r="IM333" s="21"/>
      <c r="IN333" s="21"/>
    </row>
    <row r="334" spans="1:248" ht="214.5">
      <c r="A334" s="32" t="s">
        <v>343</v>
      </c>
      <c r="B334" s="9"/>
      <c r="C334" s="9" t="s">
        <v>337</v>
      </c>
      <c r="D334" s="9" t="s">
        <v>344</v>
      </c>
      <c r="E334" s="6"/>
      <c r="F334" s="8">
        <f t="shared" si="86"/>
        <v>10400</v>
      </c>
      <c r="G334" s="8">
        <f>G335+G337+G339+G341</f>
        <v>4100</v>
      </c>
      <c r="H334" s="8">
        <f>H335+H337+H339+H341</f>
        <v>6300</v>
      </c>
      <c r="I334" s="8">
        <f t="shared" si="77"/>
        <v>0</v>
      </c>
      <c r="J334" s="8">
        <f>J335+J337+J339+J341</f>
        <v>0</v>
      </c>
      <c r="K334" s="8">
        <f>K335+K337+K339+K341</f>
        <v>0</v>
      </c>
      <c r="L334" s="21"/>
      <c r="M334" s="21"/>
      <c r="N334" s="21"/>
      <c r="O334" s="21"/>
      <c r="P334" s="21"/>
      <c r="Q334" s="21"/>
      <c r="R334" s="21"/>
      <c r="S334" s="21"/>
      <c r="T334" s="21"/>
      <c r="U334" s="21"/>
      <c r="V334" s="21"/>
      <c r="W334" s="21"/>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c r="DL334" s="21"/>
      <c r="DM334" s="21"/>
      <c r="DN334" s="21"/>
      <c r="DO334" s="21"/>
      <c r="DP334" s="21"/>
      <c r="DQ334" s="21"/>
      <c r="DR334" s="21"/>
      <c r="DS334" s="21"/>
      <c r="DT334" s="21"/>
      <c r="DU334" s="21"/>
      <c r="DV334" s="21"/>
      <c r="DW334" s="21"/>
      <c r="DX334" s="21"/>
      <c r="DY334" s="21"/>
      <c r="DZ334" s="21"/>
      <c r="EA334" s="21"/>
      <c r="EB334" s="21"/>
      <c r="EC334" s="21"/>
      <c r="ED334" s="21"/>
      <c r="EE334" s="21"/>
      <c r="EF334" s="21"/>
      <c r="EG334" s="21"/>
      <c r="EH334" s="21"/>
      <c r="EI334" s="21"/>
      <c r="EJ334" s="21"/>
      <c r="EK334" s="21"/>
      <c r="EL334" s="21"/>
      <c r="EM334" s="21"/>
      <c r="EN334" s="21"/>
      <c r="EO334" s="21"/>
      <c r="EP334" s="21"/>
      <c r="EQ334" s="21"/>
      <c r="ER334" s="21"/>
      <c r="ES334" s="21"/>
      <c r="ET334" s="21"/>
      <c r="EU334" s="21"/>
      <c r="EV334" s="21"/>
      <c r="EW334" s="21"/>
      <c r="EX334" s="21"/>
      <c r="EY334" s="21"/>
      <c r="EZ334" s="21"/>
      <c r="FA334" s="21"/>
      <c r="FB334" s="21"/>
      <c r="FC334" s="21"/>
      <c r="FD334" s="21"/>
      <c r="FE334" s="21"/>
      <c r="FF334" s="21"/>
      <c r="FG334" s="21"/>
      <c r="FH334" s="21"/>
      <c r="FI334" s="21"/>
      <c r="FJ334" s="21"/>
      <c r="FK334" s="21"/>
      <c r="FL334" s="21"/>
      <c r="FM334" s="21"/>
      <c r="FN334" s="21"/>
      <c r="FO334" s="21"/>
      <c r="FP334" s="21"/>
      <c r="FQ334" s="21"/>
      <c r="FR334" s="21"/>
      <c r="FS334" s="21"/>
      <c r="FT334" s="21"/>
      <c r="FU334" s="21"/>
      <c r="FV334" s="21"/>
      <c r="FW334" s="21"/>
      <c r="FX334" s="21"/>
      <c r="FY334" s="21"/>
      <c r="FZ334" s="21"/>
      <c r="GA334" s="21"/>
      <c r="GB334" s="21"/>
      <c r="GC334" s="21"/>
      <c r="GD334" s="21"/>
      <c r="GE334" s="21"/>
      <c r="GF334" s="21"/>
      <c r="GG334" s="21"/>
      <c r="GH334" s="21"/>
      <c r="GI334" s="21"/>
      <c r="GJ334" s="21"/>
      <c r="GK334" s="21"/>
      <c r="GL334" s="21"/>
      <c r="GM334" s="21"/>
      <c r="GN334" s="21"/>
      <c r="GO334" s="21"/>
      <c r="GP334" s="21"/>
      <c r="GQ334" s="21"/>
      <c r="GR334" s="21"/>
      <c r="GS334" s="21"/>
      <c r="GT334" s="21"/>
      <c r="GU334" s="21"/>
      <c r="GV334" s="21"/>
      <c r="GW334" s="21"/>
      <c r="GX334" s="21"/>
      <c r="GY334" s="21"/>
      <c r="GZ334" s="21"/>
      <c r="HA334" s="21"/>
      <c r="HB334" s="21"/>
      <c r="HC334" s="21"/>
      <c r="HD334" s="21"/>
      <c r="HE334" s="21"/>
      <c r="HF334" s="21"/>
      <c r="HG334" s="21"/>
      <c r="HH334" s="21"/>
      <c r="HI334" s="21"/>
      <c r="HJ334" s="21"/>
      <c r="HK334" s="21"/>
      <c r="HL334" s="21"/>
      <c r="HM334" s="21"/>
      <c r="HN334" s="21"/>
      <c r="HO334" s="21"/>
      <c r="HP334" s="21"/>
      <c r="HQ334" s="21"/>
      <c r="HR334" s="21"/>
      <c r="HS334" s="21"/>
      <c r="HT334" s="21"/>
      <c r="HU334" s="21"/>
      <c r="HV334" s="21"/>
      <c r="HW334" s="21"/>
      <c r="HX334" s="21"/>
      <c r="HY334" s="21"/>
      <c r="HZ334" s="21"/>
      <c r="IA334" s="21"/>
      <c r="IB334" s="21"/>
      <c r="IC334" s="21"/>
      <c r="ID334" s="21"/>
      <c r="IE334" s="21"/>
      <c r="IF334" s="21"/>
      <c r="IG334" s="21"/>
      <c r="IH334" s="21"/>
      <c r="II334" s="21"/>
      <c r="IJ334" s="21"/>
      <c r="IK334" s="21"/>
      <c r="IL334" s="21"/>
      <c r="IM334" s="21"/>
      <c r="IN334" s="21"/>
    </row>
    <row r="335" spans="1:248" ht="33">
      <c r="A335" s="6" t="s">
        <v>228</v>
      </c>
      <c r="B335" s="9"/>
      <c r="C335" s="6" t="s">
        <v>337</v>
      </c>
      <c r="D335" s="6" t="s">
        <v>345</v>
      </c>
      <c r="E335" s="6"/>
      <c r="F335" s="7">
        <f t="shared" si="86"/>
        <v>3000</v>
      </c>
      <c r="G335" s="7">
        <f>G336</f>
        <v>3000</v>
      </c>
      <c r="H335" s="7">
        <f>H336</f>
        <v>0</v>
      </c>
      <c r="I335" s="7">
        <f t="shared" si="77"/>
        <v>0</v>
      </c>
      <c r="J335" s="7">
        <f>J336</f>
        <v>0</v>
      </c>
      <c r="K335" s="7">
        <f>K336</f>
        <v>0</v>
      </c>
      <c r="L335" s="21"/>
      <c r="M335" s="21"/>
      <c r="N335" s="21"/>
      <c r="O335" s="21"/>
      <c r="P335" s="21"/>
      <c r="Q335" s="21"/>
      <c r="R335" s="21"/>
      <c r="S335" s="21"/>
      <c r="T335" s="21"/>
      <c r="U335" s="21"/>
      <c r="V335" s="21"/>
      <c r="W335" s="21"/>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c r="DL335" s="21"/>
      <c r="DM335" s="21"/>
      <c r="DN335" s="21"/>
      <c r="DO335" s="21"/>
      <c r="DP335" s="21"/>
      <c r="DQ335" s="21"/>
      <c r="DR335" s="21"/>
      <c r="DS335" s="21"/>
      <c r="DT335" s="21"/>
      <c r="DU335" s="21"/>
      <c r="DV335" s="21"/>
      <c r="DW335" s="21"/>
      <c r="DX335" s="21"/>
      <c r="DY335" s="21"/>
      <c r="DZ335" s="21"/>
      <c r="EA335" s="21"/>
      <c r="EB335" s="21"/>
      <c r="EC335" s="21"/>
      <c r="ED335" s="21"/>
      <c r="EE335" s="21"/>
      <c r="EF335" s="21"/>
      <c r="EG335" s="21"/>
      <c r="EH335" s="21"/>
      <c r="EI335" s="21"/>
      <c r="EJ335" s="21"/>
      <c r="EK335" s="21"/>
      <c r="EL335" s="21"/>
      <c r="EM335" s="21"/>
      <c r="EN335" s="21"/>
      <c r="EO335" s="21"/>
      <c r="EP335" s="21"/>
      <c r="EQ335" s="21"/>
      <c r="ER335" s="21"/>
      <c r="ES335" s="21"/>
      <c r="ET335" s="21"/>
      <c r="EU335" s="21"/>
      <c r="EV335" s="21"/>
      <c r="EW335" s="21"/>
      <c r="EX335" s="21"/>
      <c r="EY335" s="21"/>
      <c r="EZ335" s="21"/>
      <c r="FA335" s="21"/>
      <c r="FB335" s="21"/>
      <c r="FC335" s="21"/>
      <c r="FD335" s="21"/>
      <c r="FE335" s="21"/>
      <c r="FF335" s="21"/>
      <c r="FG335" s="21"/>
      <c r="FH335" s="21"/>
      <c r="FI335" s="21"/>
      <c r="FJ335" s="21"/>
      <c r="FK335" s="21"/>
      <c r="FL335" s="21"/>
      <c r="FM335" s="21"/>
      <c r="FN335" s="21"/>
      <c r="FO335" s="21"/>
      <c r="FP335" s="21"/>
      <c r="FQ335" s="21"/>
      <c r="FR335" s="21"/>
      <c r="FS335" s="21"/>
      <c r="FT335" s="21"/>
      <c r="FU335" s="21"/>
      <c r="FV335" s="21"/>
      <c r="FW335" s="21"/>
      <c r="FX335" s="21"/>
      <c r="FY335" s="21"/>
      <c r="FZ335" s="21"/>
      <c r="GA335" s="21"/>
      <c r="GB335" s="21"/>
      <c r="GC335" s="21"/>
      <c r="GD335" s="21"/>
      <c r="GE335" s="21"/>
      <c r="GF335" s="21"/>
      <c r="GG335" s="21"/>
      <c r="GH335" s="21"/>
      <c r="GI335" s="21"/>
      <c r="GJ335" s="21"/>
      <c r="GK335" s="21"/>
      <c r="GL335" s="21"/>
      <c r="GM335" s="21"/>
      <c r="GN335" s="21"/>
      <c r="GO335" s="21"/>
      <c r="GP335" s="21"/>
      <c r="GQ335" s="21"/>
      <c r="GR335" s="21"/>
      <c r="GS335" s="21"/>
      <c r="GT335" s="21"/>
      <c r="GU335" s="21"/>
      <c r="GV335" s="21"/>
      <c r="GW335" s="21"/>
      <c r="GX335" s="21"/>
      <c r="GY335" s="21"/>
      <c r="GZ335" s="21"/>
      <c r="HA335" s="21"/>
      <c r="HB335" s="21"/>
      <c r="HC335" s="21"/>
      <c r="HD335" s="21"/>
      <c r="HE335" s="21"/>
      <c r="HF335" s="21"/>
      <c r="HG335" s="21"/>
      <c r="HH335" s="21"/>
      <c r="HI335" s="21"/>
      <c r="HJ335" s="21"/>
      <c r="HK335" s="21"/>
      <c r="HL335" s="21"/>
      <c r="HM335" s="21"/>
      <c r="HN335" s="21"/>
      <c r="HO335" s="21"/>
      <c r="HP335" s="21"/>
      <c r="HQ335" s="21"/>
      <c r="HR335" s="21"/>
      <c r="HS335" s="21"/>
      <c r="HT335" s="21"/>
      <c r="HU335" s="21"/>
      <c r="HV335" s="21"/>
      <c r="HW335" s="21"/>
      <c r="HX335" s="21"/>
      <c r="HY335" s="21"/>
      <c r="HZ335" s="21"/>
      <c r="IA335" s="21"/>
      <c r="IB335" s="21"/>
      <c r="IC335" s="21"/>
      <c r="ID335" s="21"/>
      <c r="IE335" s="21"/>
      <c r="IF335" s="21"/>
      <c r="IG335" s="21"/>
      <c r="IH335" s="21"/>
      <c r="II335" s="21"/>
      <c r="IJ335" s="21"/>
      <c r="IK335" s="21"/>
      <c r="IL335" s="21"/>
      <c r="IM335" s="21"/>
      <c r="IN335" s="21"/>
    </row>
    <row r="336" spans="1:248" ht="81.75" customHeight="1">
      <c r="A336" s="6" t="s">
        <v>34</v>
      </c>
      <c r="B336" s="9"/>
      <c r="C336" s="6" t="s">
        <v>337</v>
      </c>
      <c r="D336" s="6" t="s">
        <v>345</v>
      </c>
      <c r="E336" s="6" t="s">
        <v>35</v>
      </c>
      <c r="F336" s="7">
        <f t="shared" si="86"/>
        <v>3000</v>
      </c>
      <c r="G336" s="7">
        <v>3000</v>
      </c>
      <c r="H336" s="7"/>
      <c r="I336" s="7">
        <f t="shared" si="77"/>
        <v>0</v>
      </c>
      <c r="J336" s="7"/>
      <c r="K336" s="8"/>
      <c r="L336" s="21"/>
      <c r="M336" s="21"/>
      <c r="N336" s="21"/>
      <c r="O336" s="21"/>
      <c r="P336" s="21"/>
      <c r="Q336" s="21"/>
      <c r="R336" s="21"/>
      <c r="S336" s="21"/>
      <c r="T336" s="21"/>
      <c r="U336" s="21"/>
      <c r="V336" s="21"/>
      <c r="W336" s="21"/>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c r="DL336" s="21"/>
      <c r="DM336" s="21"/>
      <c r="DN336" s="21"/>
      <c r="DO336" s="21"/>
      <c r="DP336" s="21"/>
      <c r="DQ336" s="21"/>
      <c r="DR336" s="21"/>
      <c r="DS336" s="21"/>
      <c r="DT336" s="21"/>
      <c r="DU336" s="21"/>
      <c r="DV336" s="21"/>
      <c r="DW336" s="21"/>
      <c r="DX336" s="21"/>
      <c r="DY336" s="21"/>
      <c r="DZ336" s="21"/>
      <c r="EA336" s="21"/>
      <c r="EB336" s="21"/>
      <c r="EC336" s="21"/>
      <c r="ED336" s="21"/>
      <c r="EE336" s="21"/>
      <c r="EF336" s="21"/>
      <c r="EG336" s="21"/>
      <c r="EH336" s="21"/>
      <c r="EI336" s="21"/>
      <c r="EJ336" s="21"/>
      <c r="EK336" s="21"/>
      <c r="EL336" s="21"/>
      <c r="EM336" s="21"/>
      <c r="EN336" s="21"/>
      <c r="EO336" s="21"/>
      <c r="EP336" s="21"/>
      <c r="EQ336" s="21"/>
      <c r="ER336" s="21"/>
      <c r="ES336" s="21"/>
      <c r="ET336" s="21"/>
      <c r="EU336" s="21"/>
      <c r="EV336" s="21"/>
      <c r="EW336" s="21"/>
      <c r="EX336" s="21"/>
      <c r="EY336" s="21"/>
      <c r="EZ336" s="21"/>
      <c r="FA336" s="21"/>
      <c r="FB336" s="21"/>
      <c r="FC336" s="21"/>
      <c r="FD336" s="21"/>
      <c r="FE336" s="21"/>
      <c r="FF336" s="21"/>
      <c r="FG336" s="21"/>
      <c r="FH336" s="21"/>
      <c r="FI336" s="21"/>
      <c r="FJ336" s="21"/>
      <c r="FK336" s="21"/>
      <c r="FL336" s="21"/>
      <c r="FM336" s="21"/>
      <c r="FN336" s="21"/>
      <c r="FO336" s="21"/>
      <c r="FP336" s="21"/>
      <c r="FQ336" s="21"/>
      <c r="FR336" s="21"/>
      <c r="FS336" s="21"/>
      <c r="FT336" s="21"/>
      <c r="FU336" s="21"/>
      <c r="FV336" s="21"/>
      <c r="FW336" s="21"/>
      <c r="FX336" s="21"/>
      <c r="FY336" s="21"/>
      <c r="FZ336" s="21"/>
      <c r="GA336" s="21"/>
      <c r="GB336" s="21"/>
      <c r="GC336" s="21"/>
      <c r="GD336" s="21"/>
      <c r="GE336" s="21"/>
      <c r="GF336" s="21"/>
      <c r="GG336" s="21"/>
      <c r="GH336" s="21"/>
      <c r="GI336" s="21"/>
      <c r="GJ336" s="21"/>
      <c r="GK336" s="21"/>
      <c r="GL336" s="21"/>
      <c r="GM336" s="21"/>
      <c r="GN336" s="21"/>
      <c r="GO336" s="21"/>
      <c r="GP336" s="21"/>
      <c r="GQ336" s="21"/>
      <c r="GR336" s="21"/>
      <c r="GS336" s="21"/>
      <c r="GT336" s="21"/>
      <c r="GU336" s="21"/>
      <c r="GV336" s="21"/>
      <c r="GW336" s="21"/>
      <c r="GX336" s="21"/>
      <c r="GY336" s="21"/>
      <c r="GZ336" s="21"/>
      <c r="HA336" s="21"/>
      <c r="HB336" s="21"/>
      <c r="HC336" s="21"/>
      <c r="HD336" s="21"/>
      <c r="HE336" s="21"/>
      <c r="HF336" s="21"/>
      <c r="HG336" s="21"/>
      <c r="HH336" s="21"/>
      <c r="HI336" s="21"/>
      <c r="HJ336" s="21"/>
      <c r="HK336" s="21"/>
      <c r="HL336" s="21"/>
      <c r="HM336" s="21"/>
      <c r="HN336" s="21"/>
      <c r="HO336" s="21"/>
      <c r="HP336" s="21"/>
      <c r="HQ336" s="21"/>
      <c r="HR336" s="21"/>
      <c r="HS336" s="21"/>
      <c r="HT336" s="21"/>
      <c r="HU336" s="21"/>
      <c r="HV336" s="21"/>
      <c r="HW336" s="21"/>
      <c r="HX336" s="21"/>
      <c r="HY336" s="21"/>
      <c r="HZ336" s="21"/>
      <c r="IA336" s="21"/>
      <c r="IB336" s="21"/>
      <c r="IC336" s="21"/>
      <c r="ID336" s="21"/>
      <c r="IE336" s="21"/>
      <c r="IF336" s="21"/>
      <c r="IG336" s="21"/>
      <c r="IH336" s="21"/>
      <c r="II336" s="21"/>
      <c r="IJ336" s="21"/>
      <c r="IK336" s="21"/>
      <c r="IL336" s="21"/>
      <c r="IM336" s="21"/>
      <c r="IN336" s="21"/>
    </row>
    <row r="337" spans="1:248" ht="50.25" customHeight="1">
      <c r="A337" s="6" t="s">
        <v>346</v>
      </c>
      <c r="B337" s="9"/>
      <c r="C337" s="6" t="s">
        <v>337</v>
      </c>
      <c r="D337" s="6" t="s">
        <v>347</v>
      </c>
      <c r="E337" s="6"/>
      <c r="F337" s="7">
        <f t="shared" si="86"/>
        <v>400</v>
      </c>
      <c r="G337" s="7">
        <f>G338</f>
        <v>400</v>
      </c>
      <c r="H337" s="7">
        <f>H338</f>
        <v>0</v>
      </c>
      <c r="I337" s="7">
        <f t="shared" si="77"/>
        <v>0</v>
      </c>
      <c r="J337" s="7">
        <f>J338</f>
        <v>0</v>
      </c>
      <c r="K337" s="7">
        <f>K338</f>
        <v>0</v>
      </c>
      <c r="L337" s="21"/>
      <c r="M337" s="21"/>
      <c r="N337" s="21"/>
      <c r="O337" s="21"/>
      <c r="P337" s="21"/>
      <c r="Q337" s="21"/>
      <c r="R337" s="21"/>
      <c r="S337" s="21"/>
      <c r="T337" s="21"/>
      <c r="U337" s="21"/>
      <c r="V337" s="21"/>
      <c r="W337" s="21"/>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c r="DL337" s="21"/>
      <c r="DM337" s="21"/>
      <c r="DN337" s="21"/>
      <c r="DO337" s="21"/>
      <c r="DP337" s="21"/>
      <c r="DQ337" s="21"/>
      <c r="DR337" s="21"/>
      <c r="DS337" s="21"/>
      <c r="DT337" s="21"/>
      <c r="DU337" s="21"/>
      <c r="DV337" s="21"/>
      <c r="DW337" s="21"/>
      <c r="DX337" s="21"/>
      <c r="DY337" s="21"/>
      <c r="DZ337" s="21"/>
      <c r="EA337" s="21"/>
      <c r="EB337" s="21"/>
      <c r="EC337" s="21"/>
      <c r="ED337" s="21"/>
      <c r="EE337" s="21"/>
      <c r="EF337" s="21"/>
      <c r="EG337" s="21"/>
      <c r="EH337" s="21"/>
      <c r="EI337" s="21"/>
      <c r="EJ337" s="21"/>
      <c r="EK337" s="21"/>
      <c r="EL337" s="21"/>
      <c r="EM337" s="21"/>
      <c r="EN337" s="21"/>
      <c r="EO337" s="21"/>
      <c r="EP337" s="21"/>
      <c r="EQ337" s="21"/>
      <c r="ER337" s="21"/>
      <c r="ES337" s="21"/>
      <c r="ET337" s="21"/>
      <c r="EU337" s="21"/>
      <c r="EV337" s="21"/>
      <c r="EW337" s="21"/>
      <c r="EX337" s="21"/>
      <c r="EY337" s="21"/>
      <c r="EZ337" s="21"/>
      <c r="FA337" s="21"/>
      <c r="FB337" s="21"/>
      <c r="FC337" s="21"/>
      <c r="FD337" s="21"/>
      <c r="FE337" s="21"/>
      <c r="FF337" s="21"/>
      <c r="FG337" s="21"/>
      <c r="FH337" s="21"/>
      <c r="FI337" s="21"/>
      <c r="FJ337" s="21"/>
      <c r="FK337" s="21"/>
      <c r="FL337" s="21"/>
      <c r="FM337" s="21"/>
      <c r="FN337" s="21"/>
      <c r="FO337" s="21"/>
      <c r="FP337" s="21"/>
      <c r="FQ337" s="21"/>
      <c r="FR337" s="21"/>
      <c r="FS337" s="21"/>
      <c r="FT337" s="21"/>
      <c r="FU337" s="21"/>
      <c r="FV337" s="21"/>
      <c r="FW337" s="21"/>
      <c r="FX337" s="21"/>
      <c r="FY337" s="21"/>
      <c r="FZ337" s="21"/>
      <c r="GA337" s="21"/>
      <c r="GB337" s="21"/>
      <c r="GC337" s="21"/>
      <c r="GD337" s="21"/>
      <c r="GE337" s="21"/>
      <c r="GF337" s="21"/>
      <c r="GG337" s="21"/>
      <c r="GH337" s="21"/>
      <c r="GI337" s="21"/>
      <c r="GJ337" s="21"/>
      <c r="GK337" s="21"/>
      <c r="GL337" s="21"/>
      <c r="GM337" s="21"/>
      <c r="GN337" s="21"/>
      <c r="GO337" s="21"/>
      <c r="GP337" s="21"/>
      <c r="GQ337" s="21"/>
      <c r="GR337" s="21"/>
      <c r="GS337" s="21"/>
      <c r="GT337" s="21"/>
      <c r="GU337" s="21"/>
      <c r="GV337" s="21"/>
      <c r="GW337" s="21"/>
      <c r="GX337" s="21"/>
      <c r="GY337" s="21"/>
      <c r="GZ337" s="21"/>
      <c r="HA337" s="21"/>
      <c r="HB337" s="21"/>
      <c r="HC337" s="21"/>
      <c r="HD337" s="21"/>
      <c r="HE337" s="21"/>
      <c r="HF337" s="21"/>
      <c r="HG337" s="21"/>
      <c r="HH337" s="21"/>
      <c r="HI337" s="21"/>
      <c r="HJ337" s="21"/>
      <c r="HK337" s="21"/>
      <c r="HL337" s="21"/>
      <c r="HM337" s="21"/>
      <c r="HN337" s="21"/>
      <c r="HO337" s="21"/>
      <c r="HP337" s="21"/>
      <c r="HQ337" s="21"/>
      <c r="HR337" s="21"/>
      <c r="HS337" s="21"/>
      <c r="HT337" s="21"/>
      <c r="HU337" s="21"/>
      <c r="HV337" s="21"/>
      <c r="HW337" s="21"/>
      <c r="HX337" s="21"/>
      <c r="HY337" s="21"/>
      <c r="HZ337" s="21"/>
      <c r="IA337" s="21"/>
      <c r="IB337" s="21"/>
      <c r="IC337" s="21"/>
      <c r="ID337" s="21"/>
      <c r="IE337" s="21"/>
      <c r="IF337" s="21"/>
      <c r="IG337" s="21"/>
      <c r="IH337" s="21"/>
      <c r="II337" s="21"/>
      <c r="IJ337" s="21"/>
      <c r="IK337" s="21"/>
      <c r="IL337" s="21"/>
      <c r="IM337" s="21"/>
      <c r="IN337" s="21"/>
    </row>
    <row r="338" spans="1:248" ht="97.5" customHeight="1">
      <c r="A338" s="6" t="s">
        <v>275</v>
      </c>
      <c r="B338" s="9"/>
      <c r="C338" s="6" t="s">
        <v>337</v>
      </c>
      <c r="D338" s="6" t="s">
        <v>347</v>
      </c>
      <c r="E338" s="6" t="s">
        <v>276</v>
      </c>
      <c r="F338" s="7">
        <f t="shared" si="86"/>
        <v>400</v>
      </c>
      <c r="G338" s="7">
        <v>400</v>
      </c>
      <c r="H338" s="8"/>
      <c r="I338" s="7">
        <f t="shared" si="77"/>
        <v>0</v>
      </c>
      <c r="J338" s="7"/>
      <c r="K338" s="8"/>
      <c r="L338" s="21"/>
      <c r="M338" s="21"/>
      <c r="N338" s="21"/>
      <c r="O338" s="21"/>
      <c r="P338" s="21"/>
      <c r="Q338" s="21"/>
      <c r="R338" s="21"/>
      <c r="S338" s="21"/>
      <c r="T338" s="21"/>
      <c r="U338" s="21"/>
      <c r="V338" s="21"/>
      <c r="W338" s="21"/>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c r="DL338" s="21"/>
      <c r="DM338" s="21"/>
      <c r="DN338" s="21"/>
      <c r="DO338" s="21"/>
      <c r="DP338" s="21"/>
      <c r="DQ338" s="21"/>
      <c r="DR338" s="21"/>
      <c r="DS338" s="21"/>
      <c r="DT338" s="21"/>
      <c r="DU338" s="21"/>
      <c r="DV338" s="21"/>
      <c r="DW338" s="21"/>
      <c r="DX338" s="21"/>
      <c r="DY338" s="21"/>
      <c r="DZ338" s="21"/>
      <c r="EA338" s="21"/>
      <c r="EB338" s="21"/>
      <c r="EC338" s="21"/>
      <c r="ED338" s="21"/>
      <c r="EE338" s="21"/>
      <c r="EF338" s="21"/>
      <c r="EG338" s="21"/>
      <c r="EH338" s="21"/>
      <c r="EI338" s="21"/>
      <c r="EJ338" s="21"/>
      <c r="EK338" s="21"/>
      <c r="EL338" s="21"/>
      <c r="EM338" s="21"/>
      <c r="EN338" s="21"/>
      <c r="EO338" s="21"/>
      <c r="EP338" s="21"/>
      <c r="EQ338" s="21"/>
      <c r="ER338" s="21"/>
      <c r="ES338" s="21"/>
      <c r="ET338" s="21"/>
      <c r="EU338" s="21"/>
      <c r="EV338" s="21"/>
      <c r="EW338" s="21"/>
      <c r="EX338" s="21"/>
      <c r="EY338" s="21"/>
      <c r="EZ338" s="21"/>
      <c r="FA338" s="21"/>
      <c r="FB338" s="21"/>
      <c r="FC338" s="21"/>
      <c r="FD338" s="21"/>
      <c r="FE338" s="21"/>
      <c r="FF338" s="21"/>
      <c r="FG338" s="21"/>
      <c r="FH338" s="21"/>
      <c r="FI338" s="21"/>
      <c r="FJ338" s="21"/>
      <c r="FK338" s="21"/>
      <c r="FL338" s="21"/>
      <c r="FM338" s="21"/>
      <c r="FN338" s="21"/>
      <c r="FO338" s="21"/>
      <c r="FP338" s="21"/>
      <c r="FQ338" s="21"/>
      <c r="FR338" s="21"/>
      <c r="FS338" s="21"/>
      <c r="FT338" s="21"/>
      <c r="FU338" s="21"/>
      <c r="FV338" s="21"/>
      <c r="FW338" s="21"/>
      <c r="FX338" s="21"/>
      <c r="FY338" s="21"/>
      <c r="FZ338" s="21"/>
      <c r="GA338" s="21"/>
      <c r="GB338" s="21"/>
      <c r="GC338" s="21"/>
      <c r="GD338" s="21"/>
      <c r="GE338" s="21"/>
      <c r="GF338" s="21"/>
      <c r="GG338" s="21"/>
      <c r="GH338" s="21"/>
      <c r="GI338" s="21"/>
      <c r="GJ338" s="21"/>
      <c r="GK338" s="21"/>
      <c r="GL338" s="21"/>
      <c r="GM338" s="21"/>
      <c r="GN338" s="21"/>
      <c r="GO338" s="21"/>
      <c r="GP338" s="21"/>
      <c r="GQ338" s="21"/>
      <c r="GR338" s="21"/>
      <c r="GS338" s="21"/>
      <c r="GT338" s="21"/>
      <c r="GU338" s="21"/>
      <c r="GV338" s="21"/>
      <c r="GW338" s="21"/>
      <c r="GX338" s="21"/>
      <c r="GY338" s="21"/>
      <c r="GZ338" s="21"/>
      <c r="HA338" s="21"/>
      <c r="HB338" s="21"/>
      <c r="HC338" s="21"/>
      <c r="HD338" s="21"/>
      <c r="HE338" s="21"/>
      <c r="HF338" s="21"/>
      <c r="HG338" s="21"/>
      <c r="HH338" s="21"/>
      <c r="HI338" s="21"/>
      <c r="HJ338" s="21"/>
      <c r="HK338" s="21"/>
      <c r="HL338" s="21"/>
      <c r="HM338" s="21"/>
      <c r="HN338" s="21"/>
      <c r="HO338" s="21"/>
      <c r="HP338" s="21"/>
      <c r="HQ338" s="21"/>
      <c r="HR338" s="21"/>
      <c r="HS338" s="21"/>
      <c r="HT338" s="21"/>
      <c r="HU338" s="21"/>
      <c r="HV338" s="21"/>
      <c r="HW338" s="21"/>
      <c r="HX338" s="21"/>
      <c r="HY338" s="21"/>
      <c r="HZ338" s="21"/>
      <c r="IA338" s="21"/>
      <c r="IB338" s="21"/>
      <c r="IC338" s="21"/>
      <c r="ID338" s="21"/>
      <c r="IE338" s="21"/>
      <c r="IF338" s="21"/>
      <c r="IG338" s="21"/>
      <c r="IH338" s="21"/>
      <c r="II338" s="21"/>
      <c r="IJ338" s="21"/>
      <c r="IK338" s="21"/>
      <c r="IL338" s="21"/>
      <c r="IM338" s="21"/>
      <c r="IN338" s="21"/>
    </row>
    <row r="339" spans="1:248" ht="185.25" customHeight="1">
      <c r="A339" s="6" t="s">
        <v>247</v>
      </c>
      <c r="B339" s="10"/>
      <c r="C339" s="6" t="s">
        <v>337</v>
      </c>
      <c r="D339" s="6" t="s">
        <v>348</v>
      </c>
      <c r="E339" s="6"/>
      <c r="F339" s="7">
        <f t="shared" si="86"/>
        <v>6300</v>
      </c>
      <c r="G339" s="7">
        <f>G340</f>
        <v>0</v>
      </c>
      <c r="H339" s="7">
        <f>H340</f>
        <v>6300</v>
      </c>
      <c r="I339" s="7">
        <f t="shared" si="77"/>
        <v>0</v>
      </c>
      <c r="J339" s="7">
        <f>J340</f>
        <v>0</v>
      </c>
      <c r="K339" s="7">
        <f>K340</f>
        <v>0</v>
      </c>
      <c r="L339" s="21"/>
      <c r="M339" s="21"/>
      <c r="N339" s="21"/>
      <c r="O339" s="21"/>
      <c r="P339" s="21"/>
      <c r="Q339" s="21"/>
      <c r="R339" s="21"/>
      <c r="S339" s="21"/>
      <c r="T339" s="21"/>
      <c r="U339" s="21"/>
      <c r="V339" s="21"/>
      <c r="W339" s="21"/>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c r="DL339" s="21"/>
      <c r="DM339" s="21"/>
      <c r="DN339" s="21"/>
      <c r="DO339" s="21"/>
      <c r="DP339" s="21"/>
      <c r="DQ339" s="21"/>
      <c r="DR339" s="21"/>
      <c r="DS339" s="21"/>
      <c r="DT339" s="21"/>
      <c r="DU339" s="21"/>
      <c r="DV339" s="21"/>
      <c r="DW339" s="21"/>
      <c r="DX339" s="21"/>
      <c r="DY339" s="21"/>
      <c r="DZ339" s="21"/>
      <c r="EA339" s="21"/>
      <c r="EB339" s="21"/>
      <c r="EC339" s="21"/>
      <c r="ED339" s="21"/>
      <c r="EE339" s="21"/>
      <c r="EF339" s="21"/>
      <c r="EG339" s="21"/>
      <c r="EH339" s="21"/>
      <c r="EI339" s="21"/>
      <c r="EJ339" s="21"/>
      <c r="EK339" s="21"/>
      <c r="EL339" s="21"/>
      <c r="EM339" s="21"/>
      <c r="EN339" s="21"/>
      <c r="EO339" s="21"/>
      <c r="EP339" s="21"/>
      <c r="EQ339" s="21"/>
      <c r="ER339" s="21"/>
      <c r="ES339" s="21"/>
      <c r="ET339" s="21"/>
      <c r="EU339" s="21"/>
      <c r="EV339" s="21"/>
      <c r="EW339" s="21"/>
      <c r="EX339" s="21"/>
      <c r="EY339" s="21"/>
      <c r="EZ339" s="21"/>
      <c r="FA339" s="21"/>
      <c r="FB339" s="21"/>
      <c r="FC339" s="21"/>
      <c r="FD339" s="21"/>
      <c r="FE339" s="21"/>
      <c r="FF339" s="21"/>
      <c r="FG339" s="21"/>
      <c r="FH339" s="21"/>
      <c r="FI339" s="21"/>
      <c r="FJ339" s="21"/>
      <c r="FK339" s="21"/>
      <c r="FL339" s="21"/>
      <c r="FM339" s="21"/>
      <c r="FN339" s="21"/>
      <c r="FO339" s="21"/>
      <c r="FP339" s="21"/>
      <c r="FQ339" s="21"/>
      <c r="FR339" s="21"/>
      <c r="FS339" s="21"/>
      <c r="FT339" s="21"/>
      <c r="FU339" s="21"/>
      <c r="FV339" s="21"/>
      <c r="FW339" s="21"/>
      <c r="FX339" s="21"/>
      <c r="FY339" s="21"/>
      <c r="FZ339" s="21"/>
      <c r="GA339" s="21"/>
      <c r="GB339" s="21"/>
      <c r="GC339" s="21"/>
      <c r="GD339" s="21"/>
      <c r="GE339" s="21"/>
      <c r="GF339" s="21"/>
      <c r="GG339" s="21"/>
      <c r="GH339" s="21"/>
      <c r="GI339" s="21"/>
      <c r="GJ339" s="21"/>
      <c r="GK339" s="21"/>
      <c r="GL339" s="21"/>
      <c r="GM339" s="21"/>
      <c r="GN339" s="21"/>
      <c r="GO339" s="21"/>
      <c r="GP339" s="21"/>
      <c r="GQ339" s="21"/>
      <c r="GR339" s="21"/>
      <c r="GS339" s="21"/>
      <c r="GT339" s="21"/>
      <c r="GU339" s="21"/>
      <c r="GV339" s="21"/>
      <c r="GW339" s="21"/>
      <c r="GX339" s="21"/>
      <c r="GY339" s="21"/>
      <c r="GZ339" s="21"/>
      <c r="HA339" s="21"/>
      <c r="HB339" s="21"/>
      <c r="HC339" s="21"/>
      <c r="HD339" s="21"/>
      <c r="HE339" s="21"/>
      <c r="HF339" s="21"/>
      <c r="HG339" s="21"/>
      <c r="HH339" s="21"/>
      <c r="HI339" s="21"/>
      <c r="HJ339" s="21"/>
      <c r="HK339" s="21"/>
      <c r="HL339" s="21"/>
      <c r="HM339" s="21"/>
      <c r="HN339" s="21"/>
      <c r="HO339" s="21"/>
      <c r="HP339" s="21"/>
      <c r="HQ339" s="21"/>
      <c r="HR339" s="21"/>
      <c r="HS339" s="21"/>
      <c r="HT339" s="21"/>
      <c r="HU339" s="21"/>
      <c r="HV339" s="21"/>
      <c r="HW339" s="21"/>
      <c r="HX339" s="21"/>
      <c r="HY339" s="21"/>
      <c r="HZ339" s="21"/>
      <c r="IA339" s="21"/>
      <c r="IB339" s="21"/>
      <c r="IC339" s="21"/>
      <c r="ID339" s="21"/>
      <c r="IE339" s="21"/>
      <c r="IF339" s="21"/>
      <c r="IG339" s="21"/>
      <c r="IH339" s="21"/>
      <c r="II339" s="21"/>
      <c r="IJ339" s="21"/>
      <c r="IK339" s="21"/>
      <c r="IL339" s="21"/>
      <c r="IM339" s="21"/>
      <c r="IN339" s="21"/>
    </row>
    <row r="340" spans="1:248" ht="99.75" customHeight="1">
      <c r="A340" s="6" t="s">
        <v>275</v>
      </c>
      <c r="B340" s="10"/>
      <c r="C340" s="6" t="s">
        <v>337</v>
      </c>
      <c r="D340" s="6" t="s">
        <v>348</v>
      </c>
      <c r="E340" s="6" t="s">
        <v>276</v>
      </c>
      <c r="F340" s="7">
        <f t="shared" si="86"/>
        <v>6300</v>
      </c>
      <c r="G340" s="8"/>
      <c r="H340" s="7">
        <v>6300</v>
      </c>
      <c r="I340" s="7">
        <f t="shared" si="77"/>
        <v>0</v>
      </c>
      <c r="J340" s="7"/>
      <c r="K340" s="7"/>
      <c r="L340" s="21"/>
      <c r="M340" s="21"/>
      <c r="N340" s="21"/>
      <c r="O340" s="21"/>
      <c r="P340" s="21"/>
      <c r="Q340" s="21"/>
      <c r="R340" s="21"/>
      <c r="S340" s="21"/>
      <c r="T340" s="21"/>
      <c r="U340" s="21"/>
      <c r="V340" s="21"/>
      <c r="W340" s="21"/>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c r="DL340" s="21"/>
      <c r="DM340" s="21"/>
      <c r="DN340" s="21"/>
      <c r="DO340" s="21"/>
      <c r="DP340" s="21"/>
      <c r="DQ340" s="21"/>
      <c r="DR340" s="21"/>
      <c r="DS340" s="21"/>
      <c r="DT340" s="21"/>
      <c r="DU340" s="21"/>
      <c r="DV340" s="21"/>
      <c r="DW340" s="21"/>
      <c r="DX340" s="21"/>
      <c r="DY340" s="21"/>
      <c r="DZ340" s="21"/>
      <c r="EA340" s="21"/>
      <c r="EB340" s="21"/>
      <c r="EC340" s="21"/>
      <c r="ED340" s="21"/>
      <c r="EE340" s="21"/>
      <c r="EF340" s="21"/>
      <c r="EG340" s="21"/>
      <c r="EH340" s="21"/>
      <c r="EI340" s="21"/>
      <c r="EJ340" s="21"/>
      <c r="EK340" s="21"/>
      <c r="EL340" s="21"/>
      <c r="EM340" s="21"/>
      <c r="EN340" s="21"/>
      <c r="EO340" s="21"/>
      <c r="EP340" s="21"/>
      <c r="EQ340" s="21"/>
      <c r="ER340" s="21"/>
      <c r="ES340" s="21"/>
      <c r="ET340" s="21"/>
      <c r="EU340" s="21"/>
      <c r="EV340" s="21"/>
      <c r="EW340" s="21"/>
      <c r="EX340" s="21"/>
      <c r="EY340" s="21"/>
      <c r="EZ340" s="21"/>
      <c r="FA340" s="21"/>
      <c r="FB340" s="21"/>
      <c r="FC340" s="21"/>
      <c r="FD340" s="21"/>
      <c r="FE340" s="21"/>
      <c r="FF340" s="21"/>
      <c r="FG340" s="21"/>
      <c r="FH340" s="21"/>
      <c r="FI340" s="21"/>
      <c r="FJ340" s="21"/>
      <c r="FK340" s="21"/>
      <c r="FL340" s="21"/>
      <c r="FM340" s="21"/>
      <c r="FN340" s="21"/>
      <c r="FO340" s="21"/>
      <c r="FP340" s="21"/>
      <c r="FQ340" s="21"/>
      <c r="FR340" s="21"/>
      <c r="FS340" s="21"/>
      <c r="FT340" s="21"/>
      <c r="FU340" s="21"/>
      <c r="FV340" s="21"/>
      <c r="FW340" s="21"/>
      <c r="FX340" s="21"/>
      <c r="FY340" s="21"/>
      <c r="FZ340" s="21"/>
      <c r="GA340" s="21"/>
      <c r="GB340" s="21"/>
      <c r="GC340" s="21"/>
      <c r="GD340" s="21"/>
      <c r="GE340" s="21"/>
      <c r="GF340" s="21"/>
      <c r="GG340" s="21"/>
      <c r="GH340" s="21"/>
      <c r="GI340" s="21"/>
      <c r="GJ340" s="21"/>
      <c r="GK340" s="21"/>
      <c r="GL340" s="21"/>
      <c r="GM340" s="21"/>
      <c r="GN340" s="21"/>
      <c r="GO340" s="21"/>
      <c r="GP340" s="21"/>
      <c r="GQ340" s="21"/>
      <c r="GR340" s="21"/>
      <c r="GS340" s="21"/>
      <c r="GT340" s="21"/>
      <c r="GU340" s="21"/>
      <c r="GV340" s="21"/>
      <c r="GW340" s="21"/>
      <c r="GX340" s="21"/>
      <c r="GY340" s="21"/>
      <c r="GZ340" s="21"/>
      <c r="HA340" s="21"/>
      <c r="HB340" s="21"/>
      <c r="HC340" s="21"/>
      <c r="HD340" s="21"/>
      <c r="HE340" s="21"/>
      <c r="HF340" s="21"/>
      <c r="HG340" s="21"/>
      <c r="HH340" s="21"/>
      <c r="HI340" s="21"/>
      <c r="HJ340" s="21"/>
      <c r="HK340" s="21"/>
      <c r="HL340" s="21"/>
      <c r="HM340" s="21"/>
      <c r="HN340" s="21"/>
      <c r="HO340" s="21"/>
      <c r="HP340" s="21"/>
      <c r="HQ340" s="21"/>
      <c r="HR340" s="21"/>
      <c r="HS340" s="21"/>
      <c r="HT340" s="21"/>
      <c r="HU340" s="21"/>
      <c r="HV340" s="21"/>
      <c r="HW340" s="21"/>
      <c r="HX340" s="21"/>
      <c r="HY340" s="21"/>
      <c r="HZ340" s="21"/>
      <c r="IA340" s="21"/>
      <c r="IB340" s="21"/>
      <c r="IC340" s="21"/>
      <c r="ID340" s="21"/>
      <c r="IE340" s="21"/>
      <c r="IF340" s="21"/>
      <c r="IG340" s="21"/>
      <c r="IH340" s="21"/>
      <c r="II340" s="21"/>
      <c r="IJ340" s="21"/>
      <c r="IK340" s="21"/>
      <c r="IL340" s="21"/>
      <c r="IM340" s="21"/>
      <c r="IN340" s="21"/>
    </row>
    <row r="341" spans="1:248" ht="177.75" customHeight="1">
      <c r="A341" s="6" t="s">
        <v>247</v>
      </c>
      <c r="B341" s="10"/>
      <c r="C341" s="6" t="s">
        <v>337</v>
      </c>
      <c r="D341" s="6" t="s">
        <v>349</v>
      </c>
      <c r="E341" s="6"/>
      <c r="F341" s="7">
        <f>G341+H341</f>
        <v>700</v>
      </c>
      <c r="G341" s="7">
        <f>G342</f>
        <v>700</v>
      </c>
      <c r="H341" s="7">
        <f>H342</f>
        <v>0</v>
      </c>
      <c r="I341" s="7">
        <f t="shared" si="77"/>
        <v>0</v>
      </c>
      <c r="J341" s="7">
        <f>J342</f>
        <v>0</v>
      </c>
      <c r="K341" s="7">
        <f>K342</f>
        <v>0</v>
      </c>
      <c r="L341" s="21"/>
      <c r="M341" s="21"/>
      <c r="N341" s="21"/>
      <c r="O341" s="21"/>
      <c r="P341" s="21"/>
      <c r="Q341" s="21"/>
      <c r="R341" s="21"/>
      <c r="S341" s="21"/>
      <c r="T341" s="21"/>
      <c r="U341" s="21"/>
      <c r="V341" s="21"/>
      <c r="W341" s="21"/>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c r="DL341" s="21"/>
      <c r="DM341" s="21"/>
      <c r="DN341" s="21"/>
      <c r="DO341" s="21"/>
      <c r="DP341" s="21"/>
      <c r="DQ341" s="21"/>
      <c r="DR341" s="21"/>
      <c r="DS341" s="21"/>
      <c r="DT341" s="21"/>
      <c r="DU341" s="21"/>
      <c r="DV341" s="21"/>
      <c r="DW341" s="21"/>
      <c r="DX341" s="21"/>
      <c r="DY341" s="21"/>
      <c r="DZ341" s="21"/>
      <c r="EA341" s="21"/>
      <c r="EB341" s="21"/>
      <c r="EC341" s="21"/>
      <c r="ED341" s="21"/>
      <c r="EE341" s="21"/>
      <c r="EF341" s="21"/>
      <c r="EG341" s="21"/>
      <c r="EH341" s="21"/>
      <c r="EI341" s="21"/>
      <c r="EJ341" s="21"/>
      <c r="EK341" s="21"/>
      <c r="EL341" s="21"/>
      <c r="EM341" s="21"/>
      <c r="EN341" s="21"/>
      <c r="EO341" s="21"/>
      <c r="EP341" s="21"/>
      <c r="EQ341" s="21"/>
      <c r="ER341" s="21"/>
      <c r="ES341" s="21"/>
      <c r="ET341" s="21"/>
      <c r="EU341" s="21"/>
      <c r="EV341" s="21"/>
      <c r="EW341" s="21"/>
      <c r="EX341" s="21"/>
      <c r="EY341" s="21"/>
      <c r="EZ341" s="21"/>
      <c r="FA341" s="21"/>
      <c r="FB341" s="21"/>
      <c r="FC341" s="21"/>
      <c r="FD341" s="21"/>
      <c r="FE341" s="21"/>
      <c r="FF341" s="21"/>
      <c r="FG341" s="21"/>
      <c r="FH341" s="21"/>
      <c r="FI341" s="21"/>
      <c r="FJ341" s="21"/>
      <c r="FK341" s="21"/>
      <c r="FL341" s="21"/>
      <c r="FM341" s="21"/>
      <c r="FN341" s="21"/>
      <c r="FO341" s="21"/>
      <c r="FP341" s="21"/>
      <c r="FQ341" s="21"/>
      <c r="FR341" s="21"/>
      <c r="FS341" s="21"/>
      <c r="FT341" s="21"/>
      <c r="FU341" s="21"/>
      <c r="FV341" s="21"/>
      <c r="FW341" s="21"/>
      <c r="FX341" s="21"/>
      <c r="FY341" s="21"/>
      <c r="FZ341" s="21"/>
      <c r="GA341" s="21"/>
      <c r="GB341" s="21"/>
      <c r="GC341" s="21"/>
      <c r="GD341" s="21"/>
      <c r="GE341" s="21"/>
      <c r="GF341" s="21"/>
      <c r="GG341" s="21"/>
      <c r="GH341" s="21"/>
      <c r="GI341" s="21"/>
      <c r="GJ341" s="21"/>
      <c r="GK341" s="21"/>
      <c r="GL341" s="21"/>
      <c r="GM341" s="21"/>
      <c r="GN341" s="21"/>
      <c r="GO341" s="21"/>
      <c r="GP341" s="21"/>
      <c r="GQ341" s="21"/>
      <c r="GR341" s="21"/>
      <c r="GS341" s="21"/>
      <c r="GT341" s="21"/>
      <c r="GU341" s="21"/>
      <c r="GV341" s="21"/>
      <c r="GW341" s="21"/>
      <c r="GX341" s="21"/>
      <c r="GY341" s="21"/>
      <c r="GZ341" s="21"/>
      <c r="HA341" s="21"/>
      <c r="HB341" s="21"/>
      <c r="HC341" s="21"/>
      <c r="HD341" s="21"/>
      <c r="HE341" s="21"/>
      <c r="HF341" s="21"/>
      <c r="HG341" s="21"/>
      <c r="HH341" s="21"/>
      <c r="HI341" s="21"/>
      <c r="HJ341" s="21"/>
      <c r="HK341" s="21"/>
      <c r="HL341" s="21"/>
      <c r="HM341" s="21"/>
      <c r="HN341" s="21"/>
      <c r="HO341" s="21"/>
      <c r="HP341" s="21"/>
      <c r="HQ341" s="21"/>
      <c r="HR341" s="21"/>
      <c r="HS341" s="21"/>
      <c r="HT341" s="21"/>
      <c r="HU341" s="21"/>
      <c r="HV341" s="21"/>
      <c r="HW341" s="21"/>
      <c r="HX341" s="21"/>
      <c r="HY341" s="21"/>
      <c r="HZ341" s="21"/>
      <c r="IA341" s="21"/>
      <c r="IB341" s="21"/>
      <c r="IC341" s="21"/>
      <c r="ID341" s="21"/>
      <c r="IE341" s="21"/>
      <c r="IF341" s="21"/>
      <c r="IG341" s="21"/>
      <c r="IH341" s="21"/>
      <c r="II341" s="21"/>
      <c r="IJ341" s="21"/>
      <c r="IK341" s="21"/>
      <c r="IL341" s="21"/>
      <c r="IM341" s="21"/>
      <c r="IN341" s="21"/>
    </row>
    <row r="342" spans="1:248" ht="95.25" customHeight="1">
      <c r="A342" s="6" t="s">
        <v>275</v>
      </c>
      <c r="B342" s="10"/>
      <c r="C342" s="6" t="s">
        <v>337</v>
      </c>
      <c r="D342" s="6" t="s">
        <v>349</v>
      </c>
      <c r="E342" s="6" t="s">
        <v>276</v>
      </c>
      <c r="F342" s="7">
        <f t="shared" si="86"/>
        <v>700</v>
      </c>
      <c r="G342" s="7">
        <v>700</v>
      </c>
      <c r="H342" s="7"/>
      <c r="I342" s="7">
        <f t="shared" si="77"/>
        <v>0</v>
      </c>
      <c r="J342" s="7"/>
      <c r="K342" s="8"/>
      <c r="L342" s="21"/>
      <c r="M342" s="21"/>
      <c r="N342" s="21"/>
      <c r="O342" s="21"/>
      <c r="P342" s="21"/>
      <c r="Q342" s="21"/>
      <c r="R342" s="21"/>
      <c r="S342" s="21"/>
      <c r="T342" s="21"/>
      <c r="U342" s="21"/>
      <c r="V342" s="21"/>
      <c r="W342" s="21"/>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c r="DL342" s="21"/>
      <c r="DM342" s="21"/>
      <c r="DN342" s="21"/>
      <c r="DO342" s="21"/>
      <c r="DP342" s="21"/>
      <c r="DQ342" s="21"/>
      <c r="DR342" s="21"/>
      <c r="DS342" s="21"/>
      <c r="DT342" s="21"/>
      <c r="DU342" s="21"/>
      <c r="DV342" s="21"/>
      <c r="DW342" s="21"/>
      <c r="DX342" s="21"/>
      <c r="DY342" s="21"/>
      <c r="DZ342" s="21"/>
      <c r="EA342" s="21"/>
      <c r="EB342" s="21"/>
      <c r="EC342" s="21"/>
      <c r="ED342" s="21"/>
      <c r="EE342" s="21"/>
      <c r="EF342" s="21"/>
      <c r="EG342" s="21"/>
      <c r="EH342" s="21"/>
      <c r="EI342" s="21"/>
      <c r="EJ342" s="21"/>
      <c r="EK342" s="21"/>
      <c r="EL342" s="21"/>
      <c r="EM342" s="21"/>
      <c r="EN342" s="21"/>
      <c r="EO342" s="21"/>
      <c r="EP342" s="21"/>
      <c r="EQ342" s="21"/>
      <c r="ER342" s="21"/>
      <c r="ES342" s="21"/>
      <c r="ET342" s="21"/>
      <c r="EU342" s="21"/>
      <c r="EV342" s="21"/>
      <c r="EW342" s="21"/>
      <c r="EX342" s="21"/>
      <c r="EY342" s="21"/>
      <c r="EZ342" s="21"/>
      <c r="FA342" s="21"/>
      <c r="FB342" s="21"/>
      <c r="FC342" s="21"/>
      <c r="FD342" s="21"/>
      <c r="FE342" s="21"/>
      <c r="FF342" s="21"/>
      <c r="FG342" s="21"/>
      <c r="FH342" s="21"/>
      <c r="FI342" s="21"/>
      <c r="FJ342" s="21"/>
      <c r="FK342" s="21"/>
      <c r="FL342" s="21"/>
      <c r="FM342" s="21"/>
      <c r="FN342" s="21"/>
      <c r="FO342" s="21"/>
      <c r="FP342" s="21"/>
      <c r="FQ342" s="21"/>
      <c r="FR342" s="21"/>
      <c r="FS342" s="21"/>
      <c r="FT342" s="21"/>
      <c r="FU342" s="21"/>
      <c r="FV342" s="21"/>
      <c r="FW342" s="21"/>
      <c r="FX342" s="21"/>
      <c r="FY342" s="21"/>
      <c r="FZ342" s="21"/>
      <c r="GA342" s="21"/>
      <c r="GB342" s="21"/>
      <c r="GC342" s="21"/>
      <c r="GD342" s="21"/>
      <c r="GE342" s="21"/>
      <c r="GF342" s="21"/>
      <c r="GG342" s="21"/>
      <c r="GH342" s="21"/>
      <c r="GI342" s="21"/>
      <c r="GJ342" s="21"/>
      <c r="GK342" s="21"/>
      <c r="GL342" s="21"/>
      <c r="GM342" s="21"/>
      <c r="GN342" s="21"/>
      <c r="GO342" s="21"/>
      <c r="GP342" s="21"/>
      <c r="GQ342" s="21"/>
      <c r="GR342" s="21"/>
      <c r="GS342" s="21"/>
      <c r="GT342" s="21"/>
      <c r="GU342" s="21"/>
      <c r="GV342" s="21"/>
      <c r="GW342" s="21"/>
      <c r="GX342" s="21"/>
      <c r="GY342" s="21"/>
      <c r="GZ342" s="21"/>
      <c r="HA342" s="21"/>
      <c r="HB342" s="21"/>
      <c r="HC342" s="21"/>
      <c r="HD342" s="21"/>
      <c r="HE342" s="21"/>
      <c r="HF342" s="21"/>
      <c r="HG342" s="21"/>
      <c r="HH342" s="21"/>
      <c r="HI342" s="21"/>
      <c r="HJ342" s="21"/>
      <c r="HK342" s="21"/>
      <c r="HL342" s="21"/>
      <c r="HM342" s="21"/>
      <c r="HN342" s="21"/>
      <c r="HO342" s="21"/>
      <c r="HP342" s="21"/>
      <c r="HQ342" s="21"/>
      <c r="HR342" s="21"/>
      <c r="HS342" s="21"/>
      <c r="HT342" s="21"/>
      <c r="HU342" s="21"/>
      <c r="HV342" s="21"/>
      <c r="HW342" s="21"/>
      <c r="HX342" s="21"/>
      <c r="HY342" s="21"/>
      <c r="HZ342" s="21"/>
      <c r="IA342" s="21"/>
      <c r="IB342" s="21"/>
      <c r="IC342" s="21"/>
      <c r="ID342" s="21"/>
      <c r="IE342" s="21"/>
      <c r="IF342" s="21"/>
      <c r="IG342" s="21"/>
      <c r="IH342" s="21"/>
      <c r="II342" s="21"/>
      <c r="IJ342" s="21"/>
      <c r="IK342" s="21"/>
      <c r="IL342" s="21"/>
      <c r="IM342" s="21"/>
      <c r="IN342" s="21"/>
    </row>
    <row r="343" spans="1:248" ht="33">
      <c r="A343" s="9" t="s">
        <v>352</v>
      </c>
      <c r="B343" s="6"/>
      <c r="C343" s="9" t="s">
        <v>353</v>
      </c>
      <c r="D343" s="9"/>
      <c r="E343" s="6"/>
      <c r="F343" s="8">
        <f t="shared" ref="F343:F367" si="87">G343+H343</f>
        <v>898.9</v>
      </c>
      <c r="G343" s="8">
        <f t="shared" ref="G343:H345" si="88">G344</f>
        <v>89.9</v>
      </c>
      <c r="H343" s="8">
        <f t="shared" si="88"/>
        <v>809</v>
      </c>
      <c r="I343" s="8">
        <f t="shared" ref="I343:I368" si="89">J343+K343</f>
        <v>925.5</v>
      </c>
      <c r="J343" s="8">
        <f t="shared" ref="J343:K345" si="90">J344</f>
        <v>92.5</v>
      </c>
      <c r="K343" s="8">
        <f t="shared" si="90"/>
        <v>833</v>
      </c>
      <c r="L343" s="21"/>
      <c r="M343" s="21"/>
      <c r="N343" s="21"/>
      <c r="O343" s="21"/>
      <c r="P343" s="21"/>
      <c r="Q343" s="21"/>
      <c r="R343" s="21"/>
      <c r="S343" s="21"/>
      <c r="T343" s="21"/>
      <c r="U343" s="21"/>
      <c r="V343" s="21"/>
      <c r="W343" s="21"/>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c r="DL343" s="21"/>
      <c r="DM343" s="21"/>
      <c r="DN343" s="21"/>
      <c r="DO343" s="21"/>
      <c r="DP343" s="21"/>
      <c r="DQ343" s="21"/>
      <c r="DR343" s="21"/>
      <c r="DS343" s="21"/>
      <c r="DT343" s="21"/>
      <c r="DU343" s="21"/>
      <c r="DV343" s="21"/>
      <c r="DW343" s="21"/>
      <c r="DX343" s="21"/>
      <c r="DY343" s="21"/>
      <c r="DZ343" s="21"/>
      <c r="EA343" s="21"/>
      <c r="EB343" s="21"/>
      <c r="EC343" s="21"/>
      <c r="ED343" s="21"/>
      <c r="EE343" s="21"/>
      <c r="EF343" s="21"/>
      <c r="EG343" s="21"/>
      <c r="EH343" s="21"/>
      <c r="EI343" s="21"/>
      <c r="EJ343" s="21"/>
      <c r="EK343" s="21"/>
      <c r="EL343" s="21"/>
      <c r="EM343" s="21"/>
      <c r="EN343" s="21"/>
      <c r="EO343" s="21"/>
      <c r="EP343" s="21"/>
      <c r="EQ343" s="21"/>
      <c r="ER343" s="21"/>
      <c r="ES343" s="21"/>
      <c r="ET343" s="21"/>
      <c r="EU343" s="21"/>
      <c r="EV343" s="21"/>
      <c r="EW343" s="21"/>
      <c r="EX343" s="21"/>
      <c r="EY343" s="21"/>
      <c r="EZ343" s="21"/>
      <c r="FA343" s="21"/>
      <c r="FB343" s="21"/>
      <c r="FC343" s="21"/>
      <c r="FD343" s="21"/>
      <c r="FE343" s="21"/>
      <c r="FF343" s="21"/>
      <c r="FG343" s="21"/>
      <c r="FH343" s="21"/>
      <c r="FI343" s="21"/>
      <c r="FJ343" s="21"/>
      <c r="FK343" s="21"/>
      <c r="FL343" s="21"/>
      <c r="FM343" s="21"/>
      <c r="FN343" s="21"/>
      <c r="FO343" s="21"/>
      <c r="FP343" s="21"/>
      <c r="FQ343" s="21"/>
      <c r="FR343" s="21"/>
      <c r="FS343" s="21"/>
      <c r="FT343" s="21"/>
      <c r="FU343" s="21"/>
      <c r="FV343" s="21"/>
      <c r="FW343" s="21"/>
      <c r="FX343" s="21"/>
      <c r="FY343" s="21"/>
      <c r="FZ343" s="21"/>
      <c r="GA343" s="21"/>
      <c r="GB343" s="21"/>
      <c r="GC343" s="21"/>
      <c r="GD343" s="21"/>
      <c r="GE343" s="21"/>
      <c r="GF343" s="21"/>
      <c r="GG343" s="21"/>
      <c r="GH343" s="21"/>
      <c r="GI343" s="21"/>
      <c r="GJ343" s="21"/>
      <c r="GK343" s="21"/>
      <c r="GL343" s="21"/>
      <c r="GM343" s="21"/>
      <c r="GN343" s="21"/>
      <c r="GO343" s="21"/>
      <c r="GP343" s="21"/>
      <c r="GQ343" s="21"/>
      <c r="GR343" s="21"/>
      <c r="GS343" s="21"/>
      <c r="GT343" s="21"/>
      <c r="GU343" s="21"/>
      <c r="GV343" s="21"/>
      <c r="GW343" s="21"/>
      <c r="GX343" s="21"/>
      <c r="GY343" s="21"/>
      <c r="GZ343" s="21"/>
      <c r="HA343" s="21"/>
      <c r="HB343" s="21"/>
      <c r="HC343" s="21"/>
      <c r="HD343" s="21"/>
      <c r="HE343" s="21"/>
      <c r="HF343" s="21"/>
      <c r="HG343" s="21"/>
      <c r="HH343" s="21"/>
      <c r="HI343" s="21"/>
      <c r="HJ343" s="21"/>
      <c r="HK343" s="21"/>
      <c r="HL343" s="21"/>
      <c r="HM343" s="21"/>
      <c r="HN343" s="21"/>
      <c r="HO343" s="21"/>
      <c r="HP343" s="21"/>
      <c r="HQ343" s="21"/>
      <c r="HR343" s="21"/>
      <c r="HS343" s="21"/>
      <c r="HT343" s="21"/>
      <c r="HU343" s="21"/>
      <c r="HV343" s="21"/>
      <c r="HW343" s="21"/>
      <c r="HX343" s="21"/>
      <c r="HY343" s="21"/>
      <c r="HZ343" s="21"/>
      <c r="IA343" s="21"/>
      <c r="IB343" s="21"/>
      <c r="IC343" s="21"/>
      <c r="ID343" s="21"/>
      <c r="IE343" s="21"/>
      <c r="IF343" s="21"/>
      <c r="IG343" s="21"/>
      <c r="IH343" s="21"/>
      <c r="II343" s="21"/>
      <c r="IJ343" s="21"/>
      <c r="IK343" s="21"/>
      <c r="IL343" s="21"/>
      <c r="IM343" s="21"/>
      <c r="IN343" s="21"/>
    </row>
    <row r="344" spans="1:248" ht="47.25" customHeight="1">
      <c r="A344" s="9" t="s">
        <v>354</v>
      </c>
      <c r="B344" s="6"/>
      <c r="C344" s="9" t="s">
        <v>355</v>
      </c>
      <c r="D344" s="9"/>
      <c r="E344" s="6"/>
      <c r="F344" s="8">
        <f t="shared" si="87"/>
        <v>898.9</v>
      </c>
      <c r="G344" s="8">
        <f t="shared" si="88"/>
        <v>89.9</v>
      </c>
      <c r="H344" s="8">
        <f t="shared" si="88"/>
        <v>809</v>
      </c>
      <c r="I344" s="8">
        <f t="shared" si="89"/>
        <v>925.5</v>
      </c>
      <c r="J344" s="8">
        <f t="shared" si="90"/>
        <v>92.5</v>
      </c>
      <c r="K344" s="8">
        <f t="shared" si="90"/>
        <v>833</v>
      </c>
      <c r="L344" s="21"/>
      <c r="M344" s="21"/>
      <c r="N344" s="21"/>
      <c r="O344" s="21"/>
      <c r="P344" s="21"/>
      <c r="Q344" s="21"/>
      <c r="R344" s="21"/>
      <c r="S344" s="21"/>
      <c r="T344" s="21"/>
      <c r="U344" s="21"/>
      <c r="V344" s="21"/>
      <c r="W344" s="21"/>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c r="DL344" s="21"/>
      <c r="DM344" s="21"/>
      <c r="DN344" s="21"/>
      <c r="DO344" s="21"/>
      <c r="DP344" s="21"/>
      <c r="DQ344" s="21"/>
      <c r="DR344" s="21"/>
      <c r="DS344" s="21"/>
      <c r="DT344" s="21"/>
      <c r="DU344" s="21"/>
      <c r="DV344" s="21"/>
      <c r="DW344" s="21"/>
      <c r="DX344" s="21"/>
      <c r="DY344" s="21"/>
      <c r="DZ344" s="21"/>
      <c r="EA344" s="21"/>
      <c r="EB344" s="21"/>
      <c r="EC344" s="21"/>
      <c r="ED344" s="21"/>
      <c r="EE344" s="21"/>
      <c r="EF344" s="21"/>
      <c r="EG344" s="21"/>
      <c r="EH344" s="21"/>
      <c r="EI344" s="21"/>
      <c r="EJ344" s="21"/>
      <c r="EK344" s="21"/>
      <c r="EL344" s="21"/>
      <c r="EM344" s="21"/>
      <c r="EN344" s="21"/>
      <c r="EO344" s="21"/>
      <c r="EP344" s="21"/>
      <c r="EQ344" s="21"/>
      <c r="ER344" s="21"/>
      <c r="ES344" s="21"/>
      <c r="ET344" s="21"/>
      <c r="EU344" s="21"/>
      <c r="EV344" s="21"/>
      <c r="EW344" s="21"/>
      <c r="EX344" s="21"/>
      <c r="EY344" s="21"/>
      <c r="EZ344" s="21"/>
      <c r="FA344" s="21"/>
      <c r="FB344" s="21"/>
      <c r="FC344" s="21"/>
      <c r="FD344" s="21"/>
      <c r="FE344" s="21"/>
      <c r="FF344" s="21"/>
      <c r="FG344" s="21"/>
      <c r="FH344" s="21"/>
      <c r="FI344" s="21"/>
      <c r="FJ344" s="21"/>
      <c r="FK344" s="21"/>
      <c r="FL344" s="21"/>
      <c r="FM344" s="21"/>
      <c r="FN344" s="21"/>
      <c r="FO344" s="21"/>
      <c r="FP344" s="21"/>
      <c r="FQ344" s="21"/>
      <c r="FR344" s="21"/>
      <c r="FS344" s="21"/>
      <c r="FT344" s="21"/>
      <c r="FU344" s="21"/>
      <c r="FV344" s="21"/>
      <c r="FW344" s="21"/>
      <c r="FX344" s="21"/>
      <c r="FY344" s="21"/>
      <c r="FZ344" s="21"/>
      <c r="GA344" s="21"/>
      <c r="GB344" s="21"/>
      <c r="GC344" s="21"/>
      <c r="GD344" s="21"/>
      <c r="GE344" s="21"/>
      <c r="GF344" s="21"/>
      <c r="GG344" s="21"/>
      <c r="GH344" s="21"/>
      <c r="GI344" s="21"/>
      <c r="GJ344" s="21"/>
      <c r="GK344" s="21"/>
      <c r="GL344" s="21"/>
      <c r="GM344" s="21"/>
      <c r="GN344" s="21"/>
      <c r="GO344" s="21"/>
      <c r="GP344" s="21"/>
      <c r="GQ344" s="21"/>
      <c r="GR344" s="21"/>
      <c r="GS344" s="21"/>
      <c r="GT344" s="21"/>
      <c r="GU344" s="21"/>
      <c r="GV344" s="21"/>
      <c r="GW344" s="21"/>
      <c r="GX344" s="21"/>
      <c r="GY344" s="21"/>
      <c r="GZ344" s="21"/>
      <c r="HA344" s="21"/>
      <c r="HB344" s="21"/>
      <c r="HC344" s="21"/>
      <c r="HD344" s="21"/>
      <c r="HE344" s="21"/>
      <c r="HF344" s="21"/>
      <c r="HG344" s="21"/>
      <c r="HH344" s="21"/>
      <c r="HI344" s="21"/>
      <c r="HJ344" s="21"/>
      <c r="HK344" s="21"/>
      <c r="HL344" s="21"/>
      <c r="HM344" s="21"/>
      <c r="HN344" s="21"/>
      <c r="HO344" s="21"/>
      <c r="HP344" s="21"/>
      <c r="HQ344" s="21"/>
      <c r="HR344" s="21"/>
      <c r="HS344" s="21"/>
      <c r="HT344" s="21"/>
      <c r="HU344" s="21"/>
      <c r="HV344" s="21"/>
      <c r="HW344" s="21"/>
      <c r="HX344" s="21"/>
      <c r="HY344" s="21"/>
      <c r="HZ344" s="21"/>
      <c r="IA344" s="21"/>
      <c r="IB344" s="21"/>
      <c r="IC344" s="21"/>
      <c r="ID344" s="21"/>
      <c r="IE344" s="21"/>
      <c r="IF344" s="21"/>
      <c r="IG344" s="21"/>
      <c r="IH344" s="21"/>
      <c r="II344" s="21"/>
      <c r="IJ344" s="21"/>
      <c r="IK344" s="21"/>
      <c r="IL344" s="21"/>
      <c r="IM344" s="21"/>
      <c r="IN344" s="21"/>
    </row>
    <row r="345" spans="1:248" ht="114.75" customHeight="1">
      <c r="A345" s="10" t="s">
        <v>356</v>
      </c>
      <c r="B345" s="6"/>
      <c r="C345" s="9" t="s">
        <v>355</v>
      </c>
      <c r="D345" s="9" t="s">
        <v>357</v>
      </c>
      <c r="E345" s="6"/>
      <c r="F345" s="8">
        <f t="shared" si="87"/>
        <v>898.9</v>
      </c>
      <c r="G345" s="8">
        <f t="shared" si="88"/>
        <v>89.9</v>
      </c>
      <c r="H345" s="8">
        <f t="shared" si="88"/>
        <v>809</v>
      </c>
      <c r="I345" s="8">
        <f t="shared" si="89"/>
        <v>925.5</v>
      </c>
      <c r="J345" s="8">
        <f t="shared" si="90"/>
        <v>92.5</v>
      </c>
      <c r="K345" s="8">
        <f t="shared" si="90"/>
        <v>833</v>
      </c>
      <c r="L345" s="21"/>
      <c r="M345" s="21"/>
      <c r="N345" s="21"/>
      <c r="O345" s="21"/>
      <c r="P345" s="21"/>
      <c r="Q345" s="21"/>
      <c r="R345" s="21"/>
      <c r="S345" s="21"/>
      <c r="T345" s="21"/>
      <c r="U345" s="21"/>
      <c r="V345" s="21"/>
      <c r="W345" s="21"/>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c r="DL345" s="21"/>
      <c r="DM345" s="21"/>
      <c r="DN345" s="21"/>
      <c r="DO345" s="21"/>
      <c r="DP345" s="21"/>
      <c r="DQ345" s="21"/>
      <c r="DR345" s="21"/>
      <c r="DS345" s="21"/>
      <c r="DT345" s="21"/>
      <c r="DU345" s="21"/>
      <c r="DV345" s="21"/>
      <c r="DW345" s="21"/>
      <c r="DX345" s="21"/>
      <c r="DY345" s="21"/>
      <c r="DZ345" s="21"/>
      <c r="EA345" s="21"/>
      <c r="EB345" s="21"/>
      <c r="EC345" s="21"/>
      <c r="ED345" s="21"/>
      <c r="EE345" s="21"/>
      <c r="EF345" s="21"/>
      <c r="EG345" s="21"/>
      <c r="EH345" s="21"/>
      <c r="EI345" s="21"/>
      <c r="EJ345" s="21"/>
      <c r="EK345" s="21"/>
      <c r="EL345" s="21"/>
      <c r="EM345" s="21"/>
      <c r="EN345" s="21"/>
      <c r="EO345" s="21"/>
      <c r="EP345" s="21"/>
      <c r="EQ345" s="21"/>
      <c r="ER345" s="21"/>
      <c r="ES345" s="21"/>
      <c r="ET345" s="21"/>
      <c r="EU345" s="21"/>
      <c r="EV345" s="21"/>
      <c r="EW345" s="21"/>
      <c r="EX345" s="21"/>
      <c r="EY345" s="21"/>
      <c r="EZ345" s="21"/>
      <c r="FA345" s="21"/>
      <c r="FB345" s="21"/>
      <c r="FC345" s="21"/>
      <c r="FD345" s="21"/>
      <c r="FE345" s="21"/>
      <c r="FF345" s="21"/>
      <c r="FG345" s="21"/>
      <c r="FH345" s="21"/>
      <c r="FI345" s="21"/>
      <c r="FJ345" s="21"/>
      <c r="FK345" s="21"/>
      <c r="FL345" s="21"/>
      <c r="FM345" s="21"/>
      <c r="FN345" s="21"/>
      <c r="FO345" s="21"/>
      <c r="FP345" s="21"/>
      <c r="FQ345" s="21"/>
      <c r="FR345" s="21"/>
      <c r="FS345" s="21"/>
      <c r="FT345" s="21"/>
      <c r="FU345" s="21"/>
      <c r="FV345" s="21"/>
      <c r="FW345" s="21"/>
      <c r="FX345" s="21"/>
      <c r="FY345" s="21"/>
      <c r="FZ345" s="21"/>
      <c r="GA345" s="21"/>
      <c r="GB345" s="21"/>
      <c r="GC345" s="21"/>
      <c r="GD345" s="21"/>
      <c r="GE345" s="21"/>
      <c r="GF345" s="21"/>
      <c r="GG345" s="21"/>
      <c r="GH345" s="21"/>
      <c r="GI345" s="21"/>
      <c r="GJ345" s="21"/>
      <c r="GK345" s="21"/>
      <c r="GL345" s="21"/>
      <c r="GM345" s="21"/>
      <c r="GN345" s="21"/>
      <c r="GO345" s="21"/>
      <c r="GP345" s="21"/>
      <c r="GQ345" s="21"/>
      <c r="GR345" s="21"/>
      <c r="GS345" s="21"/>
      <c r="GT345" s="21"/>
      <c r="GU345" s="21"/>
      <c r="GV345" s="21"/>
      <c r="GW345" s="21"/>
      <c r="GX345" s="21"/>
      <c r="GY345" s="21"/>
      <c r="GZ345" s="21"/>
      <c r="HA345" s="21"/>
      <c r="HB345" s="21"/>
      <c r="HC345" s="21"/>
      <c r="HD345" s="21"/>
      <c r="HE345" s="21"/>
      <c r="HF345" s="21"/>
      <c r="HG345" s="21"/>
      <c r="HH345" s="21"/>
      <c r="HI345" s="21"/>
      <c r="HJ345" s="21"/>
      <c r="HK345" s="21"/>
      <c r="HL345" s="21"/>
      <c r="HM345" s="21"/>
      <c r="HN345" s="21"/>
      <c r="HO345" s="21"/>
      <c r="HP345" s="21"/>
      <c r="HQ345" s="21"/>
      <c r="HR345" s="21"/>
      <c r="HS345" s="21"/>
      <c r="HT345" s="21"/>
      <c r="HU345" s="21"/>
      <c r="HV345" s="21"/>
      <c r="HW345" s="21"/>
      <c r="HX345" s="21"/>
      <c r="HY345" s="21"/>
      <c r="HZ345" s="21"/>
      <c r="IA345" s="21"/>
      <c r="IB345" s="21"/>
      <c r="IC345" s="21"/>
      <c r="ID345" s="21"/>
      <c r="IE345" s="21"/>
      <c r="IF345" s="21"/>
      <c r="IG345" s="21"/>
      <c r="IH345" s="21"/>
      <c r="II345" s="21"/>
      <c r="IJ345" s="21"/>
      <c r="IK345" s="21"/>
      <c r="IL345" s="21"/>
      <c r="IM345" s="21"/>
      <c r="IN345" s="21"/>
    </row>
    <row r="346" spans="1:248" ht="83.25" customHeight="1">
      <c r="A346" s="10" t="s">
        <v>358</v>
      </c>
      <c r="B346" s="6"/>
      <c r="C346" s="9" t="s">
        <v>355</v>
      </c>
      <c r="D346" s="9" t="s">
        <v>359</v>
      </c>
      <c r="E346" s="6"/>
      <c r="F346" s="8">
        <f t="shared" si="87"/>
        <v>898.9</v>
      </c>
      <c r="G346" s="8">
        <f>G347</f>
        <v>89.9</v>
      </c>
      <c r="H346" s="8">
        <f>H347</f>
        <v>809</v>
      </c>
      <c r="I346" s="8">
        <f t="shared" si="89"/>
        <v>925.5</v>
      </c>
      <c r="J346" s="8">
        <f>J347</f>
        <v>92.5</v>
      </c>
      <c r="K346" s="8">
        <f>K347</f>
        <v>833</v>
      </c>
      <c r="L346" s="21"/>
      <c r="M346" s="21"/>
      <c r="N346" s="21"/>
      <c r="O346" s="21"/>
      <c r="P346" s="21"/>
      <c r="Q346" s="21"/>
      <c r="R346" s="21"/>
      <c r="S346" s="21"/>
      <c r="T346" s="21"/>
      <c r="U346" s="21"/>
      <c r="V346" s="21"/>
      <c r="W346" s="21"/>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c r="DL346" s="21"/>
      <c r="DM346" s="21"/>
      <c r="DN346" s="21"/>
      <c r="DO346" s="21"/>
      <c r="DP346" s="21"/>
      <c r="DQ346" s="21"/>
      <c r="DR346" s="21"/>
      <c r="DS346" s="21"/>
      <c r="DT346" s="21"/>
      <c r="DU346" s="21"/>
      <c r="DV346" s="21"/>
      <c r="DW346" s="21"/>
      <c r="DX346" s="21"/>
      <c r="DY346" s="21"/>
      <c r="DZ346" s="21"/>
      <c r="EA346" s="21"/>
      <c r="EB346" s="21"/>
      <c r="EC346" s="21"/>
      <c r="ED346" s="21"/>
      <c r="EE346" s="21"/>
      <c r="EF346" s="21"/>
      <c r="EG346" s="21"/>
      <c r="EH346" s="21"/>
      <c r="EI346" s="21"/>
      <c r="EJ346" s="21"/>
      <c r="EK346" s="21"/>
      <c r="EL346" s="21"/>
      <c r="EM346" s="21"/>
      <c r="EN346" s="21"/>
      <c r="EO346" s="21"/>
      <c r="EP346" s="21"/>
      <c r="EQ346" s="21"/>
      <c r="ER346" s="21"/>
      <c r="ES346" s="21"/>
      <c r="ET346" s="21"/>
      <c r="EU346" s="21"/>
      <c r="EV346" s="21"/>
      <c r="EW346" s="21"/>
      <c r="EX346" s="21"/>
      <c r="EY346" s="21"/>
      <c r="EZ346" s="21"/>
      <c r="FA346" s="21"/>
      <c r="FB346" s="21"/>
      <c r="FC346" s="21"/>
      <c r="FD346" s="21"/>
      <c r="FE346" s="21"/>
      <c r="FF346" s="21"/>
      <c r="FG346" s="21"/>
      <c r="FH346" s="21"/>
      <c r="FI346" s="21"/>
      <c r="FJ346" s="21"/>
      <c r="FK346" s="21"/>
      <c r="FL346" s="21"/>
      <c r="FM346" s="21"/>
      <c r="FN346" s="21"/>
      <c r="FO346" s="21"/>
      <c r="FP346" s="21"/>
      <c r="FQ346" s="21"/>
      <c r="FR346" s="21"/>
      <c r="FS346" s="21"/>
      <c r="FT346" s="21"/>
      <c r="FU346" s="21"/>
      <c r="FV346" s="21"/>
      <c r="FW346" s="21"/>
      <c r="FX346" s="21"/>
      <c r="FY346" s="21"/>
      <c r="FZ346" s="21"/>
      <c r="GA346" s="21"/>
      <c r="GB346" s="21"/>
      <c r="GC346" s="21"/>
      <c r="GD346" s="21"/>
      <c r="GE346" s="21"/>
      <c r="GF346" s="21"/>
      <c r="GG346" s="21"/>
      <c r="GH346" s="21"/>
      <c r="GI346" s="21"/>
      <c r="GJ346" s="21"/>
      <c r="GK346" s="21"/>
      <c r="GL346" s="21"/>
      <c r="GM346" s="21"/>
      <c r="GN346" s="21"/>
      <c r="GO346" s="21"/>
      <c r="GP346" s="21"/>
      <c r="GQ346" s="21"/>
      <c r="GR346" s="21"/>
      <c r="GS346" s="21"/>
      <c r="GT346" s="21"/>
      <c r="GU346" s="21"/>
      <c r="GV346" s="21"/>
      <c r="GW346" s="21"/>
      <c r="GX346" s="21"/>
      <c r="GY346" s="21"/>
      <c r="GZ346" s="21"/>
      <c r="HA346" s="21"/>
      <c r="HB346" s="21"/>
      <c r="HC346" s="21"/>
      <c r="HD346" s="21"/>
      <c r="HE346" s="21"/>
      <c r="HF346" s="21"/>
      <c r="HG346" s="21"/>
      <c r="HH346" s="21"/>
      <c r="HI346" s="21"/>
      <c r="HJ346" s="21"/>
      <c r="HK346" s="21"/>
      <c r="HL346" s="21"/>
      <c r="HM346" s="21"/>
      <c r="HN346" s="21"/>
      <c r="HO346" s="21"/>
      <c r="HP346" s="21"/>
      <c r="HQ346" s="21"/>
      <c r="HR346" s="21"/>
      <c r="HS346" s="21"/>
      <c r="HT346" s="21"/>
      <c r="HU346" s="21"/>
      <c r="HV346" s="21"/>
      <c r="HW346" s="21"/>
      <c r="HX346" s="21"/>
      <c r="HY346" s="21"/>
      <c r="HZ346" s="21"/>
      <c r="IA346" s="21"/>
      <c r="IB346" s="21"/>
      <c r="IC346" s="21"/>
      <c r="ID346" s="21"/>
      <c r="IE346" s="21"/>
      <c r="IF346" s="21"/>
      <c r="IG346" s="21"/>
      <c r="IH346" s="21"/>
      <c r="II346" s="21"/>
      <c r="IJ346" s="21"/>
      <c r="IK346" s="21"/>
      <c r="IL346" s="21"/>
      <c r="IM346" s="21"/>
      <c r="IN346" s="21"/>
    </row>
    <row r="347" spans="1:248" ht="195" customHeight="1">
      <c r="A347" s="9" t="s">
        <v>360</v>
      </c>
      <c r="B347" s="9"/>
      <c r="C347" s="9" t="s">
        <v>355</v>
      </c>
      <c r="D347" s="9" t="s">
        <v>361</v>
      </c>
      <c r="E347" s="9"/>
      <c r="F347" s="8">
        <f t="shared" si="87"/>
        <v>898.9</v>
      </c>
      <c r="G347" s="8">
        <f>G348+G350</f>
        <v>89.9</v>
      </c>
      <c r="H347" s="8">
        <f>H348+H350</f>
        <v>809</v>
      </c>
      <c r="I347" s="8">
        <f t="shared" si="89"/>
        <v>925.5</v>
      </c>
      <c r="J347" s="8">
        <f>J348+J350</f>
        <v>92.5</v>
      </c>
      <c r="K347" s="8">
        <f>K348+K350</f>
        <v>833</v>
      </c>
      <c r="L347" s="21"/>
      <c r="M347" s="21"/>
      <c r="N347" s="21"/>
      <c r="O347" s="21"/>
      <c r="P347" s="21"/>
      <c r="Q347" s="21"/>
      <c r="R347" s="21"/>
      <c r="S347" s="21"/>
      <c r="T347" s="21"/>
      <c r="U347" s="21"/>
      <c r="V347" s="21"/>
      <c r="W347" s="21"/>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c r="DL347" s="21"/>
      <c r="DM347" s="21"/>
      <c r="DN347" s="21"/>
      <c r="DO347" s="21"/>
      <c r="DP347" s="21"/>
      <c r="DQ347" s="21"/>
      <c r="DR347" s="21"/>
      <c r="DS347" s="21"/>
      <c r="DT347" s="21"/>
      <c r="DU347" s="21"/>
      <c r="DV347" s="21"/>
      <c r="DW347" s="21"/>
      <c r="DX347" s="21"/>
      <c r="DY347" s="21"/>
      <c r="DZ347" s="21"/>
      <c r="EA347" s="21"/>
      <c r="EB347" s="21"/>
      <c r="EC347" s="21"/>
      <c r="ED347" s="21"/>
      <c r="EE347" s="21"/>
      <c r="EF347" s="21"/>
      <c r="EG347" s="21"/>
      <c r="EH347" s="21"/>
      <c r="EI347" s="21"/>
      <c r="EJ347" s="21"/>
      <c r="EK347" s="21"/>
      <c r="EL347" s="21"/>
      <c r="EM347" s="21"/>
      <c r="EN347" s="21"/>
      <c r="EO347" s="21"/>
      <c r="EP347" s="21"/>
      <c r="EQ347" s="21"/>
      <c r="ER347" s="21"/>
      <c r="ES347" s="21"/>
      <c r="ET347" s="21"/>
      <c r="EU347" s="21"/>
      <c r="EV347" s="21"/>
      <c r="EW347" s="21"/>
      <c r="EX347" s="21"/>
      <c r="EY347" s="21"/>
      <c r="EZ347" s="21"/>
      <c r="FA347" s="21"/>
      <c r="FB347" s="21"/>
      <c r="FC347" s="21"/>
      <c r="FD347" s="21"/>
      <c r="FE347" s="21"/>
      <c r="FF347" s="21"/>
      <c r="FG347" s="21"/>
      <c r="FH347" s="21"/>
      <c r="FI347" s="21"/>
      <c r="FJ347" s="21"/>
      <c r="FK347" s="21"/>
      <c r="FL347" s="21"/>
      <c r="FM347" s="21"/>
      <c r="FN347" s="21"/>
      <c r="FO347" s="21"/>
      <c r="FP347" s="21"/>
      <c r="FQ347" s="21"/>
      <c r="FR347" s="21"/>
      <c r="FS347" s="21"/>
      <c r="FT347" s="21"/>
      <c r="FU347" s="21"/>
      <c r="FV347" s="21"/>
      <c r="FW347" s="21"/>
      <c r="FX347" s="21"/>
      <c r="FY347" s="21"/>
      <c r="FZ347" s="21"/>
      <c r="GA347" s="21"/>
      <c r="GB347" s="21"/>
      <c r="GC347" s="21"/>
      <c r="GD347" s="21"/>
      <c r="GE347" s="21"/>
      <c r="GF347" s="21"/>
      <c r="GG347" s="21"/>
      <c r="GH347" s="21"/>
      <c r="GI347" s="21"/>
      <c r="GJ347" s="21"/>
      <c r="GK347" s="21"/>
      <c r="GL347" s="21"/>
      <c r="GM347" s="21"/>
      <c r="GN347" s="21"/>
      <c r="GO347" s="21"/>
      <c r="GP347" s="21"/>
      <c r="GQ347" s="21"/>
      <c r="GR347" s="21"/>
      <c r="GS347" s="21"/>
      <c r="GT347" s="21"/>
      <c r="GU347" s="21"/>
      <c r="GV347" s="21"/>
      <c r="GW347" s="21"/>
      <c r="GX347" s="21"/>
      <c r="GY347" s="21"/>
      <c r="GZ347" s="21"/>
      <c r="HA347" s="21"/>
      <c r="HB347" s="21"/>
      <c r="HC347" s="21"/>
      <c r="HD347" s="21"/>
      <c r="HE347" s="21"/>
      <c r="HF347" s="21"/>
      <c r="HG347" s="21"/>
      <c r="HH347" s="21"/>
      <c r="HI347" s="21"/>
      <c r="HJ347" s="21"/>
      <c r="HK347" s="21"/>
      <c r="HL347" s="21"/>
      <c r="HM347" s="21"/>
      <c r="HN347" s="21"/>
      <c r="HO347" s="21"/>
      <c r="HP347" s="21"/>
      <c r="HQ347" s="21"/>
      <c r="HR347" s="21"/>
      <c r="HS347" s="21"/>
      <c r="HT347" s="21"/>
      <c r="HU347" s="21"/>
      <c r="HV347" s="21"/>
      <c r="HW347" s="21"/>
      <c r="HX347" s="21"/>
      <c r="HY347" s="21"/>
      <c r="HZ347" s="21"/>
      <c r="IA347" s="21"/>
      <c r="IB347" s="21"/>
      <c r="IC347" s="21"/>
      <c r="ID347" s="21"/>
      <c r="IE347" s="21"/>
      <c r="IF347" s="21"/>
      <c r="IG347" s="21"/>
      <c r="IH347" s="21"/>
      <c r="II347" s="21"/>
      <c r="IJ347" s="21"/>
      <c r="IK347" s="21"/>
      <c r="IL347" s="21"/>
      <c r="IM347" s="21"/>
      <c r="IN347" s="21"/>
    </row>
    <row r="348" spans="1:248" ht="296.25" customHeight="1">
      <c r="A348" s="23" t="s">
        <v>362</v>
      </c>
      <c r="B348" s="6"/>
      <c r="C348" s="6" t="s">
        <v>355</v>
      </c>
      <c r="D348" s="6" t="s">
        <v>363</v>
      </c>
      <c r="E348" s="6"/>
      <c r="F348" s="7">
        <f t="shared" si="87"/>
        <v>809</v>
      </c>
      <c r="G348" s="7">
        <f>G349</f>
        <v>0</v>
      </c>
      <c r="H348" s="7">
        <f>H349</f>
        <v>809</v>
      </c>
      <c r="I348" s="7">
        <f t="shared" si="89"/>
        <v>833</v>
      </c>
      <c r="J348" s="7">
        <f>J349</f>
        <v>0</v>
      </c>
      <c r="K348" s="7">
        <f>K349</f>
        <v>833</v>
      </c>
      <c r="L348" s="21"/>
      <c r="M348" s="21"/>
      <c r="N348" s="21"/>
      <c r="O348" s="21"/>
      <c r="P348" s="21"/>
      <c r="Q348" s="21"/>
      <c r="R348" s="21"/>
      <c r="S348" s="21"/>
      <c r="T348" s="21"/>
      <c r="U348" s="21"/>
      <c r="V348" s="21"/>
      <c r="W348" s="21"/>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c r="DL348" s="21"/>
      <c r="DM348" s="21"/>
      <c r="DN348" s="21"/>
      <c r="DO348" s="21"/>
      <c r="DP348" s="21"/>
      <c r="DQ348" s="21"/>
      <c r="DR348" s="21"/>
      <c r="DS348" s="21"/>
      <c r="DT348" s="21"/>
      <c r="DU348" s="21"/>
      <c r="DV348" s="21"/>
      <c r="DW348" s="21"/>
      <c r="DX348" s="21"/>
      <c r="DY348" s="21"/>
      <c r="DZ348" s="21"/>
      <c r="EA348" s="21"/>
      <c r="EB348" s="21"/>
      <c r="EC348" s="21"/>
      <c r="ED348" s="21"/>
      <c r="EE348" s="21"/>
      <c r="EF348" s="21"/>
      <c r="EG348" s="21"/>
      <c r="EH348" s="21"/>
      <c r="EI348" s="21"/>
      <c r="EJ348" s="21"/>
      <c r="EK348" s="21"/>
      <c r="EL348" s="21"/>
      <c r="EM348" s="21"/>
      <c r="EN348" s="21"/>
      <c r="EO348" s="21"/>
      <c r="EP348" s="21"/>
      <c r="EQ348" s="21"/>
      <c r="ER348" s="21"/>
      <c r="ES348" s="21"/>
      <c r="ET348" s="21"/>
      <c r="EU348" s="21"/>
      <c r="EV348" s="21"/>
      <c r="EW348" s="21"/>
      <c r="EX348" s="21"/>
      <c r="EY348" s="21"/>
      <c r="EZ348" s="21"/>
      <c r="FA348" s="21"/>
      <c r="FB348" s="21"/>
      <c r="FC348" s="21"/>
      <c r="FD348" s="21"/>
      <c r="FE348" s="21"/>
      <c r="FF348" s="21"/>
      <c r="FG348" s="21"/>
      <c r="FH348" s="21"/>
      <c r="FI348" s="21"/>
      <c r="FJ348" s="21"/>
      <c r="FK348" s="21"/>
      <c r="FL348" s="21"/>
      <c r="FM348" s="21"/>
      <c r="FN348" s="21"/>
      <c r="FO348" s="21"/>
      <c r="FP348" s="21"/>
      <c r="FQ348" s="21"/>
      <c r="FR348" s="21"/>
      <c r="FS348" s="21"/>
      <c r="FT348" s="21"/>
      <c r="FU348" s="21"/>
      <c r="FV348" s="21"/>
      <c r="FW348" s="21"/>
      <c r="FX348" s="21"/>
      <c r="FY348" s="21"/>
      <c r="FZ348" s="21"/>
      <c r="GA348" s="21"/>
      <c r="GB348" s="21"/>
      <c r="GC348" s="21"/>
      <c r="GD348" s="21"/>
      <c r="GE348" s="21"/>
      <c r="GF348" s="21"/>
      <c r="GG348" s="21"/>
      <c r="GH348" s="21"/>
      <c r="GI348" s="21"/>
      <c r="GJ348" s="21"/>
      <c r="GK348" s="21"/>
      <c r="GL348" s="21"/>
      <c r="GM348" s="21"/>
      <c r="GN348" s="21"/>
      <c r="GO348" s="21"/>
      <c r="GP348" s="21"/>
      <c r="GQ348" s="21"/>
      <c r="GR348" s="21"/>
      <c r="GS348" s="21"/>
      <c r="GT348" s="21"/>
      <c r="GU348" s="21"/>
      <c r="GV348" s="21"/>
      <c r="GW348" s="21"/>
      <c r="GX348" s="21"/>
      <c r="GY348" s="21"/>
      <c r="GZ348" s="21"/>
      <c r="HA348" s="21"/>
      <c r="HB348" s="21"/>
      <c r="HC348" s="21"/>
      <c r="HD348" s="21"/>
      <c r="HE348" s="21"/>
      <c r="HF348" s="21"/>
      <c r="HG348" s="21"/>
      <c r="HH348" s="21"/>
      <c r="HI348" s="21"/>
      <c r="HJ348" s="21"/>
      <c r="HK348" s="21"/>
      <c r="HL348" s="21"/>
      <c r="HM348" s="21"/>
      <c r="HN348" s="21"/>
      <c r="HO348" s="21"/>
      <c r="HP348" s="21"/>
      <c r="HQ348" s="21"/>
      <c r="HR348" s="21"/>
      <c r="HS348" s="21"/>
      <c r="HT348" s="21"/>
      <c r="HU348" s="21"/>
      <c r="HV348" s="21"/>
      <c r="HW348" s="21"/>
      <c r="HX348" s="21"/>
      <c r="HY348" s="21"/>
      <c r="HZ348" s="21"/>
      <c r="IA348" s="21"/>
      <c r="IB348" s="21"/>
      <c r="IC348" s="21"/>
      <c r="ID348" s="21"/>
      <c r="IE348" s="21"/>
      <c r="IF348" s="21"/>
      <c r="IG348" s="21"/>
      <c r="IH348" s="21"/>
      <c r="II348" s="21"/>
      <c r="IJ348" s="21"/>
      <c r="IK348" s="21"/>
      <c r="IL348" s="21"/>
      <c r="IM348" s="21"/>
      <c r="IN348" s="21"/>
    </row>
    <row r="349" spans="1:248" ht="89.25" customHeight="1">
      <c r="A349" s="6" t="s">
        <v>34</v>
      </c>
      <c r="B349" s="6"/>
      <c r="C349" s="6" t="s">
        <v>355</v>
      </c>
      <c r="D349" s="6" t="s">
        <v>363</v>
      </c>
      <c r="E349" s="6" t="s">
        <v>35</v>
      </c>
      <c r="F349" s="7">
        <f t="shared" si="87"/>
        <v>809</v>
      </c>
      <c r="G349" s="7"/>
      <c r="H349" s="7">
        <v>809</v>
      </c>
      <c r="I349" s="7">
        <f t="shared" si="89"/>
        <v>833</v>
      </c>
      <c r="J349" s="7"/>
      <c r="K349" s="7">
        <v>833</v>
      </c>
      <c r="L349" s="21"/>
      <c r="M349" s="21"/>
      <c r="N349" s="21"/>
      <c r="O349" s="21"/>
      <c r="P349" s="21"/>
      <c r="Q349" s="21"/>
      <c r="R349" s="21"/>
      <c r="S349" s="21"/>
      <c r="T349" s="21"/>
      <c r="U349" s="21"/>
      <c r="V349" s="21"/>
      <c r="W349" s="21"/>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c r="DL349" s="21"/>
      <c r="DM349" s="21"/>
      <c r="DN349" s="21"/>
      <c r="DO349" s="21"/>
      <c r="DP349" s="21"/>
      <c r="DQ349" s="21"/>
      <c r="DR349" s="21"/>
      <c r="DS349" s="21"/>
      <c r="DT349" s="21"/>
      <c r="DU349" s="21"/>
      <c r="DV349" s="21"/>
      <c r="DW349" s="21"/>
      <c r="DX349" s="21"/>
      <c r="DY349" s="21"/>
      <c r="DZ349" s="21"/>
      <c r="EA349" s="21"/>
      <c r="EB349" s="21"/>
      <c r="EC349" s="21"/>
      <c r="ED349" s="21"/>
      <c r="EE349" s="21"/>
      <c r="EF349" s="21"/>
      <c r="EG349" s="21"/>
      <c r="EH349" s="21"/>
      <c r="EI349" s="21"/>
      <c r="EJ349" s="21"/>
      <c r="EK349" s="21"/>
      <c r="EL349" s="21"/>
      <c r="EM349" s="21"/>
      <c r="EN349" s="21"/>
      <c r="EO349" s="21"/>
      <c r="EP349" s="21"/>
      <c r="EQ349" s="21"/>
      <c r="ER349" s="21"/>
      <c r="ES349" s="21"/>
      <c r="ET349" s="21"/>
      <c r="EU349" s="21"/>
      <c r="EV349" s="21"/>
      <c r="EW349" s="21"/>
      <c r="EX349" s="21"/>
      <c r="EY349" s="21"/>
      <c r="EZ349" s="21"/>
      <c r="FA349" s="21"/>
      <c r="FB349" s="21"/>
      <c r="FC349" s="21"/>
      <c r="FD349" s="21"/>
      <c r="FE349" s="21"/>
      <c r="FF349" s="21"/>
      <c r="FG349" s="21"/>
      <c r="FH349" s="21"/>
      <c r="FI349" s="21"/>
      <c r="FJ349" s="21"/>
      <c r="FK349" s="21"/>
      <c r="FL349" s="21"/>
      <c r="FM349" s="21"/>
      <c r="FN349" s="21"/>
      <c r="FO349" s="21"/>
      <c r="FP349" s="21"/>
      <c r="FQ349" s="21"/>
      <c r="FR349" s="21"/>
      <c r="FS349" s="21"/>
      <c r="FT349" s="21"/>
      <c r="FU349" s="21"/>
      <c r="FV349" s="21"/>
      <c r="FW349" s="21"/>
      <c r="FX349" s="21"/>
      <c r="FY349" s="21"/>
      <c r="FZ349" s="21"/>
      <c r="GA349" s="21"/>
      <c r="GB349" s="21"/>
      <c r="GC349" s="21"/>
      <c r="GD349" s="21"/>
      <c r="GE349" s="21"/>
      <c r="GF349" s="21"/>
      <c r="GG349" s="21"/>
      <c r="GH349" s="21"/>
      <c r="GI349" s="21"/>
      <c r="GJ349" s="21"/>
      <c r="GK349" s="21"/>
      <c r="GL349" s="21"/>
      <c r="GM349" s="21"/>
      <c r="GN349" s="21"/>
      <c r="GO349" s="21"/>
      <c r="GP349" s="21"/>
      <c r="GQ349" s="21"/>
      <c r="GR349" s="21"/>
      <c r="GS349" s="21"/>
      <c r="GT349" s="21"/>
      <c r="GU349" s="21"/>
      <c r="GV349" s="21"/>
      <c r="GW349" s="21"/>
      <c r="GX349" s="21"/>
      <c r="GY349" s="21"/>
      <c r="GZ349" s="21"/>
      <c r="HA349" s="21"/>
      <c r="HB349" s="21"/>
      <c r="HC349" s="21"/>
      <c r="HD349" s="21"/>
      <c r="HE349" s="21"/>
      <c r="HF349" s="21"/>
      <c r="HG349" s="21"/>
      <c r="HH349" s="21"/>
      <c r="HI349" s="21"/>
      <c r="HJ349" s="21"/>
      <c r="HK349" s="21"/>
      <c r="HL349" s="21"/>
      <c r="HM349" s="21"/>
      <c r="HN349" s="21"/>
      <c r="HO349" s="21"/>
      <c r="HP349" s="21"/>
      <c r="HQ349" s="21"/>
      <c r="HR349" s="21"/>
      <c r="HS349" s="21"/>
      <c r="HT349" s="21"/>
      <c r="HU349" s="21"/>
      <c r="HV349" s="21"/>
      <c r="HW349" s="21"/>
      <c r="HX349" s="21"/>
      <c r="HY349" s="21"/>
      <c r="HZ349" s="21"/>
      <c r="IA349" s="21"/>
      <c r="IB349" s="21"/>
      <c r="IC349" s="21"/>
      <c r="ID349" s="21"/>
      <c r="IE349" s="21"/>
      <c r="IF349" s="21"/>
      <c r="IG349" s="21"/>
      <c r="IH349" s="21"/>
      <c r="II349" s="21"/>
      <c r="IJ349" s="21"/>
      <c r="IK349" s="21"/>
      <c r="IL349" s="21"/>
      <c r="IM349" s="21"/>
      <c r="IN349" s="21"/>
    </row>
    <row r="350" spans="1:248" ht="297" customHeight="1">
      <c r="A350" s="70" t="s">
        <v>362</v>
      </c>
      <c r="B350" s="4"/>
      <c r="C350" s="2" t="s">
        <v>355</v>
      </c>
      <c r="D350" s="2" t="s">
        <v>1048</v>
      </c>
      <c r="E350" s="2"/>
      <c r="F350" s="7">
        <f t="shared" si="87"/>
        <v>89.9</v>
      </c>
      <c r="G350" s="7">
        <f>G351</f>
        <v>89.9</v>
      </c>
      <c r="H350" s="7">
        <f>H351</f>
        <v>0</v>
      </c>
      <c r="I350" s="7">
        <f t="shared" si="89"/>
        <v>92.5</v>
      </c>
      <c r="J350" s="7">
        <f>J351</f>
        <v>92.5</v>
      </c>
      <c r="K350" s="7">
        <f>K351</f>
        <v>0</v>
      </c>
      <c r="L350" s="21"/>
      <c r="M350" s="21"/>
      <c r="N350" s="21"/>
      <c r="O350" s="21"/>
      <c r="P350" s="21"/>
      <c r="Q350" s="21"/>
      <c r="R350" s="21"/>
      <c r="S350" s="21"/>
      <c r="T350" s="21"/>
      <c r="U350" s="21"/>
      <c r="V350" s="21"/>
      <c r="W350" s="21"/>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c r="DL350" s="21"/>
      <c r="DM350" s="21"/>
      <c r="DN350" s="21"/>
      <c r="DO350" s="21"/>
      <c r="DP350" s="21"/>
      <c r="DQ350" s="21"/>
      <c r="DR350" s="21"/>
      <c r="DS350" s="21"/>
      <c r="DT350" s="21"/>
      <c r="DU350" s="21"/>
      <c r="DV350" s="21"/>
      <c r="DW350" s="21"/>
      <c r="DX350" s="21"/>
      <c r="DY350" s="21"/>
      <c r="DZ350" s="21"/>
      <c r="EA350" s="21"/>
      <c r="EB350" s="21"/>
      <c r="EC350" s="21"/>
      <c r="ED350" s="21"/>
      <c r="EE350" s="21"/>
      <c r="EF350" s="21"/>
      <c r="EG350" s="21"/>
      <c r="EH350" s="21"/>
      <c r="EI350" s="21"/>
      <c r="EJ350" s="21"/>
      <c r="EK350" s="21"/>
      <c r="EL350" s="21"/>
      <c r="EM350" s="21"/>
      <c r="EN350" s="21"/>
      <c r="EO350" s="21"/>
      <c r="EP350" s="21"/>
      <c r="EQ350" s="21"/>
      <c r="ER350" s="21"/>
      <c r="ES350" s="21"/>
      <c r="ET350" s="21"/>
      <c r="EU350" s="21"/>
      <c r="EV350" s="21"/>
      <c r="EW350" s="21"/>
      <c r="EX350" s="21"/>
      <c r="EY350" s="21"/>
      <c r="EZ350" s="21"/>
      <c r="FA350" s="21"/>
      <c r="FB350" s="21"/>
      <c r="FC350" s="21"/>
      <c r="FD350" s="21"/>
      <c r="FE350" s="21"/>
      <c r="FF350" s="21"/>
      <c r="FG350" s="21"/>
      <c r="FH350" s="21"/>
      <c r="FI350" s="21"/>
      <c r="FJ350" s="21"/>
      <c r="FK350" s="21"/>
      <c r="FL350" s="21"/>
      <c r="FM350" s="21"/>
      <c r="FN350" s="21"/>
      <c r="FO350" s="21"/>
      <c r="FP350" s="21"/>
      <c r="FQ350" s="21"/>
      <c r="FR350" s="21"/>
      <c r="FS350" s="21"/>
      <c r="FT350" s="21"/>
      <c r="FU350" s="21"/>
      <c r="FV350" s="21"/>
      <c r="FW350" s="21"/>
      <c r="FX350" s="21"/>
      <c r="FY350" s="21"/>
      <c r="FZ350" s="21"/>
      <c r="GA350" s="21"/>
      <c r="GB350" s="21"/>
      <c r="GC350" s="21"/>
      <c r="GD350" s="21"/>
      <c r="GE350" s="21"/>
      <c r="GF350" s="21"/>
      <c r="GG350" s="21"/>
      <c r="GH350" s="21"/>
      <c r="GI350" s="21"/>
      <c r="GJ350" s="21"/>
      <c r="GK350" s="21"/>
      <c r="GL350" s="21"/>
      <c r="GM350" s="21"/>
      <c r="GN350" s="21"/>
      <c r="GO350" s="21"/>
      <c r="GP350" s="21"/>
      <c r="GQ350" s="21"/>
      <c r="GR350" s="21"/>
      <c r="GS350" s="21"/>
      <c r="GT350" s="21"/>
      <c r="GU350" s="21"/>
      <c r="GV350" s="21"/>
      <c r="GW350" s="21"/>
      <c r="GX350" s="21"/>
      <c r="GY350" s="21"/>
      <c r="GZ350" s="21"/>
      <c r="HA350" s="21"/>
      <c r="HB350" s="21"/>
      <c r="HC350" s="21"/>
      <c r="HD350" s="21"/>
      <c r="HE350" s="21"/>
      <c r="HF350" s="21"/>
      <c r="HG350" s="21"/>
      <c r="HH350" s="21"/>
      <c r="HI350" s="21"/>
      <c r="HJ350" s="21"/>
      <c r="HK350" s="21"/>
      <c r="HL350" s="21"/>
      <c r="HM350" s="21"/>
      <c r="HN350" s="21"/>
      <c r="HO350" s="21"/>
      <c r="HP350" s="21"/>
      <c r="HQ350" s="21"/>
      <c r="HR350" s="21"/>
      <c r="HS350" s="21"/>
      <c r="HT350" s="21"/>
      <c r="HU350" s="21"/>
      <c r="HV350" s="21"/>
      <c r="HW350" s="21"/>
      <c r="HX350" s="21"/>
      <c r="HY350" s="21"/>
      <c r="HZ350" s="21"/>
      <c r="IA350" s="21"/>
      <c r="IB350" s="21"/>
      <c r="IC350" s="21"/>
      <c r="ID350" s="21"/>
      <c r="IE350" s="21"/>
      <c r="IF350" s="21"/>
      <c r="IG350" s="21"/>
      <c r="IH350" s="21"/>
      <c r="II350" s="21"/>
      <c r="IJ350" s="21"/>
      <c r="IK350" s="21"/>
      <c r="IL350" s="21"/>
      <c r="IM350" s="21"/>
      <c r="IN350" s="21"/>
    </row>
    <row r="351" spans="1:248" ht="86.25" customHeight="1">
      <c r="A351" s="2" t="s">
        <v>34</v>
      </c>
      <c r="B351" s="4"/>
      <c r="C351" s="2" t="s">
        <v>355</v>
      </c>
      <c r="D351" s="2" t="s">
        <v>1048</v>
      </c>
      <c r="E351" s="2" t="s">
        <v>35</v>
      </c>
      <c r="F351" s="7">
        <f t="shared" si="87"/>
        <v>89.9</v>
      </c>
      <c r="G351" s="7">
        <v>89.9</v>
      </c>
      <c r="H351" s="7"/>
      <c r="I351" s="7">
        <f t="shared" si="89"/>
        <v>92.5</v>
      </c>
      <c r="J351" s="7">
        <v>92.5</v>
      </c>
      <c r="K351" s="7"/>
      <c r="L351" s="21"/>
      <c r="M351" s="21"/>
      <c r="N351" s="21"/>
      <c r="O351" s="21"/>
      <c r="P351" s="21"/>
      <c r="Q351" s="21"/>
      <c r="R351" s="21"/>
      <c r="S351" s="21"/>
      <c r="T351" s="21"/>
      <c r="U351" s="21"/>
      <c r="V351" s="21"/>
      <c r="W351" s="21"/>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c r="DL351" s="21"/>
      <c r="DM351" s="21"/>
      <c r="DN351" s="21"/>
      <c r="DO351" s="21"/>
      <c r="DP351" s="21"/>
      <c r="DQ351" s="21"/>
      <c r="DR351" s="21"/>
      <c r="DS351" s="21"/>
      <c r="DT351" s="21"/>
      <c r="DU351" s="21"/>
      <c r="DV351" s="21"/>
      <c r="DW351" s="21"/>
      <c r="DX351" s="21"/>
      <c r="DY351" s="21"/>
      <c r="DZ351" s="21"/>
      <c r="EA351" s="21"/>
      <c r="EB351" s="21"/>
      <c r="EC351" s="21"/>
      <c r="ED351" s="21"/>
      <c r="EE351" s="21"/>
      <c r="EF351" s="21"/>
      <c r="EG351" s="21"/>
      <c r="EH351" s="21"/>
      <c r="EI351" s="21"/>
      <c r="EJ351" s="21"/>
      <c r="EK351" s="21"/>
      <c r="EL351" s="21"/>
      <c r="EM351" s="21"/>
      <c r="EN351" s="21"/>
      <c r="EO351" s="21"/>
      <c r="EP351" s="21"/>
      <c r="EQ351" s="21"/>
      <c r="ER351" s="21"/>
      <c r="ES351" s="21"/>
      <c r="ET351" s="21"/>
      <c r="EU351" s="21"/>
      <c r="EV351" s="21"/>
      <c r="EW351" s="21"/>
      <c r="EX351" s="21"/>
      <c r="EY351" s="21"/>
      <c r="EZ351" s="21"/>
      <c r="FA351" s="21"/>
      <c r="FB351" s="21"/>
      <c r="FC351" s="21"/>
      <c r="FD351" s="21"/>
      <c r="FE351" s="21"/>
      <c r="FF351" s="21"/>
      <c r="FG351" s="21"/>
      <c r="FH351" s="21"/>
      <c r="FI351" s="21"/>
      <c r="FJ351" s="21"/>
      <c r="FK351" s="21"/>
      <c r="FL351" s="21"/>
      <c r="FM351" s="21"/>
      <c r="FN351" s="21"/>
      <c r="FO351" s="21"/>
      <c r="FP351" s="21"/>
      <c r="FQ351" s="21"/>
      <c r="FR351" s="21"/>
      <c r="FS351" s="21"/>
      <c r="FT351" s="21"/>
      <c r="FU351" s="21"/>
      <c r="FV351" s="21"/>
      <c r="FW351" s="21"/>
      <c r="FX351" s="21"/>
      <c r="FY351" s="21"/>
      <c r="FZ351" s="21"/>
      <c r="GA351" s="21"/>
      <c r="GB351" s="21"/>
      <c r="GC351" s="21"/>
      <c r="GD351" s="21"/>
      <c r="GE351" s="21"/>
      <c r="GF351" s="21"/>
      <c r="GG351" s="21"/>
      <c r="GH351" s="21"/>
      <c r="GI351" s="21"/>
      <c r="GJ351" s="21"/>
      <c r="GK351" s="21"/>
      <c r="GL351" s="21"/>
      <c r="GM351" s="21"/>
      <c r="GN351" s="21"/>
      <c r="GO351" s="21"/>
      <c r="GP351" s="21"/>
      <c r="GQ351" s="21"/>
      <c r="GR351" s="21"/>
      <c r="GS351" s="21"/>
      <c r="GT351" s="21"/>
      <c r="GU351" s="21"/>
      <c r="GV351" s="21"/>
      <c r="GW351" s="21"/>
      <c r="GX351" s="21"/>
      <c r="GY351" s="21"/>
      <c r="GZ351" s="21"/>
      <c r="HA351" s="21"/>
      <c r="HB351" s="21"/>
      <c r="HC351" s="21"/>
      <c r="HD351" s="21"/>
      <c r="HE351" s="21"/>
      <c r="HF351" s="21"/>
      <c r="HG351" s="21"/>
      <c r="HH351" s="21"/>
      <c r="HI351" s="21"/>
      <c r="HJ351" s="21"/>
      <c r="HK351" s="21"/>
      <c r="HL351" s="21"/>
      <c r="HM351" s="21"/>
      <c r="HN351" s="21"/>
      <c r="HO351" s="21"/>
      <c r="HP351" s="21"/>
      <c r="HQ351" s="21"/>
      <c r="HR351" s="21"/>
      <c r="HS351" s="21"/>
      <c r="HT351" s="21"/>
      <c r="HU351" s="21"/>
      <c r="HV351" s="21"/>
      <c r="HW351" s="21"/>
      <c r="HX351" s="21"/>
      <c r="HY351" s="21"/>
      <c r="HZ351" s="21"/>
      <c r="IA351" s="21"/>
      <c r="IB351" s="21"/>
      <c r="IC351" s="21"/>
      <c r="ID351" s="21"/>
      <c r="IE351" s="21"/>
      <c r="IF351" s="21"/>
      <c r="IG351" s="21"/>
      <c r="IH351" s="21"/>
      <c r="II351" s="21"/>
      <c r="IJ351" s="21"/>
      <c r="IK351" s="21"/>
      <c r="IL351" s="21"/>
      <c r="IM351" s="21"/>
      <c r="IN351" s="21"/>
    </row>
    <row r="352" spans="1:248" ht="47.25" customHeight="1">
      <c r="A352" s="9" t="s">
        <v>364</v>
      </c>
      <c r="B352" s="9"/>
      <c r="C352" s="9" t="s">
        <v>365</v>
      </c>
      <c r="D352" s="9"/>
      <c r="E352" s="9"/>
      <c r="F352" s="8">
        <f t="shared" si="87"/>
        <v>51340.7</v>
      </c>
      <c r="G352" s="8">
        <f>G353</f>
        <v>5134.6000000000004</v>
      </c>
      <c r="H352" s="8">
        <f t="shared" ref="G352:H354" si="91">H353</f>
        <v>46206.1</v>
      </c>
      <c r="I352" s="8">
        <f t="shared" si="89"/>
        <v>0</v>
      </c>
      <c r="J352" s="8">
        <f t="shared" ref="J352:K354" si="92">J353</f>
        <v>0</v>
      </c>
      <c r="K352" s="8">
        <f t="shared" si="92"/>
        <v>0</v>
      </c>
      <c r="L352" s="21"/>
      <c r="M352" s="21"/>
      <c r="N352" s="21"/>
      <c r="O352" s="21"/>
      <c r="P352" s="21"/>
      <c r="Q352" s="21"/>
      <c r="R352" s="21"/>
      <c r="S352" s="21"/>
      <c r="T352" s="21"/>
      <c r="U352" s="21"/>
      <c r="V352" s="21"/>
      <c r="W352" s="21"/>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c r="DL352" s="21"/>
      <c r="DM352" s="21"/>
      <c r="DN352" s="21"/>
      <c r="DO352" s="21"/>
      <c r="DP352" s="21"/>
      <c r="DQ352" s="21"/>
      <c r="DR352" s="21"/>
      <c r="DS352" s="21"/>
      <c r="DT352" s="21"/>
      <c r="DU352" s="21"/>
      <c r="DV352" s="21"/>
      <c r="DW352" s="21"/>
      <c r="DX352" s="21"/>
      <c r="DY352" s="21"/>
      <c r="DZ352" s="21"/>
      <c r="EA352" s="21"/>
      <c r="EB352" s="21"/>
      <c r="EC352" s="21"/>
      <c r="ED352" s="21"/>
      <c r="EE352" s="21"/>
      <c r="EF352" s="21"/>
      <c r="EG352" s="21"/>
      <c r="EH352" s="21"/>
      <c r="EI352" s="21"/>
      <c r="EJ352" s="21"/>
      <c r="EK352" s="21"/>
      <c r="EL352" s="21"/>
      <c r="EM352" s="21"/>
      <c r="EN352" s="21"/>
      <c r="EO352" s="21"/>
      <c r="EP352" s="21"/>
      <c r="EQ352" s="21"/>
      <c r="ER352" s="21"/>
      <c r="ES352" s="21"/>
      <c r="ET352" s="21"/>
      <c r="EU352" s="21"/>
      <c r="EV352" s="21"/>
      <c r="EW352" s="21"/>
      <c r="EX352" s="21"/>
      <c r="EY352" s="21"/>
      <c r="EZ352" s="21"/>
      <c r="FA352" s="21"/>
      <c r="FB352" s="21"/>
      <c r="FC352" s="21"/>
      <c r="FD352" s="21"/>
      <c r="FE352" s="21"/>
      <c r="FF352" s="21"/>
      <c r="FG352" s="21"/>
      <c r="FH352" s="21"/>
      <c r="FI352" s="21"/>
      <c r="FJ352" s="21"/>
      <c r="FK352" s="21"/>
      <c r="FL352" s="21"/>
      <c r="FM352" s="21"/>
      <c r="FN352" s="21"/>
      <c r="FO352" s="21"/>
      <c r="FP352" s="21"/>
      <c r="FQ352" s="21"/>
      <c r="FR352" s="21"/>
      <c r="FS352" s="21"/>
      <c r="FT352" s="21"/>
      <c r="FU352" s="21"/>
      <c r="FV352" s="21"/>
      <c r="FW352" s="21"/>
      <c r="FX352" s="21"/>
      <c r="FY352" s="21"/>
      <c r="FZ352" s="21"/>
      <c r="GA352" s="21"/>
      <c r="GB352" s="21"/>
      <c r="GC352" s="21"/>
      <c r="GD352" s="21"/>
      <c r="GE352" s="21"/>
      <c r="GF352" s="21"/>
      <c r="GG352" s="21"/>
      <c r="GH352" s="21"/>
      <c r="GI352" s="21"/>
      <c r="GJ352" s="21"/>
      <c r="GK352" s="21"/>
      <c r="GL352" s="21"/>
      <c r="GM352" s="21"/>
      <c r="GN352" s="21"/>
      <c r="GO352" s="21"/>
      <c r="GP352" s="21"/>
      <c r="GQ352" s="21"/>
      <c r="GR352" s="21"/>
      <c r="GS352" s="21"/>
      <c r="GT352" s="21"/>
      <c r="GU352" s="21"/>
      <c r="GV352" s="21"/>
      <c r="GW352" s="21"/>
      <c r="GX352" s="21"/>
      <c r="GY352" s="21"/>
      <c r="GZ352" s="21"/>
      <c r="HA352" s="21"/>
      <c r="HB352" s="21"/>
      <c r="HC352" s="21"/>
      <c r="HD352" s="21"/>
      <c r="HE352" s="21"/>
      <c r="HF352" s="21"/>
      <c r="HG352" s="21"/>
      <c r="HH352" s="21"/>
      <c r="HI352" s="21"/>
      <c r="HJ352" s="21"/>
      <c r="HK352" s="21"/>
      <c r="HL352" s="21"/>
      <c r="HM352" s="21"/>
      <c r="HN352" s="21"/>
      <c r="HO352" s="21"/>
      <c r="HP352" s="21"/>
      <c r="HQ352" s="21"/>
      <c r="HR352" s="21"/>
      <c r="HS352" s="21"/>
      <c r="HT352" s="21"/>
      <c r="HU352" s="21"/>
      <c r="HV352" s="21"/>
      <c r="HW352" s="21"/>
      <c r="HX352" s="21"/>
      <c r="HY352" s="21"/>
      <c r="HZ352" s="21"/>
      <c r="IA352" s="21"/>
      <c r="IB352" s="21"/>
      <c r="IC352" s="21"/>
      <c r="ID352" s="21"/>
      <c r="IE352" s="21"/>
      <c r="IF352" s="21"/>
      <c r="IG352" s="21"/>
      <c r="IH352" s="21"/>
      <c r="II352" s="21"/>
      <c r="IJ352" s="21"/>
      <c r="IK352" s="21"/>
      <c r="IL352" s="21"/>
      <c r="IM352" s="21"/>
      <c r="IN352" s="21"/>
    </row>
    <row r="353" spans="1:248" ht="42.75" customHeight="1">
      <c r="A353" s="9" t="s">
        <v>366</v>
      </c>
      <c r="B353" s="9"/>
      <c r="C353" s="9" t="s">
        <v>367</v>
      </c>
      <c r="D353" s="9"/>
      <c r="E353" s="9"/>
      <c r="F353" s="8">
        <f t="shared" si="87"/>
        <v>51340.7</v>
      </c>
      <c r="G353" s="8">
        <f t="shared" si="91"/>
        <v>5134.6000000000004</v>
      </c>
      <c r="H353" s="8">
        <f t="shared" si="91"/>
        <v>46206.1</v>
      </c>
      <c r="I353" s="8">
        <f t="shared" si="89"/>
        <v>0</v>
      </c>
      <c r="J353" s="8">
        <f t="shared" si="92"/>
        <v>0</v>
      </c>
      <c r="K353" s="8">
        <f t="shared" si="92"/>
        <v>0</v>
      </c>
      <c r="L353" s="21"/>
      <c r="M353" s="21"/>
      <c r="N353" s="21"/>
      <c r="O353" s="21"/>
      <c r="P353" s="21"/>
      <c r="Q353" s="21"/>
      <c r="R353" s="21"/>
      <c r="S353" s="21"/>
      <c r="T353" s="21"/>
      <c r="U353" s="21"/>
      <c r="V353" s="21"/>
      <c r="W353" s="21"/>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c r="DL353" s="21"/>
      <c r="DM353" s="21"/>
      <c r="DN353" s="21"/>
      <c r="DO353" s="21"/>
      <c r="DP353" s="21"/>
      <c r="DQ353" s="21"/>
      <c r="DR353" s="21"/>
      <c r="DS353" s="21"/>
      <c r="DT353" s="21"/>
      <c r="DU353" s="21"/>
      <c r="DV353" s="21"/>
      <c r="DW353" s="21"/>
      <c r="DX353" s="21"/>
      <c r="DY353" s="21"/>
      <c r="DZ353" s="21"/>
      <c r="EA353" s="21"/>
      <c r="EB353" s="21"/>
      <c r="EC353" s="21"/>
      <c r="ED353" s="21"/>
      <c r="EE353" s="21"/>
      <c r="EF353" s="21"/>
      <c r="EG353" s="21"/>
      <c r="EH353" s="21"/>
      <c r="EI353" s="21"/>
      <c r="EJ353" s="21"/>
      <c r="EK353" s="21"/>
      <c r="EL353" s="21"/>
      <c r="EM353" s="21"/>
      <c r="EN353" s="21"/>
      <c r="EO353" s="21"/>
      <c r="EP353" s="21"/>
      <c r="EQ353" s="21"/>
      <c r="ER353" s="21"/>
      <c r="ES353" s="21"/>
      <c r="ET353" s="21"/>
      <c r="EU353" s="21"/>
      <c r="EV353" s="21"/>
      <c r="EW353" s="21"/>
      <c r="EX353" s="21"/>
      <c r="EY353" s="21"/>
      <c r="EZ353" s="21"/>
      <c r="FA353" s="21"/>
      <c r="FB353" s="21"/>
      <c r="FC353" s="21"/>
      <c r="FD353" s="21"/>
      <c r="FE353" s="21"/>
      <c r="FF353" s="21"/>
      <c r="FG353" s="21"/>
      <c r="FH353" s="21"/>
      <c r="FI353" s="21"/>
      <c r="FJ353" s="21"/>
      <c r="FK353" s="21"/>
      <c r="FL353" s="21"/>
      <c r="FM353" s="21"/>
      <c r="FN353" s="21"/>
      <c r="FO353" s="21"/>
      <c r="FP353" s="21"/>
      <c r="FQ353" s="21"/>
      <c r="FR353" s="21"/>
      <c r="FS353" s="21"/>
      <c r="FT353" s="21"/>
      <c r="FU353" s="21"/>
      <c r="FV353" s="21"/>
      <c r="FW353" s="21"/>
      <c r="FX353" s="21"/>
      <c r="FY353" s="21"/>
      <c r="FZ353" s="21"/>
      <c r="GA353" s="21"/>
      <c r="GB353" s="21"/>
      <c r="GC353" s="21"/>
      <c r="GD353" s="21"/>
      <c r="GE353" s="21"/>
      <c r="GF353" s="21"/>
      <c r="GG353" s="21"/>
      <c r="GH353" s="21"/>
      <c r="GI353" s="21"/>
      <c r="GJ353" s="21"/>
      <c r="GK353" s="21"/>
      <c r="GL353" s="21"/>
      <c r="GM353" s="21"/>
      <c r="GN353" s="21"/>
      <c r="GO353" s="21"/>
      <c r="GP353" s="21"/>
      <c r="GQ353" s="21"/>
      <c r="GR353" s="21"/>
      <c r="GS353" s="21"/>
      <c r="GT353" s="21"/>
      <c r="GU353" s="21"/>
      <c r="GV353" s="21"/>
      <c r="GW353" s="21"/>
      <c r="GX353" s="21"/>
      <c r="GY353" s="21"/>
      <c r="GZ353" s="21"/>
      <c r="HA353" s="21"/>
      <c r="HB353" s="21"/>
      <c r="HC353" s="21"/>
      <c r="HD353" s="21"/>
      <c r="HE353" s="21"/>
      <c r="HF353" s="21"/>
      <c r="HG353" s="21"/>
      <c r="HH353" s="21"/>
      <c r="HI353" s="21"/>
      <c r="HJ353" s="21"/>
      <c r="HK353" s="21"/>
      <c r="HL353" s="21"/>
      <c r="HM353" s="21"/>
      <c r="HN353" s="21"/>
      <c r="HO353" s="21"/>
      <c r="HP353" s="21"/>
      <c r="HQ353" s="21"/>
      <c r="HR353" s="21"/>
      <c r="HS353" s="21"/>
      <c r="HT353" s="21"/>
      <c r="HU353" s="21"/>
      <c r="HV353" s="21"/>
      <c r="HW353" s="21"/>
      <c r="HX353" s="21"/>
      <c r="HY353" s="21"/>
      <c r="HZ353" s="21"/>
      <c r="IA353" s="21"/>
      <c r="IB353" s="21"/>
      <c r="IC353" s="21"/>
      <c r="ID353" s="21"/>
      <c r="IE353" s="21"/>
      <c r="IF353" s="21"/>
      <c r="IG353" s="21"/>
      <c r="IH353" s="21"/>
      <c r="II353" s="21"/>
      <c r="IJ353" s="21"/>
      <c r="IK353" s="21"/>
      <c r="IL353" s="21"/>
      <c r="IM353" s="21"/>
      <c r="IN353" s="21"/>
    </row>
    <row r="354" spans="1:248" ht="119.25" customHeight="1">
      <c r="A354" s="9" t="s">
        <v>368</v>
      </c>
      <c r="B354" s="9"/>
      <c r="C354" s="9" t="s">
        <v>367</v>
      </c>
      <c r="D354" s="9" t="s">
        <v>369</v>
      </c>
      <c r="E354" s="9"/>
      <c r="F354" s="8">
        <f t="shared" si="87"/>
        <v>51340.7</v>
      </c>
      <c r="G354" s="8">
        <f>G355</f>
        <v>5134.6000000000004</v>
      </c>
      <c r="H354" s="8">
        <f t="shared" si="91"/>
        <v>46206.1</v>
      </c>
      <c r="I354" s="8">
        <f t="shared" si="89"/>
        <v>0</v>
      </c>
      <c r="J354" s="8">
        <f t="shared" si="92"/>
        <v>0</v>
      </c>
      <c r="K354" s="8">
        <f t="shared" si="92"/>
        <v>0</v>
      </c>
      <c r="L354" s="21"/>
      <c r="M354" s="21"/>
      <c r="N354" s="21"/>
      <c r="O354" s="21"/>
      <c r="P354" s="21"/>
      <c r="Q354" s="21"/>
      <c r="R354" s="21"/>
      <c r="S354" s="21"/>
      <c r="T354" s="21"/>
      <c r="U354" s="21"/>
      <c r="V354" s="21"/>
      <c r="W354" s="21"/>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c r="DL354" s="21"/>
      <c r="DM354" s="21"/>
      <c r="DN354" s="21"/>
      <c r="DO354" s="21"/>
      <c r="DP354" s="21"/>
      <c r="DQ354" s="21"/>
      <c r="DR354" s="21"/>
      <c r="DS354" s="21"/>
      <c r="DT354" s="21"/>
      <c r="DU354" s="21"/>
      <c r="DV354" s="21"/>
      <c r="DW354" s="21"/>
      <c r="DX354" s="21"/>
      <c r="DY354" s="21"/>
      <c r="DZ354" s="21"/>
      <c r="EA354" s="21"/>
      <c r="EB354" s="21"/>
      <c r="EC354" s="21"/>
      <c r="ED354" s="21"/>
      <c r="EE354" s="21"/>
      <c r="EF354" s="21"/>
      <c r="EG354" s="21"/>
      <c r="EH354" s="21"/>
      <c r="EI354" s="21"/>
      <c r="EJ354" s="21"/>
      <c r="EK354" s="21"/>
      <c r="EL354" s="21"/>
      <c r="EM354" s="21"/>
      <c r="EN354" s="21"/>
      <c r="EO354" s="21"/>
      <c r="EP354" s="21"/>
      <c r="EQ354" s="21"/>
      <c r="ER354" s="21"/>
      <c r="ES354" s="21"/>
      <c r="ET354" s="21"/>
      <c r="EU354" s="21"/>
      <c r="EV354" s="21"/>
      <c r="EW354" s="21"/>
      <c r="EX354" s="21"/>
      <c r="EY354" s="21"/>
      <c r="EZ354" s="21"/>
      <c r="FA354" s="21"/>
      <c r="FB354" s="21"/>
      <c r="FC354" s="21"/>
      <c r="FD354" s="21"/>
      <c r="FE354" s="21"/>
      <c r="FF354" s="21"/>
      <c r="FG354" s="21"/>
      <c r="FH354" s="21"/>
      <c r="FI354" s="21"/>
      <c r="FJ354" s="21"/>
      <c r="FK354" s="21"/>
      <c r="FL354" s="21"/>
      <c r="FM354" s="21"/>
      <c r="FN354" s="21"/>
      <c r="FO354" s="21"/>
      <c r="FP354" s="21"/>
      <c r="FQ354" s="21"/>
      <c r="FR354" s="21"/>
      <c r="FS354" s="21"/>
      <c r="FT354" s="21"/>
      <c r="FU354" s="21"/>
      <c r="FV354" s="21"/>
      <c r="FW354" s="21"/>
      <c r="FX354" s="21"/>
      <c r="FY354" s="21"/>
      <c r="FZ354" s="21"/>
      <c r="GA354" s="21"/>
      <c r="GB354" s="21"/>
      <c r="GC354" s="21"/>
      <c r="GD354" s="21"/>
      <c r="GE354" s="21"/>
      <c r="GF354" s="21"/>
      <c r="GG354" s="21"/>
      <c r="GH354" s="21"/>
      <c r="GI354" s="21"/>
      <c r="GJ354" s="21"/>
      <c r="GK354" s="21"/>
      <c r="GL354" s="21"/>
      <c r="GM354" s="21"/>
      <c r="GN354" s="21"/>
      <c r="GO354" s="21"/>
      <c r="GP354" s="21"/>
      <c r="GQ354" s="21"/>
      <c r="GR354" s="21"/>
      <c r="GS354" s="21"/>
      <c r="GT354" s="21"/>
      <c r="GU354" s="21"/>
      <c r="GV354" s="21"/>
      <c r="GW354" s="21"/>
      <c r="GX354" s="21"/>
      <c r="GY354" s="21"/>
      <c r="GZ354" s="21"/>
      <c r="HA354" s="21"/>
      <c r="HB354" s="21"/>
      <c r="HC354" s="21"/>
      <c r="HD354" s="21"/>
      <c r="HE354" s="21"/>
      <c r="HF354" s="21"/>
      <c r="HG354" s="21"/>
      <c r="HH354" s="21"/>
      <c r="HI354" s="21"/>
      <c r="HJ354" s="21"/>
      <c r="HK354" s="21"/>
      <c r="HL354" s="21"/>
      <c r="HM354" s="21"/>
      <c r="HN354" s="21"/>
      <c r="HO354" s="21"/>
      <c r="HP354" s="21"/>
      <c r="HQ354" s="21"/>
      <c r="HR354" s="21"/>
      <c r="HS354" s="21"/>
      <c r="HT354" s="21"/>
      <c r="HU354" s="21"/>
      <c r="HV354" s="21"/>
      <c r="HW354" s="21"/>
      <c r="HX354" s="21"/>
      <c r="HY354" s="21"/>
      <c r="HZ354" s="21"/>
      <c r="IA354" s="21"/>
      <c r="IB354" s="21"/>
      <c r="IC354" s="21"/>
      <c r="ID354" s="21"/>
      <c r="IE354" s="21"/>
      <c r="IF354" s="21"/>
      <c r="IG354" s="21"/>
      <c r="IH354" s="21"/>
      <c r="II354" s="21"/>
      <c r="IJ354" s="21"/>
      <c r="IK354" s="21"/>
      <c r="IL354" s="21"/>
      <c r="IM354" s="21"/>
      <c r="IN354" s="21"/>
    </row>
    <row r="355" spans="1:248" ht="85.5" customHeight="1">
      <c r="A355" s="9" t="s">
        <v>370</v>
      </c>
      <c r="B355" s="9"/>
      <c r="C355" s="9" t="s">
        <v>367</v>
      </c>
      <c r="D355" s="9" t="s">
        <v>371</v>
      </c>
      <c r="E355" s="9"/>
      <c r="F355" s="8">
        <f t="shared" si="87"/>
        <v>51340.7</v>
      </c>
      <c r="G355" s="8">
        <f>G356+G361</f>
        <v>5134.6000000000004</v>
      </c>
      <c r="H355" s="8">
        <f>H356+H361</f>
        <v>46206.1</v>
      </c>
      <c r="I355" s="8">
        <f t="shared" si="89"/>
        <v>0</v>
      </c>
      <c r="J355" s="8">
        <f>J356+J361</f>
        <v>0</v>
      </c>
      <c r="K355" s="8">
        <f>K356+K361</f>
        <v>0</v>
      </c>
      <c r="L355" s="21"/>
      <c r="M355" s="21"/>
      <c r="N355" s="21"/>
      <c r="O355" s="21"/>
      <c r="P355" s="21"/>
      <c r="Q355" s="21"/>
      <c r="R355" s="21"/>
      <c r="S355" s="21"/>
      <c r="T355" s="21"/>
      <c r="U355" s="21"/>
      <c r="V355" s="21"/>
      <c r="W355" s="21"/>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c r="DL355" s="21"/>
      <c r="DM355" s="21"/>
      <c r="DN355" s="21"/>
      <c r="DO355" s="21"/>
      <c r="DP355" s="21"/>
      <c r="DQ355" s="21"/>
      <c r="DR355" s="21"/>
      <c r="DS355" s="21"/>
      <c r="DT355" s="21"/>
      <c r="DU355" s="21"/>
      <c r="DV355" s="21"/>
      <c r="DW355" s="21"/>
      <c r="DX355" s="21"/>
      <c r="DY355" s="21"/>
      <c r="DZ355" s="21"/>
      <c r="EA355" s="21"/>
      <c r="EB355" s="21"/>
      <c r="EC355" s="21"/>
      <c r="ED355" s="21"/>
      <c r="EE355" s="21"/>
      <c r="EF355" s="21"/>
      <c r="EG355" s="21"/>
      <c r="EH355" s="21"/>
      <c r="EI355" s="21"/>
      <c r="EJ355" s="21"/>
      <c r="EK355" s="21"/>
      <c r="EL355" s="21"/>
      <c r="EM355" s="21"/>
      <c r="EN355" s="21"/>
      <c r="EO355" s="21"/>
      <c r="EP355" s="21"/>
      <c r="EQ355" s="21"/>
      <c r="ER355" s="21"/>
      <c r="ES355" s="21"/>
      <c r="ET355" s="21"/>
      <c r="EU355" s="21"/>
      <c r="EV355" s="21"/>
      <c r="EW355" s="21"/>
      <c r="EX355" s="21"/>
      <c r="EY355" s="21"/>
      <c r="EZ355" s="21"/>
      <c r="FA355" s="21"/>
      <c r="FB355" s="21"/>
      <c r="FC355" s="21"/>
      <c r="FD355" s="21"/>
      <c r="FE355" s="21"/>
      <c r="FF355" s="21"/>
      <c r="FG355" s="21"/>
      <c r="FH355" s="21"/>
      <c r="FI355" s="21"/>
      <c r="FJ355" s="21"/>
      <c r="FK355" s="21"/>
      <c r="FL355" s="21"/>
      <c r="FM355" s="21"/>
      <c r="FN355" s="21"/>
      <c r="FO355" s="21"/>
      <c r="FP355" s="21"/>
      <c r="FQ355" s="21"/>
      <c r="FR355" s="21"/>
      <c r="FS355" s="21"/>
      <c r="FT355" s="21"/>
      <c r="FU355" s="21"/>
      <c r="FV355" s="21"/>
      <c r="FW355" s="21"/>
      <c r="FX355" s="21"/>
      <c r="FY355" s="21"/>
      <c r="FZ355" s="21"/>
      <c r="GA355" s="21"/>
      <c r="GB355" s="21"/>
      <c r="GC355" s="21"/>
      <c r="GD355" s="21"/>
      <c r="GE355" s="21"/>
      <c r="GF355" s="21"/>
      <c r="GG355" s="21"/>
      <c r="GH355" s="21"/>
      <c r="GI355" s="21"/>
      <c r="GJ355" s="21"/>
      <c r="GK355" s="21"/>
      <c r="GL355" s="21"/>
      <c r="GM355" s="21"/>
      <c r="GN355" s="21"/>
      <c r="GO355" s="21"/>
      <c r="GP355" s="21"/>
      <c r="GQ355" s="21"/>
      <c r="GR355" s="21"/>
      <c r="GS355" s="21"/>
      <c r="GT355" s="21"/>
      <c r="GU355" s="21"/>
      <c r="GV355" s="21"/>
      <c r="GW355" s="21"/>
      <c r="GX355" s="21"/>
      <c r="GY355" s="21"/>
      <c r="GZ355" s="21"/>
      <c r="HA355" s="21"/>
      <c r="HB355" s="21"/>
      <c r="HC355" s="21"/>
      <c r="HD355" s="21"/>
      <c r="HE355" s="21"/>
      <c r="HF355" s="21"/>
      <c r="HG355" s="21"/>
      <c r="HH355" s="21"/>
      <c r="HI355" s="21"/>
      <c r="HJ355" s="21"/>
      <c r="HK355" s="21"/>
      <c r="HL355" s="21"/>
      <c r="HM355" s="21"/>
      <c r="HN355" s="21"/>
      <c r="HO355" s="21"/>
      <c r="HP355" s="21"/>
      <c r="HQ355" s="21"/>
      <c r="HR355" s="21"/>
      <c r="HS355" s="21"/>
      <c r="HT355" s="21"/>
      <c r="HU355" s="21"/>
      <c r="HV355" s="21"/>
      <c r="HW355" s="21"/>
      <c r="HX355" s="21"/>
      <c r="HY355" s="21"/>
      <c r="HZ355" s="21"/>
      <c r="IA355" s="21"/>
      <c r="IB355" s="21"/>
      <c r="IC355" s="21"/>
      <c r="ID355" s="21"/>
      <c r="IE355" s="21"/>
      <c r="IF355" s="21"/>
      <c r="IG355" s="21"/>
      <c r="IH355" s="21"/>
      <c r="II355" s="21"/>
      <c r="IJ355" s="21"/>
      <c r="IK355" s="21"/>
      <c r="IL355" s="21"/>
      <c r="IM355" s="21"/>
      <c r="IN355" s="21"/>
    </row>
    <row r="356" spans="1:248" ht="142.5" customHeight="1">
      <c r="A356" s="9" t="s">
        <v>372</v>
      </c>
      <c r="B356" s="6"/>
      <c r="C356" s="9" t="s">
        <v>367</v>
      </c>
      <c r="D356" s="9" t="s">
        <v>373</v>
      </c>
      <c r="E356" s="9"/>
      <c r="F356" s="8">
        <f t="shared" si="87"/>
        <v>47255</v>
      </c>
      <c r="G356" s="8">
        <f>G357+G359</f>
        <v>4726</v>
      </c>
      <c r="H356" s="8">
        <f>H357+H359</f>
        <v>42529</v>
      </c>
      <c r="I356" s="8">
        <f t="shared" si="89"/>
        <v>0</v>
      </c>
      <c r="J356" s="8">
        <f>J357+J359</f>
        <v>0</v>
      </c>
      <c r="K356" s="8">
        <f>K357+K359</f>
        <v>0</v>
      </c>
      <c r="L356" s="21"/>
      <c r="M356" s="21"/>
      <c r="N356" s="21"/>
      <c r="O356" s="21"/>
      <c r="P356" s="21"/>
      <c r="Q356" s="21"/>
      <c r="R356" s="21"/>
      <c r="S356" s="21"/>
      <c r="T356" s="21"/>
      <c r="U356" s="21"/>
      <c r="V356" s="21"/>
      <c r="W356" s="21"/>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c r="DL356" s="21"/>
      <c r="DM356" s="21"/>
      <c r="DN356" s="21"/>
      <c r="DO356" s="21"/>
      <c r="DP356" s="21"/>
      <c r="DQ356" s="21"/>
      <c r="DR356" s="21"/>
      <c r="DS356" s="21"/>
      <c r="DT356" s="21"/>
      <c r="DU356" s="21"/>
      <c r="DV356" s="21"/>
      <c r="DW356" s="21"/>
      <c r="DX356" s="21"/>
      <c r="DY356" s="21"/>
      <c r="DZ356" s="21"/>
      <c r="EA356" s="21"/>
      <c r="EB356" s="21"/>
      <c r="EC356" s="21"/>
      <c r="ED356" s="21"/>
      <c r="EE356" s="21"/>
      <c r="EF356" s="21"/>
      <c r="EG356" s="21"/>
      <c r="EH356" s="21"/>
      <c r="EI356" s="21"/>
      <c r="EJ356" s="21"/>
      <c r="EK356" s="21"/>
      <c r="EL356" s="21"/>
      <c r="EM356" s="21"/>
      <c r="EN356" s="21"/>
      <c r="EO356" s="21"/>
      <c r="EP356" s="21"/>
      <c r="EQ356" s="21"/>
      <c r="ER356" s="21"/>
      <c r="ES356" s="21"/>
      <c r="ET356" s="21"/>
      <c r="EU356" s="21"/>
      <c r="EV356" s="21"/>
      <c r="EW356" s="21"/>
      <c r="EX356" s="21"/>
      <c r="EY356" s="21"/>
      <c r="EZ356" s="21"/>
      <c r="FA356" s="21"/>
      <c r="FB356" s="21"/>
      <c r="FC356" s="21"/>
      <c r="FD356" s="21"/>
      <c r="FE356" s="21"/>
      <c r="FF356" s="21"/>
      <c r="FG356" s="21"/>
      <c r="FH356" s="21"/>
      <c r="FI356" s="21"/>
      <c r="FJ356" s="21"/>
      <c r="FK356" s="21"/>
      <c r="FL356" s="21"/>
      <c r="FM356" s="21"/>
      <c r="FN356" s="21"/>
      <c r="FO356" s="21"/>
      <c r="FP356" s="21"/>
      <c r="FQ356" s="21"/>
      <c r="FR356" s="21"/>
      <c r="FS356" s="21"/>
      <c r="FT356" s="21"/>
      <c r="FU356" s="21"/>
      <c r="FV356" s="21"/>
      <c r="FW356" s="21"/>
      <c r="FX356" s="21"/>
      <c r="FY356" s="21"/>
      <c r="FZ356" s="21"/>
      <c r="GA356" s="21"/>
      <c r="GB356" s="21"/>
      <c r="GC356" s="21"/>
      <c r="GD356" s="21"/>
      <c r="GE356" s="21"/>
      <c r="GF356" s="21"/>
      <c r="GG356" s="21"/>
      <c r="GH356" s="21"/>
      <c r="GI356" s="21"/>
      <c r="GJ356" s="21"/>
      <c r="GK356" s="21"/>
      <c r="GL356" s="21"/>
      <c r="GM356" s="21"/>
      <c r="GN356" s="21"/>
      <c r="GO356" s="21"/>
      <c r="GP356" s="21"/>
      <c r="GQ356" s="21"/>
      <c r="GR356" s="21"/>
      <c r="GS356" s="21"/>
      <c r="GT356" s="21"/>
      <c r="GU356" s="21"/>
      <c r="GV356" s="21"/>
      <c r="GW356" s="21"/>
      <c r="GX356" s="21"/>
      <c r="GY356" s="21"/>
      <c r="GZ356" s="21"/>
      <c r="HA356" s="21"/>
      <c r="HB356" s="21"/>
      <c r="HC356" s="21"/>
      <c r="HD356" s="21"/>
      <c r="HE356" s="21"/>
      <c r="HF356" s="21"/>
      <c r="HG356" s="21"/>
      <c r="HH356" s="21"/>
      <c r="HI356" s="21"/>
      <c r="HJ356" s="21"/>
      <c r="HK356" s="21"/>
      <c r="HL356" s="21"/>
      <c r="HM356" s="21"/>
      <c r="HN356" s="21"/>
      <c r="HO356" s="21"/>
      <c r="HP356" s="21"/>
      <c r="HQ356" s="21"/>
      <c r="HR356" s="21"/>
      <c r="HS356" s="21"/>
      <c r="HT356" s="21"/>
      <c r="HU356" s="21"/>
      <c r="HV356" s="21"/>
      <c r="HW356" s="21"/>
      <c r="HX356" s="21"/>
      <c r="HY356" s="21"/>
      <c r="HZ356" s="21"/>
      <c r="IA356" s="21"/>
      <c r="IB356" s="21"/>
      <c r="IC356" s="21"/>
      <c r="ID356" s="21"/>
      <c r="IE356" s="21"/>
      <c r="IF356" s="21"/>
      <c r="IG356" s="21"/>
      <c r="IH356" s="21"/>
      <c r="II356" s="21"/>
      <c r="IJ356" s="21"/>
      <c r="IK356" s="21"/>
      <c r="IL356" s="21"/>
      <c r="IM356" s="21"/>
      <c r="IN356" s="21"/>
    </row>
    <row r="357" spans="1:248" ht="182.25" customHeight="1">
      <c r="A357" s="6" t="s">
        <v>247</v>
      </c>
      <c r="B357" s="10"/>
      <c r="C357" s="6" t="s">
        <v>367</v>
      </c>
      <c r="D357" s="6" t="s">
        <v>374</v>
      </c>
      <c r="E357" s="6"/>
      <c r="F357" s="7">
        <f t="shared" si="87"/>
        <v>42529</v>
      </c>
      <c r="G357" s="7">
        <f>G358</f>
        <v>0</v>
      </c>
      <c r="H357" s="7">
        <f>H358</f>
        <v>42529</v>
      </c>
      <c r="I357" s="7">
        <f t="shared" si="89"/>
        <v>0</v>
      </c>
      <c r="J357" s="7">
        <f>J358</f>
        <v>0</v>
      </c>
      <c r="K357" s="7">
        <f>K358</f>
        <v>0</v>
      </c>
      <c r="L357" s="21"/>
      <c r="M357" s="21"/>
      <c r="N357" s="21"/>
      <c r="O357" s="21"/>
      <c r="P357" s="21"/>
      <c r="Q357" s="21"/>
      <c r="R357" s="21"/>
      <c r="S357" s="21"/>
      <c r="T357" s="21"/>
      <c r="U357" s="21"/>
      <c r="V357" s="21"/>
      <c r="W357" s="21"/>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c r="DL357" s="21"/>
      <c r="DM357" s="21"/>
      <c r="DN357" s="21"/>
      <c r="DO357" s="21"/>
      <c r="DP357" s="21"/>
      <c r="DQ357" s="21"/>
      <c r="DR357" s="21"/>
      <c r="DS357" s="21"/>
      <c r="DT357" s="21"/>
      <c r="DU357" s="21"/>
      <c r="DV357" s="21"/>
      <c r="DW357" s="21"/>
      <c r="DX357" s="21"/>
      <c r="DY357" s="21"/>
      <c r="DZ357" s="21"/>
      <c r="EA357" s="21"/>
      <c r="EB357" s="21"/>
      <c r="EC357" s="21"/>
      <c r="ED357" s="21"/>
      <c r="EE357" s="21"/>
      <c r="EF357" s="21"/>
      <c r="EG357" s="21"/>
      <c r="EH357" s="21"/>
      <c r="EI357" s="21"/>
      <c r="EJ357" s="21"/>
      <c r="EK357" s="21"/>
      <c r="EL357" s="21"/>
      <c r="EM357" s="21"/>
      <c r="EN357" s="21"/>
      <c r="EO357" s="21"/>
      <c r="EP357" s="21"/>
      <c r="EQ357" s="21"/>
      <c r="ER357" s="21"/>
      <c r="ES357" s="21"/>
      <c r="ET357" s="21"/>
      <c r="EU357" s="21"/>
      <c r="EV357" s="21"/>
      <c r="EW357" s="21"/>
      <c r="EX357" s="21"/>
      <c r="EY357" s="21"/>
      <c r="EZ357" s="21"/>
      <c r="FA357" s="21"/>
      <c r="FB357" s="21"/>
      <c r="FC357" s="21"/>
      <c r="FD357" s="21"/>
      <c r="FE357" s="21"/>
      <c r="FF357" s="21"/>
      <c r="FG357" s="21"/>
      <c r="FH357" s="21"/>
      <c r="FI357" s="21"/>
      <c r="FJ357" s="21"/>
      <c r="FK357" s="21"/>
      <c r="FL357" s="21"/>
      <c r="FM357" s="21"/>
      <c r="FN357" s="21"/>
      <c r="FO357" s="21"/>
      <c r="FP357" s="21"/>
      <c r="FQ357" s="21"/>
      <c r="FR357" s="21"/>
      <c r="FS357" s="21"/>
      <c r="FT357" s="21"/>
      <c r="FU357" s="21"/>
      <c r="FV357" s="21"/>
      <c r="FW357" s="21"/>
      <c r="FX357" s="21"/>
      <c r="FY357" s="21"/>
      <c r="FZ357" s="21"/>
      <c r="GA357" s="21"/>
      <c r="GB357" s="21"/>
      <c r="GC357" s="21"/>
      <c r="GD357" s="21"/>
      <c r="GE357" s="21"/>
      <c r="GF357" s="21"/>
      <c r="GG357" s="21"/>
      <c r="GH357" s="21"/>
      <c r="GI357" s="21"/>
      <c r="GJ357" s="21"/>
      <c r="GK357" s="21"/>
      <c r="GL357" s="21"/>
      <c r="GM357" s="21"/>
      <c r="GN357" s="21"/>
      <c r="GO357" s="21"/>
      <c r="GP357" s="21"/>
      <c r="GQ357" s="21"/>
      <c r="GR357" s="21"/>
      <c r="GS357" s="21"/>
      <c r="GT357" s="21"/>
      <c r="GU357" s="21"/>
      <c r="GV357" s="21"/>
      <c r="GW357" s="21"/>
      <c r="GX357" s="21"/>
      <c r="GY357" s="21"/>
      <c r="GZ357" s="21"/>
      <c r="HA357" s="21"/>
      <c r="HB357" s="21"/>
      <c r="HC357" s="21"/>
      <c r="HD357" s="21"/>
      <c r="HE357" s="21"/>
      <c r="HF357" s="21"/>
      <c r="HG357" s="21"/>
      <c r="HH357" s="21"/>
      <c r="HI357" s="21"/>
      <c r="HJ357" s="21"/>
      <c r="HK357" s="21"/>
      <c r="HL357" s="21"/>
      <c r="HM357" s="21"/>
      <c r="HN357" s="21"/>
      <c r="HO357" s="21"/>
      <c r="HP357" s="21"/>
      <c r="HQ357" s="21"/>
      <c r="HR357" s="21"/>
      <c r="HS357" s="21"/>
      <c r="HT357" s="21"/>
      <c r="HU357" s="21"/>
      <c r="HV357" s="21"/>
      <c r="HW357" s="21"/>
      <c r="HX357" s="21"/>
      <c r="HY357" s="21"/>
      <c r="HZ357" s="21"/>
      <c r="IA357" s="21"/>
      <c r="IB357" s="21"/>
      <c r="IC357" s="21"/>
      <c r="ID357" s="21"/>
      <c r="IE357" s="21"/>
      <c r="IF357" s="21"/>
      <c r="IG357" s="21"/>
      <c r="IH357" s="21"/>
      <c r="II357" s="21"/>
      <c r="IJ357" s="21"/>
      <c r="IK357" s="21"/>
      <c r="IL357" s="21"/>
      <c r="IM357" s="21"/>
      <c r="IN357" s="21"/>
    </row>
    <row r="358" spans="1:248" ht="87.75" customHeight="1">
      <c r="A358" s="6" t="s">
        <v>34</v>
      </c>
      <c r="B358" s="10"/>
      <c r="C358" s="6" t="s">
        <v>367</v>
      </c>
      <c r="D358" s="6" t="s">
        <v>374</v>
      </c>
      <c r="E358" s="6" t="s">
        <v>35</v>
      </c>
      <c r="F358" s="7">
        <f t="shared" si="87"/>
        <v>42529</v>
      </c>
      <c r="G358" s="7"/>
      <c r="H358" s="7">
        <v>42529</v>
      </c>
      <c r="I358" s="7">
        <f t="shared" si="89"/>
        <v>0</v>
      </c>
      <c r="J358" s="7"/>
      <c r="K358" s="7"/>
      <c r="L358" s="21"/>
      <c r="M358" s="21"/>
      <c r="N358" s="21"/>
      <c r="O358" s="21"/>
      <c r="P358" s="21"/>
      <c r="Q358" s="21"/>
      <c r="R358" s="21"/>
      <c r="S358" s="21"/>
      <c r="T358" s="21"/>
      <c r="U358" s="21"/>
      <c r="V358" s="21"/>
      <c r="W358" s="21"/>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c r="DL358" s="21"/>
      <c r="DM358" s="21"/>
      <c r="DN358" s="21"/>
      <c r="DO358" s="21"/>
      <c r="DP358" s="21"/>
      <c r="DQ358" s="21"/>
      <c r="DR358" s="21"/>
      <c r="DS358" s="21"/>
      <c r="DT358" s="21"/>
      <c r="DU358" s="21"/>
      <c r="DV358" s="21"/>
      <c r="DW358" s="21"/>
      <c r="DX358" s="21"/>
      <c r="DY358" s="21"/>
      <c r="DZ358" s="21"/>
      <c r="EA358" s="21"/>
      <c r="EB358" s="21"/>
      <c r="EC358" s="21"/>
      <c r="ED358" s="21"/>
      <c r="EE358" s="21"/>
      <c r="EF358" s="21"/>
      <c r="EG358" s="21"/>
      <c r="EH358" s="21"/>
      <c r="EI358" s="21"/>
      <c r="EJ358" s="21"/>
      <c r="EK358" s="21"/>
      <c r="EL358" s="21"/>
      <c r="EM358" s="21"/>
      <c r="EN358" s="21"/>
      <c r="EO358" s="21"/>
      <c r="EP358" s="21"/>
      <c r="EQ358" s="21"/>
      <c r="ER358" s="21"/>
      <c r="ES358" s="21"/>
      <c r="ET358" s="21"/>
      <c r="EU358" s="21"/>
      <c r="EV358" s="21"/>
      <c r="EW358" s="21"/>
      <c r="EX358" s="21"/>
      <c r="EY358" s="21"/>
      <c r="EZ358" s="21"/>
      <c r="FA358" s="21"/>
      <c r="FB358" s="21"/>
      <c r="FC358" s="21"/>
      <c r="FD358" s="21"/>
      <c r="FE358" s="21"/>
      <c r="FF358" s="21"/>
      <c r="FG358" s="21"/>
      <c r="FH358" s="21"/>
      <c r="FI358" s="21"/>
      <c r="FJ358" s="21"/>
      <c r="FK358" s="21"/>
      <c r="FL358" s="21"/>
      <c r="FM358" s="21"/>
      <c r="FN358" s="21"/>
      <c r="FO358" s="21"/>
      <c r="FP358" s="21"/>
      <c r="FQ358" s="21"/>
      <c r="FR358" s="21"/>
      <c r="FS358" s="21"/>
      <c r="FT358" s="21"/>
      <c r="FU358" s="21"/>
      <c r="FV358" s="21"/>
      <c r="FW358" s="21"/>
      <c r="FX358" s="21"/>
      <c r="FY358" s="21"/>
      <c r="FZ358" s="21"/>
      <c r="GA358" s="21"/>
      <c r="GB358" s="21"/>
      <c r="GC358" s="21"/>
      <c r="GD358" s="21"/>
      <c r="GE358" s="21"/>
      <c r="GF358" s="21"/>
      <c r="GG358" s="21"/>
      <c r="GH358" s="21"/>
      <c r="GI358" s="21"/>
      <c r="GJ358" s="21"/>
      <c r="GK358" s="21"/>
      <c r="GL358" s="21"/>
      <c r="GM358" s="21"/>
      <c r="GN358" s="21"/>
      <c r="GO358" s="21"/>
      <c r="GP358" s="21"/>
      <c r="GQ358" s="21"/>
      <c r="GR358" s="21"/>
      <c r="GS358" s="21"/>
      <c r="GT358" s="21"/>
      <c r="GU358" s="21"/>
      <c r="GV358" s="21"/>
      <c r="GW358" s="21"/>
      <c r="GX358" s="21"/>
      <c r="GY358" s="21"/>
      <c r="GZ358" s="21"/>
      <c r="HA358" s="21"/>
      <c r="HB358" s="21"/>
      <c r="HC358" s="21"/>
      <c r="HD358" s="21"/>
      <c r="HE358" s="21"/>
      <c r="HF358" s="21"/>
      <c r="HG358" s="21"/>
      <c r="HH358" s="21"/>
      <c r="HI358" s="21"/>
      <c r="HJ358" s="21"/>
      <c r="HK358" s="21"/>
      <c r="HL358" s="21"/>
      <c r="HM358" s="21"/>
      <c r="HN358" s="21"/>
      <c r="HO358" s="21"/>
      <c r="HP358" s="21"/>
      <c r="HQ358" s="21"/>
      <c r="HR358" s="21"/>
      <c r="HS358" s="21"/>
      <c r="HT358" s="21"/>
      <c r="HU358" s="21"/>
      <c r="HV358" s="21"/>
      <c r="HW358" s="21"/>
      <c r="HX358" s="21"/>
      <c r="HY358" s="21"/>
      <c r="HZ358" s="21"/>
      <c r="IA358" s="21"/>
      <c r="IB358" s="21"/>
      <c r="IC358" s="21"/>
      <c r="ID358" s="21"/>
      <c r="IE358" s="21"/>
      <c r="IF358" s="21"/>
      <c r="IG358" s="21"/>
      <c r="IH358" s="21"/>
      <c r="II358" s="21"/>
      <c r="IJ358" s="21"/>
      <c r="IK358" s="21"/>
      <c r="IL358" s="21"/>
      <c r="IM358" s="21"/>
      <c r="IN358" s="21"/>
    </row>
    <row r="359" spans="1:248" ht="175.5" customHeight="1">
      <c r="A359" s="6" t="s">
        <v>247</v>
      </c>
      <c r="B359" s="10"/>
      <c r="C359" s="6" t="s">
        <v>367</v>
      </c>
      <c r="D359" s="6" t="s">
        <v>375</v>
      </c>
      <c r="E359" s="6"/>
      <c r="F359" s="7">
        <f t="shared" si="87"/>
        <v>4726</v>
      </c>
      <c r="G359" s="7">
        <f>G360</f>
        <v>4726</v>
      </c>
      <c r="H359" s="7">
        <f>H360</f>
        <v>0</v>
      </c>
      <c r="I359" s="7">
        <f t="shared" si="89"/>
        <v>0</v>
      </c>
      <c r="J359" s="7">
        <f>J360</f>
        <v>0</v>
      </c>
      <c r="K359" s="7">
        <f>K360</f>
        <v>0</v>
      </c>
      <c r="L359" s="21"/>
      <c r="M359" s="21"/>
      <c r="N359" s="21"/>
      <c r="O359" s="21"/>
      <c r="P359" s="21"/>
      <c r="Q359" s="21"/>
      <c r="R359" s="21"/>
      <c r="S359" s="21"/>
      <c r="T359" s="21"/>
      <c r="U359" s="21"/>
      <c r="V359" s="21"/>
      <c r="W359" s="21"/>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c r="DL359" s="21"/>
      <c r="DM359" s="21"/>
      <c r="DN359" s="21"/>
      <c r="DO359" s="21"/>
      <c r="DP359" s="21"/>
      <c r="DQ359" s="21"/>
      <c r="DR359" s="21"/>
      <c r="DS359" s="21"/>
      <c r="DT359" s="21"/>
      <c r="DU359" s="21"/>
      <c r="DV359" s="21"/>
      <c r="DW359" s="21"/>
      <c r="DX359" s="21"/>
      <c r="DY359" s="21"/>
      <c r="DZ359" s="21"/>
      <c r="EA359" s="21"/>
      <c r="EB359" s="21"/>
      <c r="EC359" s="21"/>
      <c r="ED359" s="21"/>
      <c r="EE359" s="21"/>
      <c r="EF359" s="21"/>
      <c r="EG359" s="21"/>
      <c r="EH359" s="21"/>
      <c r="EI359" s="21"/>
      <c r="EJ359" s="21"/>
      <c r="EK359" s="21"/>
      <c r="EL359" s="21"/>
      <c r="EM359" s="21"/>
      <c r="EN359" s="21"/>
      <c r="EO359" s="21"/>
      <c r="EP359" s="21"/>
      <c r="EQ359" s="21"/>
      <c r="ER359" s="21"/>
      <c r="ES359" s="21"/>
      <c r="ET359" s="21"/>
      <c r="EU359" s="21"/>
      <c r="EV359" s="21"/>
      <c r="EW359" s="21"/>
      <c r="EX359" s="21"/>
      <c r="EY359" s="21"/>
      <c r="EZ359" s="21"/>
      <c r="FA359" s="21"/>
      <c r="FB359" s="21"/>
      <c r="FC359" s="21"/>
      <c r="FD359" s="21"/>
      <c r="FE359" s="21"/>
      <c r="FF359" s="21"/>
      <c r="FG359" s="21"/>
      <c r="FH359" s="21"/>
      <c r="FI359" s="21"/>
      <c r="FJ359" s="21"/>
      <c r="FK359" s="21"/>
      <c r="FL359" s="21"/>
      <c r="FM359" s="21"/>
      <c r="FN359" s="21"/>
      <c r="FO359" s="21"/>
      <c r="FP359" s="21"/>
      <c r="FQ359" s="21"/>
      <c r="FR359" s="21"/>
      <c r="FS359" s="21"/>
      <c r="FT359" s="21"/>
      <c r="FU359" s="21"/>
      <c r="FV359" s="21"/>
      <c r="FW359" s="21"/>
      <c r="FX359" s="21"/>
      <c r="FY359" s="21"/>
      <c r="FZ359" s="21"/>
      <c r="GA359" s="21"/>
      <c r="GB359" s="21"/>
      <c r="GC359" s="21"/>
      <c r="GD359" s="21"/>
      <c r="GE359" s="21"/>
      <c r="GF359" s="21"/>
      <c r="GG359" s="21"/>
      <c r="GH359" s="21"/>
      <c r="GI359" s="21"/>
      <c r="GJ359" s="21"/>
      <c r="GK359" s="21"/>
      <c r="GL359" s="21"/>
      <c r="GM359" s="21"/>
      <c r="GN359" s="21"/>
      <c r="GO359" s="21"/>
      <c r="GP359" s="21"/>
      <c r="GQ359" s="21"/>
      <c r="GR359" s="21"/>
      <c r="GS359" s="21"/>
      <c r="GT359" s="21"/>
      <c r="GU359" s="21"/>
      <c r="GV359" s="21"/>
      <c r="GW359" s="21"/>
      <c r="GX359" s="21"/>
      <c r="GY359" s="21"/>
      <c r="GZ359" s="21"/>
      <c r="HA359" s="21"/>
      <c r="HB359" s="21"/>
      <c r="HC359" s="21"/>
      <c r="HD359" s="21"/>
      <c r="HE359" s="21"/>
      <c r="HF359" s="21"/>
      <c r="HG359" s="21"/>
      <c r="HH359" s="21"/>
      <c r="HI359" s="21"/>
      <c r="HJ359" s="21"/>
      <c r="HK359" s="21"/>
      <c r="HL359" s="21"/>
      <c r="HM359" s="21"/>
      <c r="HN359" s="21"/>
      <c r="HO359" s="21"/>
      <c r="HP359" s="21"/>
      <c r="HQ359" s="21"/>
      <c r="HR359" s="21"/>
      <c r="HS359" s="21"/>
      <c r="HT359" s="21"/>
      <c r="HU359" s="21"/>
      <c r="HV359" s="21"/>
      <c r="HW359" s="21"/>
      <c r="HX359" s="21"/>
      <c r="HY359" s="21"/>
      <c r="HZ359" s="21"/>
      <c r="IA359" s="21"/>
      <c r="IB359" s="21"/>
      <c r="IC359" s="21"/>
      <c r="ID359" s="21"/>
      <c r="IE359" s="21"/>
      <c r="IF359" s="21"/>
      <c r="IG359" s="21"/>
      <c r="IH359" s="21"/>
      <c r="II359" s="21"/>
      <c r="IJ359" s="21"/>
      <c r="IK359" s="21"/>
      <c r="IL359" s="21"/>
      <c r="IM359" s="21"/>
      <c r="IN359" s="21"/>
    </row>
    <row r="360" spans="1:248" ht="88.5" customHeight="1">
      <c r="A360" s="6" t="s">
        <v>34</v>
      </c>
      <c r="B360" s="10"/>
      <c r="C360" s="6" t="s">
        <v>367</v>
      </c>
      <c r="D360" s="6" t="s">
        <v>375</v>
      </c>
      <c r="E360" s="6" t="s">
        <v>35</v>
      </c>
      <c r="F360" s="7">
        <f t="shared" si="87"/>
        <v>4726</v>
      </c>
      <c r="G360" s="7">
        <v>4726</v>
      </c>
      <c r="H360" s="7"/>
      <c r="I360" s="7">
        <f t="shared" si="89"/>
        <v>0</v>
      </c>
      <c r="J360" s="7"/>
      <c r="K360" s="7"/>
      <c r="L360" s="21"/>
      <c r="M360" s="21"/>
      <c r="N360" s="21"/>
      <c r="O360" s="21"/>
      <c r="P360" s="21"/>
      <c r="Q360" s="21"/>
      <c r="R360" s="21"/>
      <c r="S360" s="21"/>
      <c r="T360" s="21"/>
      <c r="U360" s="21"/>
      <c r="V360" s="21"/>
      <c r="W360" s="21"/>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c r="DL360" s="21"/>
      <c r="DM360" s="21"/>
      <c r="DN360" s="21"/>
      <c r="DO360" s="21"/>
      <c r="DP360" s="21"/>
      <c r="DQ360" s="21"/>
      <c r="DR360" s="21"/>
      <c r="DS360" s="21"/>
      <c r="DT360" s="21"/>
      <c r="DU360" s="21"/>
      <c r="DV360" s="21"/>
      <c r="DW360" s="21"/>
      <c r="DX360" s="21"/>
      <c r="DY360" s="21"/>
      <c r="DZ360" s="21"/>
      <c r="EA360" s="21"/>
      <c r="EB360" s="21"/>
      <c r="EC360" s="21"/>
      <c r="ED360" s="21"/>
      <c r="EE360" s="21"/>
      <c r="EF360" s="21"/>
      <c r="EG360" s="21"/>
      <c r="EH360" s="21"/>
      <c r="EI360" s="21"/>
      <c r="EJ360" s="21"/>
      <c r="EK360" s="21"/>
      <c r="EL360" s="21"/>
      <c r="EM360" s="21"/>
      <c r="EN360" s="21"/>
      <c r="EO360" s="21"/>
      <c r="EP360" s="21"/>
      <c r="EQ360" s="21"/>
      <c r="ER360" s="21"/>
      <c r="ES360" s="21"/>
      <c r="ET360" s="21"/>
      <c r="EU360" s="21"/>
      <c r="EV360" s="21"/>
      <c r="EW360" s="21"/>
      <c r="EX360" s="21"/>
      <c r="EY360" s="21"/>
      <c r="EZ360" s="21"/>
      <c r="FA360" s="21"/>
      <c r="FB360" s="21"/>
      <c r="FC360" s="21"/>
      <c r="FD360" s="21"/>
      <c r="FE360" s="21"/>
      <c r="FF360" s="21"/>
      <c r="FG360" s="21"/>
      <c r="FH360" s="21"/>
      <c r="FI360" s="21"/>
      <c r="FJ360" s="21"/>
      <c r="FK360" s="21"/>
      <c r="FL360" s="21"/>
      <c r="FM360" s="21"/>
      <c r="FN360" s="21"/>
      <c r="FO360" s="21"/>
      <c r="FP360" s="21"/>
      <c r="FQ360" s="21"/>
      <c r="FR360" s="21"/>
      <c r="FS360" s="21"/>
      <c r="FT360" s="21"/>
      <c r="FU360" s="21"/>
      <c r="FV360" s="21"/>
      <c r="FW360" s="21"/>
      <c r="FX360" s="21"/>
      <c r="FY360" s="21"/>
      <c r="FZ360" s="21"/>
      <c r="GA360" s="21"/>
      <c r="GB360" s="21"/>
      <c r="GC360" s="21"/>
      <c r="GD360" s="21"/>
      <c r="GE360" s="21"/>
      <c r="GF360" s="21"/>
      <c r="GG360" s="21"/>
      <c r="GH360" s="21"/>
      <c r="GI360" s="21"/>
      <c r="GJ360" s="21"/>
      <c r="GK360" s="21"/>
      <c r="GL360" s="21"/>
      <c r="GM360" s="21"/>
      <c r="GN360" s="21"/>
      <c r="GO360" s="21"/>
      <c r="GP360" s="21"/>
      <c r="GQ360" s="21"/>
      <c r="GR360" s="21"/>
      <c r="GS360" s="21"/>
      <c r="GT360" s="21"/>
      <c r="GU360" s="21"/>
      <c r="GV360" s="21"/>
      <c r="GW360" s="21"/>
      <c r="GX360" s="21"/>
      <c r="GY360" s="21"/>
      <c r="GZ360" s="21"/>
      <c r="HA360" s="21"/>
      <c r="HB360" s="21"/>
      <c r="HC360" s="21"/>
      <c r="HD360" s="21"/>
      <c r="HE360" s="21"/>
      <c r="HF360" s="21"/>
      <c r="HG360" s="21"/>
      <c r="HH360" s="21"/>
      <c r="HI360" s="21"/>
      <c r="HJ360" s="21"/>
      <c r="HK360" s="21"/>
      <c r="HL360" s="21"/>
      <c r="HM360" s="21"/>
      <c r="HN360" s="21"/>
      <c r="HO360" s="21"/>
      <c r="HP360" s="21"/>
      <c r="HQ360" s="21"/>
      <c r="HR360" s="21"/>
      <c r="HS360" s="21"/>
      <c r="HT360" s="21"/>
      <c r="HU360" s="21"/>
      <c r="HV360" s="21"/>
      <c r="HW360" s="21"/>
      <c r="HX360" s="21"/>
      <c r="HY360" s="21"/>
      <c r="HZ360" s="21"/>
      <c r="IA360" s="21"/>
      <c r="IB360" s="21"/>
      <c r="IC360" s="21"/>
      <c r="ID360" s="21"/>
      <c r="IE360" s="21"/>
      <c r="IF360" s="21"/>
      <c r="IG360" s="21"/>
      <c r="IH360" s="21"/>
      <c r="II360" s="21"/>
      <c r="IJ360" s="21"/>
      <c r="IK360" s="21"/>
      <c r="IL360" s="21"/>
      <c r="IM360" s="21"/>
      <c r="IN360" s="21"/>
    </row>
    <row r="361" spans="1:248" s="35" customFormat="1" ht="88.5" customHeight="1">
      <c r="A361" s="12" t="s">
        <v>1002</v>
      </c>
      <c r="B361" s="12"/>
      <c r="C361" s="13" t="s">
        <v>367</v>
      </c>
      <c r="D361" s="9" t="s">
        <v>1005</v>
      </c>
      <c r="E361" s="13"/>
      <c r="F361" s="14">
        <f t="shared" si="87"/>
        <v>4085.7</v>
      </c>
      <c r="G361" s="14">
        <f>G362</f>
        <v>408.6</v>
      </c>
      <c r="H361" s="14">
        <f>H362</f>
        <v>3677.1</v>
      </c>
      <c r="I361" s="14">
        <f t="shared" si="89"/>
        <v>0</v>
      </c>
      <c r="J361" s="14">
        <f>J362</f>
        <v>0</v>
      </c>
      <c r="K361" s="14">
        <f>K362</f>
        <v>0</v>
      </c>
    </row>
    <row r="362" spans="1:248" ht="147.75" customHeight="1">
      <c r="A362" s="6" t="s">
        <v>1076</v>
      </c>
      <c r="B362" s="10"/>
      <c r="C362" s="6" t="s">
        <v>367</v>
      </c>
      <c r="D362" s="6" t="s">
        <v>1077</v>
      </c>
      <c r="E362" s="6"/>
      <c r="F362" s="7">
        <f t="shared" si="87"/>
        <v>4085.7</v>
      </c>
      <c r="G362" s="7">
        <f>G363</f>
        <v>408.6</v>
      </c>
      <c r="H362" s="7">
        <f>H363</f>
        <v>3677.1</v>
      </c>
      <c r="I362" s="7">
        <f t="shared" si="89"/>
        <v>0</v>
      </c>
      <c r="J362" s="7">
        <f>J363</f>
        <v>0</v>
      </c>
      <c r="K362" s="7">
        <f>K363</f>
        <v>0</v>
      </c>
      <c r="L362" s="21"/>
      <c r="M362" s="21"/>
      <c r="N362" s="21"/>
      <c r="O362" s="21"/>
      <c r="P362" s="21"/>
      <c r="Q362" s="21"/>
      <c r="R362" s="21"/>
      <c r="S362" s="21"/>
      <c r="T362" s="21"/>
      <c r="U362" s="21"/>
      <c r="V362" s="21"/>
      <c r="W362" s="21"/>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1"/>
      <c r="CF362" s="21"/>
      <c r="CG362" s="21"/>
      <c r="CH362" s="21"/>
      <c r="CI362" s="21"/>
      <c r="CJ362" s="21"/>
      <c r="CK362" s="21"/>
      <c r="CL362" s="21"/>
      <c r="CM362" s="21"/>
      <c r="CN362" s="21"/>
      <c r="CO362" s="21"/>
      <c r="CP362" s="21"/>
      <c r="CQ362" s="21"/>
      <c r="CR362" s="21"/>
      <c r="CS362" s="21"/>
      <c r="CT362" s="21"/>
      <c r="CU362" s="21"/>
      <c r="CV362" s="21"/>
      <c r="CW362" s="21"/>
      <c r="CX362" s="21"/>
      <c r="CY362" s="21"/>
      <c r="CZ362" s="21"/>
      <c r="DA362" s="21"/>
      <c r="DB362" s="21"/>
      <c r="DC362" s="21"/>
      <c r="DD362" s="21"/>
      <c r="DE362" s="21"/>
      <c r="DF362" s="21"/>
      <c r="DG362" s="21"/>
      <c r="DH362" s="21"/>
      <c r="DI362" s="21"/>
      <c r="DJ362" s="21"/>
      <c r="DK362" s="21"/>
      <c r="DL362" s="21"/>
      <c r="DM362" s="21"/>
      <c r="DN362" s="21"/>
      <c r="DO362" s="21"/>
      <c r="DP362" s="21"/>
      <c r="DQ362" s="21"/>
      <c r="DR362" s="21"/>
      <c r="DS362" s="21"/>
      <c r="DT362" s="21"/>
      <c r="DU362" s="21"/>
      <c r="DV362" s="21"/>
      <c r="DW362" s="21"/>
      <c r="DX362" s="21"/>
      <c r="DY362" s="21"/>
      <c r="DZ362" s="21"/>
      <c r="EA362" s="21"/>
      <c r="EB362" s="21"/>
      <c r="EC362" s="21"/>
      <c r="ED362" s="21"/>
      <c r="EE362" s="21"/>
      <c r="EF362" s="21"/>
      <c r="EG362" s="21"/>
      <c r="EH362" s="21"/>
      <c r="EI362" s="21"/>
      <c r="EJ362" s="21"/>
      <c r="EK362" s="21"/>
      <c r="EL362" s="21"/>
      <c r="EM362" s="21"/>
      <c r="EN362" s="21"/>
      <c r="EO362" s="21"/>
      <c r="EP362" s="21"/>
      <c r="EQ362" s="21"/>
      <c r="ER362" s="21"/>
      <c r="ES362" s="21"/>
      <c r="ET362" s="21"/>
      <c r="EU362" s="21"/>
      <c r="EV362" s="21"/>
      <c r="EW362" s="21"/>
      <c r="EX362" s="21"/>
      <c r="EY362" s="21"/>
      <c r="EZ362" s="21"/>
      <c r="FA362" s="21"/>
      <c r="FB362" s="21"/>
      <c r="FC362" s="21"/>
      <c r="FD362" s="21"/>
      <c r="FE362" s="21"/>
      <c r="FF362" s="21"/>
      <c r="FG362" s="21"/>
      <c r="FH362" s="21"/>
      <c r="FI362" s="21"/>
      <c r="FJ362" s="21"/>
      <c r="FK362" s="21"/>
      <c r="FL362" s="21"/>
      <c r="FM362" s="21"/>
      <c r="FN362" s="21"/>
      <c r="FO362" s="21"/>
      <c r="FP362" s="21"/>
      <c r="FQ362" s="21"/>
      <c r="FR362" s="21"/>
      <c r="FS362" s="21"/>
      <c r="FT362" s="21"/>
      <c r="FU362" s="21"/>
      <c r="FV362" s="21"/>
      <c r="FW362" s="21"/>
      <c r="FX362" s="21"/>
      <c r="FY362" s="21"/>
      <c r="FZ362" s="21"/>
      <c r="GA362" s="21"/>
      <c r="GB362" s="21"/>
      <c r="GC362" s="21"/>
      <c r="GD362" s="21"/>
      <c r="GE362" s="21"/>
      <c r="GF362" s="21"/>
      <c r="GG362" s="21"/>
      <c r="GH362" s="21"/>
      <c r="GI362" s="21"/>
      <c r="GJ362" s="21"/>
      <c r="GK362" s="21"/>
      <c r="GL362" s="21"/>
      <c r="GM362" s="21"/>
      <c r="GN362" s="21"/>
      <c r="GO362" s="21"/>
      <c r="GP362" s="21"/>
      <c r="GQ362" s="21"/>
      <c r="GR362" s="21"/>
      <c r="GS362" s="21"/>
      <c r="GT362" s="21"/>
      <c r="GU362" s="21"/>
      <c r="GV362" s="21"/>
      <c r="GW362" s="21"/>
      <c r="GX362" s="21"/>
      <c r="GY362" s="21"/>
      <c r="GZ362" s="21"/>
      <c r="HA362" s="21"/>
      <c r="HB362" s="21"/>
      <c r="HC362" s="21"/>
      <c r="HD362" s="21"/>
      <c r="HE362" s="21"/>
      <c r="HF362" s="21"/>
      <c r="HG362" s="21"/>
      <c r="HH362" s="21"/>
      <c r="HI362" s="21"/>
      <c r="HJ362" s="21"/>
      <c r="HK362" s="21"/>
      <c r="HL362" s="21"/>
      <c r="HM362" s="21"/>
      <c r="HN362" s="21"/>
      <c r="HO362" s="21"/>
      <c r="HP362" s="21"/>
      <c r="HQ362" s="21"/>
      <c r="HR362" s="21"/>
      <c r="HS362" s="21"/>
      <c r="HT362" s="21"/>
      <c r="HU362" s="21"/>
      <c r="HV362" s="21"/>
      <c r="HW362" s="21"/>
      <c r="HX362" s="21"/>
      <c r="HY362" s="21"/>
      <c r="HZ362" s="21"/>
      <c r="IA362" s="21"/>
      <c r="IB362" s="21"/>
      <c r="IC362" s="21"/>
      <c r="ID362" s="21"/>
      <c r="IE362" s="21"/>
      <c r="IF362" s="21"/>
      <c r="IG362" s="21"/>
      <c r="IH362" s="21"/>
      <c r="II362" s="21"/>
      <c r="IJ362" s="21"/>
      <c r="IK362" s="21"/>
      <c r="IL362" s="21"/>
      <c r="IM362" s="21"/>
      <c r="IN362" s="21"/>
    </row>
    <row r="363" spans="1:248" ht="101.25" customHeight="1">
      <c r="A363" s="6" t="s">
        <v>275</v>
      </c>
      <c r="B363" s="10"/>
      <c r="C363" s="6" t="s">
        <v>367</v>
      </c>
      <c r="D363" s="6" t="s">
        <v>1077</v>
      </c>
      <c r="E363" s="6" t="s">
        <v>276</v>
      </c>
      <c r="F363" s="7">
        <f t="shared" si="87"/>
        <v>4085.7</v>
      </c>
      <c r="G363" s="7">
        <v>408.6</v>
      </c>
      <c r="H363" s="7">
        <v>3677.1</v>
      </c>
      <c r="I363" s="7">
        <f t="shared" si="89"/>
        <v>0</v>
      </c>
      <c r="J363" s="7"/>
      <c r="K363" s="7"/>
      <c r="L363" s="21"/>
      <c r="M363" s="21"/>
      <c r="N363" s="21"/>
      <c r="O363" s="21"/>
      <c r="P363" s="21"/>
      <c r="Q363" s="21"/>
      <c r="R363" s="21"/>
      <c r="S363" s="21"/>
      <c r="T363" s="21"/>
      <c r="U363" s="21"/>
      <c r="V363" s="21"/>
      <c r="W363" s="21"/>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c r="DL363" s="21"/>
      <c r="DM363" s="21"/>
      <c r="DN363" s="21"/>
      <c r="DO363" s="21"/>
      <c r="DP363" s="21"/>
      <c r="DQ363" s="21"/>
      <c r="DR363" s="21"/>
      <c r="DS363" s="21"/>
      <c r="DT363" s="21"/>
      <c r="DU363" s="21"/>
      <c r="DV363" s="21"/>
      <c r="DW363" s="21"/>
      <c r="DX363" s="21"/>
      <c r="DY363" s="21"/>
      <c r="DZ363" s="21"/>
      <c r="EA363" s="21"/>
      <c r="EB363" s="21"/>
      <c r="EC363" s="21"/>
      <c r="ED363" s="21"/>
      <c r="EE363" s="21"/>
      <c r="EF363" s="21"/>
      <c r="EG363" s="21"/>
      <c r="EH363" s="21"/>
      <c r="EI363" s="21"/>
      <c r="EJ363" s="21"/>
      <c r="EK363" s="21"/>
      <c r="EL363" s="21"/>
      <c r="EM363" s="21"/>
      <c r="EN363" s="21"/>
      <c r="EO363" s="21"/>
      <c r="EP363" s="21"/>
      <c r="EQ363" s="21"/>
      <c r="ER363" s="21"/>
      <c r="ES363" s="21"/>
      <c r="ET363" s="21"/>
      <c r="EU363" s="21"/>
      <c r="EV363" s="21"/>
      <c r="EW363" s="21"/>
      <c r="EX363" s="21"/>
      <c r="EY363" s="21"/>
      <c r="EZ363" s="21"/>
      <c r="FA363" s="21"/>
      <c r="FB363" s="21"/>
      <c r="FC363" s="21"/>
      <c r="FD363" s="21"/>
      <c r="FE363" s="21"/>
      <c r="FF363" s="21"/>
      <c r="FG363" s="21"/>
      <c r="FH363" s="21"/>
      <c r="FI363" s="21"/>
      <c r="FJ363" s="21"/>
      <c r="FK363" s="21"/>
      <c r="FL363" s="21"/>
      <c r="FM363" s="21"/>
      <c r="FN363" s="21"/>
      <c r="FO363" s="21"/>
      <c r="FP363" s="21"/>
      <c r="FQ363" s="21"/>
      <c r="FR363" s="21"/>
      <c r="FS363" s="21"/>
      <c r="FT363" s="21"/>
      <c r="FU363" s="21"/>
      <c r="FV363" s="21"/>
      <c r="FW363" s="21"/>
      <c r="FX363" s="21"/>
      <c r="FY363" s="21"/>
      <c r="FZ363" s="21"/>
      <c r="GA363" s="21"/>
      <c r="GB363" s="21"/>
      <c r="GC363" s="21"/>
      <c r="GD363" s="21"/>
      <c r="GE363" s="21"/>
      <c r="GF363" s="21"/>
      <c r="GG363" s="21"/>
      <c r="GH363" s="21"/>
      <c r="GI363" s="21"/>
      <c r="GJ363" s="21"/>
      <c r="GK363" s="21"/>
      <c r="GL363" s="21"/>
      <c r="GM363" s="21"/>
      <c r="GN363" s="21"/>
      <c r="GO363" s="21"/>
      <c r="GP363" s="21"/>
      <c r="GQ363" s="21"/>
      <c r="GR363" s="21"/>
      <c r="GS363" s="21"/>
      <c r="GT363" s="21"/>
      <c r="GU363" s="21"/>
      <c r="GV363" s="21"/>
      <c r="GW363" s="21"/>
      <c r="GX363" s="21"/>
      <c r="GY363" s="21"/>
      <c r="GZ363" s="21"/>
      <c r="HA363" s="21"/>
      <c r="HB363" s="21"/>
      <c r="HC363" s="21"/>
      <c r="HD363" s="21"/>
      <c r="HE363" s="21"/>
      <c r="HF363" s="21"/>
      <c r="HG363" s="21"/>
      <c r="HH363" s="21"/>
      <c r="HI363" s="21"/>
      <c r="HJ363" s="21"/>
      <c r="HK363" s="21"/>
      <c r="HL363" s="21"/>
      <c r="HM363" s="21"/>
      <c r="HN363" s="21"/>
      <c r="HO363" s="21"/>
      <c r="HP363" s="21"/>
      <c r="HQ363" s="21"/>
      <c r="HR363" s="21"/>
      <c r="HS363" s="21"/>
      <c r="HT363" s="21"/>
      <c r="HU363" s="21"/>
      <c r="HV363" s="21"/>
      <c r="HW363" s="21"/>
      <c r="HX363" s="21"/>
      <c r="HY363" s="21"/>
      <c r="HZ363" s="21"/>
      <c r="IA363" s="21"/>
      <c r="IB363" s="21"/>
      <c r="IC363" s="21"/>
      <c r="ID363" s="21"/>
      <c r="IE363" s="21"/>
      <c r="IF363" s="21"/>
      <c r="IG363" s="21"/>
      <c r="IH363" s="21"/>
      <c r="II363" s="21"/>
      <c r="IJ363" s="21"/>
      <c r="IK363" s="21"/>
      <c r="IL363" s="21"/>
      <c r="IM363" s="21"/>
      <c r="IN363" s="21"/>
    </row>
    <row r="364" spans="1:248" ht="47.25" customHeight="1">
      <c r="A364" s="9" t="s">
        <v>376</v>
      </c>
      <c r="B364" s="9"/>
      <c r="C364" s="9" t="s">
        <v>377</v>
      </c>
      <c r="D364" s="9"/>
      <c r="E364" s="6"/>
      <c r="F364" s="8">
        <f t="shared" si="87"/>
        <v>16563</v>
      </c>
      <c r="G364" s="8">
        <f t="shared" ref="G364:H369" si="93">G365</f>
        <v>16563</v>
      </c>
      <c r="H364" s="8">
        <f t="shared" si="93"/>
        <v>0</v>
      </c>
      <c r="I364" s="8">
        <f t="shared" si="89"/>
        <v>16688</v>
      </c>
      <c r="J364" s="8">
        <f t="shared" ref="J364:K369" si="94">J365</f>
        <v>16688</v>
      </c>
      <c r="K364" s="8">
        <f t="shared" si="94"/>
        <v>0</v>
      </c>
      <c r="L364" s="21"/>
      <c r="M364" s="21"/>
      <c r="N364" s="21"/>
      <c r="O364" s="21"/>
      <c r="P364" s="21"/>
      <c r="Q364" s="21"/>
      <c r="R364" s="21"/>
      <c r="S364" s="21"/>
      <c r="T364" s="21"/>
      <c r="U364" s="21"/>
      <c r="V364" s="21"/>
      <c r="W364" s="21"/>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c r="DL364" s="21"/>
      <c r="DM364" s="21"/>
      <c r="DN364" s="21"/>
      <c r="DO364" s="21"/>
      <c r="DP364" s="21"/>
      <c r="DQ364" s="21"/>
      <c r="DR364" s="21"/>
      <c r="DS364" s="21"/>
      <c r="DT364" s="21"/>
      <c r="DU364" s="21"/>
      <c r="DV364" s="21"/>
      <c r="DW364" s="21"/>
      <c r="DX364" s="21"/>
      <c r="DY364" s="21"/>
      <c r="DZ364" s="21"/>
      <c r="EA364" s="21"/>
      <c r="EB364" s="21"/>
      <c r="EC364" s="21"/>
      <c r="ED364" s="21"/>
      <c r="EE364" s="21"/>
      <c r="EF364" s="21"/>
      <c r="EG364" s="21"/>
      <c r="EH364" s="21"/>
      <c r="EI364" s="21"/>
      <c r="EJ364" s="21"/>
      <c r="EK364" s="21"/>
      <c r="EL364" s="21"/>
      <c r="EM364" s="21"/>
      <c r="EN364" s="21"/>
      <c r="EO364" s="21"/>
      <c r="EP364" s="21"/>
      <c r="EQ364" s="21"/>
      <c r="ER364" s="21"/>
      <c r="ES364" s="21"/>
      <c r="ET364" s="21"/>
      <c r="EU364" s="21"/>
      <c r="EV364" s="21"/>
      <c r="EW364" s="21"/>
      <c r="EX364" s="21"/>
      <c r="EY364" s="21"/>
      <c r="EZ364" s="21"/>
      <c r="FA364" s="21"/>
      <c r="FB364" s="21"/>
      <c r="FC364" s="21"/>
      <c r="FD364" s="21"/>
      <c r="FE364" s="21"/>
      <c r="FF364" s="21"/>
      <c r="FG364" s="21"/>
      <c r="FH364" s="21"/>
      <c r="FI364" s="21"/>
      <c r="FJ364" s="21"/>
      <c r="FK364" s="21"/>
      <c r="FL364" s="21"/>
      <c r="FM364" s="21"/>
      <c r="FN364" s="21"/>
      <c r="FO364" s="21"/>
      <c r="FP364" s="21"/>
      <c r="FQ364" s="21"/>
      <c r="FR364" s="21"/>
      <c r="FS364" s="21"/>
      <c r="FT364" s="21"/>
      <c r="FU364" s="21"/>
      <c r="FV364" s="21"/>
      <c r="FW364" s="21"/>
      <c r="FX364" s="21"/>
      <c r="FY364" s="21"/>
      <c r="FZ364" s="21"/>
      <c r="GA364" s="21"/>
      <c r="GB364" s="21"/>
      <c r="GC364" s="21"/>
      <c r="GD364" s="21"/>
      <c r="GE364" s="21"/>
      <c r="GF364" s="21"/>
      <c r="GG364" s="21"/>
      <c r="GH364" s="21"/>
      <c r="GI364" s="21"/>
      <c r="GJ364" s="21"/>
      <c r="GK364" s="21"/>
      <c r="GL364" s="21"/>
      <c r="GM364" s="21"/>
      <c r="GN364" s="21"/>
      <c r="GO364" s="21"/>
      <c r="GP364" s="21"/>
      <c r="GQ364" s="21"/>
      <c r="GR364" s="21"/>
      <c r="GS364" s="21"/>
      <c r="GT364" s="21"/>
      <c r="GU364" s="21"/>
      <c r="GV364" s="21"/>
      <c r="GW364" s="21"/>
      <c r="GX364" s="21"/>
      <c r="GY364" s="21"/>
      <c r="GZ364" s="21"/>
      <c r="HA364" s="21"/>
      <c r="HB364" s="21"/>
      <c r="HC364" s="21"/>
      <c r="HD364" s="21"/>
      <c r="HE364" s="21"/>
      <c r="HF364" s="21"/>
      <c r="HG364" s="21"/>
      <c r="HH364" s="21"/>
      <c r="HI364" s="21"/>
      <c r="HJ364" s="21"/>
      <c r="HK364" s="21"/>
      <c r="HL364" s="21"/>
      <c r="HM364" s="21"/>
      <c r="HN364" s="21"/>
      <c r="HO364" s="21"/>
      <c r="HP364" s="21"/>
      <c r="HQ364" s="21"/>
      <c r="HR364" s="21"/>
      <c r="HS364" s="21"/>
      <c r="HT364" s="21"/>
      <c r="HU364" s="21"/>
      <c r="HV364" s="21"/>
      <c r="HW364" s="21"/>
      <c r="HX364" s="21"/>
      <c r="HY364" s="21"/>
      <c r="HZ364" s="21"/>
      <c r="IA364" s="21"/>
      <c r="IB364" s="21"/>
      <c r="IC364" s="21"/>
      <c r="ID364" s="21"/>
      <c r="IE364" s="21"/>
      <c r="IF364" s="21"/>
      <c r="IG364" s="21"/>
      <c r="IH364" s="21"/>
      <c r="II364" s="21"/>
      <c r="IJ364" s="21"/>
      <c r="IK364" s="21"/>
      <c r="IL364" s="21"/>
      <c r="IM364" s="21"/>
      <c r="IN364" s="21"/>
    </row>
    <row r="365" spans="1:248" ht="57.75" customHeight="1">
      <c r="A365" s="9" t="s">
        <v>378</v>
      </c>
      <c r="B365" s="9"/>
      <c r="C365" s="9" t="s">
        <v>379</v>
      </c>
      <c r="D365" s="9"/>
      <c r="E365" s="6"/>
      <c r="F365" s="8">
        <f t="shared" si="87"/>
        <v>16563</v>
      </c>
      <c r="G365" s="8">
        <f t="shared" si="93"/>
        <v>16563</v>
      </c>
      <c r="H365" s="8">
        <f t="shared" si="93"/>
        <v>0</v>
      </c>
      <c r="I365" s="8">
        <f t="shared" si="89"/>
        <v>16688</v>
      </c>
      <c r="J365" s="8">
        <f t="shared" si="94"/>
        <v>16688</v>
      </c>
      <c r="K365" s="8">
        <f t="shared" si="94"/>
        <v>0</v>
      </c>
      <c r="L365" s="21"/>
      <c r="M365" s="21"/>
      <c r="N365" s="21"/>
      <c r="O365" s="21"/>
      <c r="P365" s="21"/>
      <c r="Q365" s="21"/>
      <c r="R365" s="21"/>
      <c r="S365" s="21"/>
      <c r="T365" s="21"/>
      <c r="U365" s="21"/>
      <c r="V365" s="21"/>
      <c r="W365" s="21"/>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c r="DL365" s="21"/>
      <c r="DM365" s="21"/>
      <c r="DN365" s="21"/>
      <c r="DO365" s="21"/>
      <c r="DP365" s="21"/>
      <c r="DQ365" s="21"/>
      <c r="DR365" s="21"/>
      <c r="DS365" s="21"/>
      <c r="DT365" s="21"/>
      <c r="DU365" s="21"/>
      <c r="DV365" s="21"/>
      <c r="DW365" s="21"/>
      <c r="DX365" s="21"/>
      <c r="DY365" s="21"/>
      <c r="DZ365" s="21"/>
      <c r="EA365" s="21"/>
      <c r="EB365" s="21"/>
      <c r="EC365" s="21"/>
      <c r="ED365" s="21"/>
      <c r="EE365" s="21"/>
      <c r="EF365" s="21"/>
      <c r="EG365" s="21"/>
      <c r="EH365" s="21"/>
      <c r="EI365" s="21"/>
      <c r="EJ365" s="21"/>
      <c r="EK365" s="21"/>
      <c r="EL365" s="21"/>
      <c r="EM365" s="21"/>
      <c r="EN365" s="21"/>
      <c r="EO365" s="21"/>
      <c r="EP365" s="21"/>
      <c r="EQ365" s="21"/>
      <c r="ER365" s="21"/>
      <c r="ES365" s="21"/>
      <c r="ET365" s="21"/>
      <c r="EU365" s="21"/>
      <c r="EV365" s="21"/>
      <c r="EW365" s="21"/>
      <c r="EX365" s="21"/>
      <c r="EY365" s="21"/>
      <c r="EZ365" s="21"/>
      <c r="FA365" s="21"/>
      <c r="FB365" s="21"/>
      <c r="FC365" s="21"/>
      <c r="FD365" s="21"/>
      <c r="FE365" s="21"/>
      <c r="FF365" s="21"/>
      <c r="FG365" s="21"/>
      <c r="FH365" s="21"/>
      <c r="FI365" s="21"/>
      <c r="FJ365" s="21"/>
      <c r="FK365" s="21"/>
      <c r="FL365" s="21"/>
      <c r="FM365" s="21"/>
      <c r="FN365" s="21"/>
      <c r="FO365" s="21"/>
      <c r="FP365" s="21"/>
      <c r="FQ365" s="21"/>
      <c r="FR365" s="21"/>
      <c r="FS365" s="21"/>
      <c r="FT365" s="21"/>
      <c r="FU365" s="21"/>
      <c r="FV365" s="21"/>
      <c r="FW365" s="21"/>
      <c r="FX365" s="21"/>
      <c r="FY365" s="21"/>
      <c r="FZ365" s="21"/>
      <c r="GA365" s="21"/>
      <c r="GB365" s="21"/>
      <c r="GC365" s="21"/>
      <c r="GD365" s="21"/>
      <c r="GE365" s="21"/>
      <c r="GF365" s="21"/>
      <c r="GG365" s="21"/>
      <c r="GH365" s="21"/>
      <c r="GI365" s="21"/>
      <c r="GJ365" s="21"/>
      <c r="GK365" s="21"/>
      <c r="GL365" s="21"/>
      <c r="GM365" s="21"/>
      <c r="GN365" s="21"/>
      <c r="GO365" s="21"/>
      <c r="GP365" s="21"/>
      <c r="GQ365" s="21"/>
      <c r="GR365" s="21"/>
      <c r="GS365" s="21"/>
      <c r="GT365" s="21"/>
      <c r="GU365" s="21"/>
      <c r="GV365" s="21"/>
      <c r="GW365" s="21"/>
      <c r="GX365" s="21"/>
      <c r="GY365" s="21"/>
      <c r="GZ365" s="21"/>
      <c r="HA365" s="21"/>
      <c r="HB365" s="21"/>
      <c r="HC365" s="21"/>
      <c r="HD365" s="21"/>
      <c r="HE365" s="21"/>
      <c r="HF365" s="21"/>
      <c r="HG365" s="21"/>
      <c r="HH365" s="21"/>
      <c r="HI365" s="21"/>
      <c r="HJ365" s="21"/>
      <c r="HK365" s="21"/>
      <c r="HL365" s="21"/>
      <c r="HM365" s="21"/>
      <c r="HN365" s="21"/>
      <c r="HO365" s="21"/>
      <c r="HP365" s="21"/>
      <c r="HQ365" s="21"/>
      <c r="HR365" s="21"/>
      <c r="HS365" s="21"/>
      <c r="HT365" s="21"/>
      <c r="HU365" s="21"/>
      <c r="HV365" s="21"/>
      <c r="HW365" s="21"/>
      <c r="HX365" s="21"/>
      <c r="HY365" s="21"/>
      <c r="HZ365" s="21"/>
      <c r="IA365" s="21"/>
      <c r="IB365" s="21"/>
      <c r="IC365" s="21"/>
      <c r="ID365" s="21"/>
      <c r="IE365" s="21"/>
      <c r="IF365" s="21"/>
      <c r="IG365" s="21"/>
      <c r="IH365" s="21"/>
      <c r="II365" s="21"/>
      <c r="IJ365" s="21"/>
      <c r="IK365" s="21"/>
      <c r="IL365" s="21"/>
      <c r="IM365" s="21"/>
      <c r="IN365" s="21"/>
    </row>
    <row r="366" spans="1:248" ht="209.25" customHeight="1">
      <c r="A366" s="9" t="s">
        <v>185</v>
      </c>
      <c r="B366" s="9"/>
      <c r="C366" s="9" t="s">
        <v>379</v>
      </c>
      <c r="D366" s="9" t="s">
        <v>186</v>
      </c>
      <c r="E366" s="6"/>
      <c r="F366" s="8">
        <f t="shared" si="87"/>
        <v>16563</v>
      </c>
      <c r="G366" s="8">
        <f t="shared" si="93"/>
        <v>16563</v>
      </c>
      <c r="H366" s="8">
        <f t="shared" si="93"/>
        <v>0</v>
      </c>
      <c r="I366" s="8">
        <f t="shared" si="89"/>
        <v>16688</v>
      </c>
      <c r="J366" s="8">
        <f t="shared" si="94"/>
        <v>16688</v>
      </c>
      <c r="K366" s="8">
        <f t="shared" si="94"/>
        <v>0</v>
      </c>
      <c r="L366" s="21"/>
      <c r="M366" s="21"/>
      <c r="N366" s="21"/>
      <c r="O366" s="21"/>
      <c r="P366" s="21"/>
      <c r="Q366" s="21"/>
      <c r="R366" s="21"/>
      <c r="S366" s="21"/>
      <c r="T366" s="21"/>
      <c r="U366" s="21"/>
      <c r="V366" s="21"/>
      <c r="W366" s="21"/>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c r="DL366" s="21"/>
      <c r="DM366" s="21"/>
      <c r="DN366" s="21"/>
      <c r="DO366" s="21"/>
      <c r="DP366" s="21"/>
      <c r="DQ366" s="21"/>
      <c r="DR366" s="21"/>
      <c r="DS366" s="21"/>
      <c r="DT366" s="21"/>
      <c r="DU366" s="21"/>
      <c r="DV366" s="21"/>
      <c r="DW366" s="21"/>
      <c r="DX366" s="21"/>
      <c r="DY366" s="21"/>
      <c r="DZ366" s="21"/>
      <c r="EA366" s="21"/>
      <c r="EB366" s="21"/>
      <c r="EC366" s="21"/>
      <c r="ED366" s="21"/>
      <c r="EE366" s="21"/>
      <c r="EF366" s="21"/>
      <c r="EG366" s="21"/>
      <c r="EH366" s="21"/>
      <c r="EI366" s="21"/>
      <c r="EJ366" s="21"/>
      <c r="EK366" s="21"/>
      <c r="EL366" s="21"/>
      <c r="EM366" s="21"/>
      <c r="EN366" s="21"/>
      <c r="EO366" s="21"/>
      <c r="EP366" s="21"/>
      <c r="EQ366" s="21"/>
      <c r="ER366" s="21"/>
      <c r="ES366" s="21"/>
      <c r="ET366" s="21"/>
      <c r="EU366" s="21"/>
      <c r="EV366" s="21"/>
      <c r="EW366" s="21"/>
      <c r="EX366" s="21"/>
      <c r="EY366" s="21"/>
      <c r="EZ366" s="21"/>
      <c r="FA366" s="21"/>
      <c r="FB366" s="21"/>
      <c r="FC366" s="21"/>
      <c r="FD366" s="21"/>
      <c r="FE366" s="21"/>
      <c r="FF366" s="21"/>
      <c r="FG366" s="21"/>
      <c r="FH366" s="21"/>
      <c r="FI366" s="21"/>
      <c r="FJ366" s="21"/>
      <c r="FK366" s="21"/>
      <c r="FL366" s="21"/>
      <c r="FM366" s="21"/>
      <c r="FN366" s="21"/>
      <c r="FO366" s="21"/>
      <c r="FP366" s="21"/>
      <c r="FQ366" s="21"/>
      <c r="FR366" s="21"/>
      <c r="FS366" s="21"/>
      <c r="FT366" s="21"/>
      <c r="FU366" s="21"/>
      <c r="FV366" s="21"/>
      <c r="FW366" s="21"/>
      <c r="FX366" s="21"/>
      <c r="FY366" s="21"/>
      <c r="FZ366" s="21"/>
      <c r="GA366" s="21"/>
      <c r="GB366" s="21"/>
      <c r="GC366" s="21"/>
      <c r="GD366" s="21"/>
      <c r="GE366" s="21"/>
      <c r="GF366" s="21"/>
      <c r="GG366" s="21"/>
      <c r="GH366" s="21"/>
      <c r="GI366" s="21"/>
      <c r="GJ366" s="21"/>
      <c r="GK366" s="21"/>
      <c r="GL366" s="21"/>
      <c r="GM366" s="21"/>
      <c r="GN366" s="21"/>
      <c r="GO366" s="21"/>
      <c r="GP366" s="21"/>
      <c r="GQ366" s="21"/>
      <c r="GR366" s="21"/>
      <c r="GS366" s="21"/>
      <c r="GT366" s="21"/>
      <c r="GU366" s="21"/>
      <c r="GV366" s="21"/>
      <c r="GW366" s="21"/>
      <c r="GX366" s="21"/>
      <c r="GY366" s="21"/>
      <c r="GZ366" s="21"/>
      <c r="HA366" s="21"/>
      <c r="HB366" s="21"/>
      <c r="HC366" s="21"/>
      <c r="HD366" s="21"/>
      <c r="HE366" s="21"/>
      <c r="HF366" s="21"/>
      <c r="HG366" s="21"/>
      <c r="HH366" s="21"/>
      <c r="HI366" s="21"/>
      <c r="HJ366" s="21"/>
      <c r="HK366" s="21"/>
      <c r="HL366" s="21"/>
      <c r="HM366" s="21"/>
      <c r="HN366" s="21"/>
      <c r="HO366" s="21"/>
      <c r="HP366" s="21"/>
      <c r="HQ366" s="21"/>
      <c r="HR366" s="21"/>
      <c r="HS366" s="21"/>
      <c r="HT366" s="21"/>
      <c r="HU366" s="21"/>
      <c r="HV366" s="21"/>
      <c r="HW366" s="21"/>
      <c r="HX366" s="21"/>
      <c r="HY366" s="21"/>
      <c r="HZ366" s="21"/>
      <c r="IA366" s="21"/>
      <c r="IB366" s="21"/>
      <c r="IC366" s="21"/>
      <c r="ID366" s="21"/>
      <c r="IE366" s="21"/>
      <c r="IF366" s="21"/>
      <c r="IG366" s="21"/>
      <c r="IH366" s="21"/>
      <c r="II366" s="21"/>
      <c r="IJ366" s="21"/>
      <c r="IK366" s="21"/>
      <c r="IL366" s="21"/>
      <c r="IM366" s="21"/>
      <c r="IN366" s="21"/>
    </row>
    <row r="367" spans="1:248" ht="207" customHeight="1">
      <c r="A367" s="19" t="s">
        <v>380</v>
      </c>
      <c r="B367" s="9"/>
      <c r="C367" s="9" t="s">
        <v>379</v>
      </c>
      <c r="D367" s="9" t="s">
        <v>381</v>
      </c>
      <c r="E367" s="6"/>
      <c r="F367" s="8">
        <f t="shared" si="87"/>
        <v>16563</v>
      </c>
      <c r="G367" s="8">
        <f t="shared" si="93"/>
        <v>16563</v>
      </c>
      <c r="H367" s="8">
        <f t="shared" si="93"/>
        <v>0</v>
      </c>
      <c r="I367" s="8">
        <f t="shared" si="89"/>
        <v>16688</v>
      </c>
      <c r="J367" s="8">
        <f t="shared" si="94"/>
        <v>16688</v>
      </c>
      <c r="K367" s="8">
        <f t="shared" si="94"/>
        <v>0</v>
      </c>
      <c r="L367" s="21"/>
      <c r="M367" s="21"/>
      <c r="N367" s="21"/>
      <c r="O367" s="21"/>
      <c r="P367" s="21"/>
      <c r="Q367" s="21"/>
      <c r="R367" s="21"/>
      <c r="S367" s="21"/>
      <c r="T367" s="21"/>
      <c r="U367" s="21"/>
      <c r="V367" s="21"/>
      <c r="W367" s="21"/>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c r="DL367" s="21"/>
      <c r="DM367" s="21"/>
      <c r="DN367" s="21"/>
      <c r="DO367" s="21"/>
      <c r="DP367" s="21"/>
      <c r="DQ367" s="21"/>
      <c r="DR367" s="21"/>
      <c r="DS367" s="21"/>
      <c r="DT367" s="21"/>
      <c r="DU367" s="21"/>
      <c r="DV367" s="21"/>
      <c r="DW367" s="21"/>
      <c r="DX367" s="21"/>
      <c r="DY367" s="21"/>
      <c r="DZ367" s="21"/>
      <c r="EA367" s="21"/>
      <c r="EB367" s="21"/>
      <c r="EC367" s="21"/>
      <c r="ED367" s="21"/>
      <c r="EE367" s="21"/>
      <c r="EF367" s="21"/>
      <c r="EG367" s="21"/>
      <c r="EH367" s="21"/>
      <c r="EI367" s="21"/>
      <c r="EJ367" s="21"/>
      <c r="EK367" s="21"/>
      <c r="EL367" s="21"/>
      <c r="EM367" s="21"/>
      <c r="EN367" s="21"/>
      <c r="EO367" s="21"/>
      <c r="EP367" s="21"/>
      <c r="EQ367" s="21"/>
      <c r="ER367" s="21"/>
      <c r="ES367" s="21"/>
      <c r="ET367" s="21"/>
      <c r="EU367" s="21"/>
      <c r="EV367" s="21"/>
      <c r="EW367" s="21"/>
      <c r="EX367" s="21"/>
      <c r="EY367" s="21"/>
      <c r="EZ367" s="21"/>
      <c r="FA367" s="21"/>
      <c r="FB367" s="21"/>
      <c r="FC367" s="21"/>
      <c r="FD367" s="21"/>
      <c r="FE367" s="21"/>
      <c r="FF367" s="21"/>
      <c r="FG367" s="21"/>
      <c r="FH367" s="21"/>
      <c r="FI367" s="21"/>
      <c r="FJ367" s="21"/>
      <c r="FK367" s="21"/>
      <c r="FL367" s="21"/>
      <c r="FM367" s="21"/>
      <c r="FN367" s="21"/>
      <c r="FO367" s="21"/>
      <c r="FP367" s="21"/>
      <c r="FQ367" s="21"/>
      <c r="FR367" s="21"/>
      <c r="FS367" s="21"/>
      <c r="FT367" s="21"/>
      <c r="FU367" s="21"/>
      <c r="FV367" s="21"/>
      <c r="FW367" s="21"/>
      <c r="FX367" s="21"/>
      <c r="FY367" s="21"/>
      <c r="FZ367" s="21"/>
      <c r="GA367" s="21"/>
      <c r="GB367" s="21"/>
      <c r="GC367" s="21"/>
      <c r="GD367" s="21"/>
      <c r="GE367" s="21"/>
      <c r="GF367" s="21"/>
      <c r="GG367" s="21"/>
      <c r="GH367" s="21"/>
      <c r="GI367" s="21"/>
      <c r="GJ367" s="21"/>
      <c r="GK367" s="21"/>
      <c r="GL367" s="21"/>
      <c r="GM367" s="21"/>
      <c r="GN367" s="21"/>
      <c r="GO367" s="21"/>
      <c r="GP367" s="21"/>
      <c r="GQ367" s="21"/>
      <c r="GR367" s="21"/>
      <c r="GS367" s="21"/>
      <c r="GT367" s="21"/>
      <c r="GU367" s="21"/>
      <c r="GV367" s="21"/>
      <c r="GW367" s="21"/>
      <c r="GX367" s="21"/>
      <c r="GY367" s="21"/>
      <c r="GZ367" s="21"/>
      <c r="HA367" s="21"/>
      <c r="HB367" s="21"/>
      <c r="HC367" s="21"/>
      <c r="HD367" s="21"/>
      <c r="HE367" s="21"/>
      <c r="HF367" s="21"/>
      <c r="HG367" s="21"/>
      <c r="HH367" s="21"/>
      <c r="HI367" s="21"/>
      <c r="HJ367" s="21"/>
      <c r="HK367" s="21"/>
      <c r="HL367" s="21"/>
      <c r="HM367" s="21"/>
      <c r="HN367" s="21"/>
      <c r="HO367" s="21"/>
      <c r="HP367" s="21"/>
      <c r="HQ367" s="21"/>
      <c r="HR367" s="21"/>
      <c r="HS367" s="21"/>
      <c r="HT367" s="21"/>
      <c r="HU367" s="21"/>
      <c r="HV367" s="21"/>
      <c r="HW367" s="21"/>
      <c r="HX367" s="21"/>
      <c r="HY367" s="21"/>
      <c r="HZ367" s="21"/>
      <c r="IA367" s="21"/>
      <c r="IB367" s="21"/>
      <c r="IC367" s="21"/>
      <c r="ID367" s="21"/>
      <c r="IE367" s="21"/>
      <c r="IF367" s="21"/>
      <c r="IG367" s="21"/>
      <c r="IH367" s="21"/>
      <c r="II367" s="21"/>
      <c r="IJ367" s="21"/>
      <c r="IK367" s="21"/>
      <c r="IL367" s="21"/>
      <c r="IM367" s="21"/>
      <c r="IN367" s="21"/>
    </row>
    <row r="368" spans="1:248" ht="153" customHeight="1">
      <c r="A368" s="9" t="s">
        <v>382</v>
      </c>
      <c r="B368" s="9"/>
      <c r="C368" s="9" t="s">
        <v>379</v>
      </c>
      <c r="D368" s="9" t="s">
        <v>383</v>
      </c>
      <c r="E368" s="6"/>
      <c r="F368" s="8">
        <f t="shared" ref="F368:F399" si="95">G368+H368</f>
        <v>16563</v>
      </c>
      <c r="G368" s="8">
        <f t="shared" si="93"/>
        <v>16563</v>
      </c>
      <c r="H368" s="8">
        <f t="shared" si="93"/>
        <v>0</v>
      </c>
      <c r="I368" s="8">
        <f t="shared" si="89"/>
        <v>16688</v>
      </c>
      <c r="J368" s="8">
        <f t="shared" si="94"/>
        <v>16688</v>
      </c>
      <c r="K368" s="8">
        <f t="shared" si="94"/>
        <v>0</v>
      </c>
      <c r="L368" s="21"/>
      <c r="M368" s="21"/>
      <c r="N368" s="21"/>
      <c r="O368" s="21"/>
      <c r="P368" s="21"/>
      <c r="Q368" s="21"/>
      <c r="R368" s="21"/>
      <c r="S368" s="21"/>
      <c r="T368" s="21"/>
      <c r="U368" s="21"/>
      <c r="V368" s="21"/>
      <c r="W368" s="21"/>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c r="DL368" s="21"/>
      <c r="DM368" s="21"/>
      <c r="DN368" s="21"/>
      <c r="DO368" s="21"/>
      <c r="DP368" s="21"/>
      <c r="DQ368" s="21"/>
      <c r="DR368" s="21"/>
      <c r="DS368" s="21"/>
      <c r="DT368" s="21"/>
      <c r="DU368" s="21"/>
      <c r="DV368" s="21"/>
      <c r="DW368" s="21"/>
      <c r="DX368" s="21"/>
      <c r="DY368" s="21"/>
      <c r="DZ368" s="21"/>
      <c r="EA368" s="21"/>
      <c r="EB368" s="21"/>
      <c r="EC368" s="21"/>
      <c r="ED368" s="21"/>
      <c r="EE368" s="21"/>
      <c r="EF368" s="21"/>
      <c r="EG368" s="21"/>
      <c r="EH368" s="21"/>
      <c r="EI368" s="21"/>
      <c r="EJ368" s="21"/>
      <c r="EK368" s="21"/>
      <c r="EL368" s="21"/>
      <c r="EM368" s="21"/>
      <c r="EN368" s="21"/>
      <c r="EO368" s="21"/>
      <c r="EP368" s="21"/>
      <c r="EQ368" s="21"/>
      <c r="ER368" s="21"/>
      <c r="ES368" s="21"/>
      <c r="ET368" s="21"/>
      <c r="EU368" s="21"/>
      <c r="EV368" s="21"/>
      <c r="EW368" s="21"/>
      <c r="EX368" s="21"/>
      <c r="EY368" s="21"/>
      <c r="EZ368" s="21"/>
      <c r="FA368" s="21"/>
      <c r="FB368" s="21"/>
      <c r="FC368" s="21"/>
      <c r="FD368" s="21"/>
      <c r="FE368" s="21"/>
      <c r="FF368" s="21"/>
      <c r="FG368" s="21"/>
      <c r="FH368" s="21"/>
      <c r="FI368" s="21"/>
      <c r="FJ368" s="21"/>
      <c r="FK368" s="21"/>
      <c r="FL368" s="21"/>
      <c r="FM368" s="21"/>
      <c r="FN368" s="21"/>
      <c r="FO368" s="21"/>
      <c r="FP368" s="21"/>
      <c r="FQ368" s="21"/>
      <c r="FR368" s="21"/>
      <c r="FS368" s="21"/>
      <c r="FT368" s="21"/>
      <c r="FU368" s="21"/>
      <c r="FV368" s="21"/>
      <c r="FW368" s="21"/>
      <c r="FX368" s="21"/>
      <c r="FY368" s="21"/>
      <c r="FZ368" s="21"/>
      <c r="GA368" s="21"/>
      <c r="GB368" s="21"/>
      <c r="GC368" s="21"/>
      <c r="GD368" s="21"/>
      <c r="GE368" s="21"/>
      <c r="GF368" s="21"/>
      <c r="GG368" s="21"/>
      <c r="GH368" s="21"/>
      <c r="GI368" s="21"/>
      <c r="GJ368" s="21"/>
      <c r="GK368" s="21"/>
      <c r="GL368" s="21"/>
      <c r="GM368" s="21"/>
      <c r="GN368" s="21"/>
      <c r="GO368" s="21"/>
      <c r="GP368" s="21"/>
      <c r="GQ368" s="21"/>
      <c r="GR368" s="21"/>
      <c r="GS368" s="21"/>
      <c r="GT368" s="21"/>
      <c r="GU368" s="21"/>
      <c r="GV368" s="21"/>
      <c r="GW368" s="21"/>
      <c r="GX368" s="21"/>
      <c r="GY368" s="21"/>
      <c r="GZ368" s="21"/>
      <c r="HA368" s="21"/>
      <c r="HB368" s="21"/>
      <c r="HC368" s="21"/>
      <c r="HD368" s="21"/>
      <c r="HE368" s="21"/>
      <c r="HF368" s="21"/>
      <c r="HG368" s="21"/>
      <c r="HH368" s="21"/>
      <c r="HI368" s="21"/>
      <c r="HJ368" s="21"/>
      <c r="HK368" s="21"/>
      <c r="HL368" s="21"/>
      <c r="HM368" s="21"/>
      <c r="HN368" s="21"/>
      <c r="HO368" s="21"/>
      <c r="HP368" s="21"/>
      <c r="HQ368" s="21"/>
      <c r="HR368" s="21"/>
      <c r="HS368" s="21"/>
      <c r="HT368" s="21"/>
      <c r="HU368" s="21"/>
      <c r="HV368" s="21"/>
      <c r="HW368" s="21"/>
      <c r="HX368" s="21"/>
      <c r="HY368" s="21"/>
      <c r="HZ368" s="21"/>
      <c r="IA368" s="21"/>
      <c r="IB368" s="21"/>
      <c r="IC368" s="21"/>
      <c r="ID368" s="21"/>
      <c r="IE368" s="21"/>
      <c r="IF368" s="21"/>
      <c r="IG368" s="21"/>
      <c r="IH368" s="21"/>
      <c r="II368" s="21"/>
      <c r="IJ368" s="21"/>
      <c r="IK368" s="21"/>
      <c r="IL368" s="21"/>
      <c r="IM368" s="21"/>
      <c r="IN368" s="21"/>
    </row>
    <row r="369" spans="1:248" ht="100.5" customHeight="1">
      <c r="A369" s="22" t="s">
        <v>121</v>
      </c>
      <c r="B369" s="6"/>
      <c r="C369" s="6" t="s">
        <v>379</v>
      </c>
      <c r="D369" s="6" t="s">
        <v>384</v>
      </c>
      <c r="E369" s="6"/>
      <c r="F369" s="7">
        <f t="shared" si="95"/>
        <v>16563</v>
      </c>
      <c r="G369" s="7">
        <f t="shared" si="93"/>
        <v>16563</v>
      </c>
      <c r="H369" s="7">
        <f t="shared" si="93"/>
        <v>0</v>
      </c>
      <c r="I369" s="7">
        <f t="shared" ref="I369:I399" si="96">J369+K369</f>
        <v>16688</v>
      </c>
      <c r="J369" s="7">
        <f t="shared" si="94"/>
        <v>16688</v>
      </c>
      <c r="K369" s="7">
        <f t="shared" si="94"/>
        <v>0</v>
      </c>
      <c r="L369" s="21"/>
      <c r="M369" s="21"/>
      <c r="N369" s="21"/>
      <c r="O369" s="21"/>
      <c r="P369" s="21"/>
      <c r="Q369" s="21"/>
      <c r="R369" s="21"/>
      <c r="S369" s="21"/>
      <c r="T369" s="21"/>
      <c r="U369" s="21"/>
      <c r="V369" s="21"/>
      <c r="W369" s="21"/>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c r="DL369" s="21"/>
      <c r="DM369" s="21"/>
      <c r="DN369" s="21"/>
      <c r="DO369" s="21"/>
      <c r="DP369" s="21"/>
      <c r="DQ369" s="21"/>
      <c r="DR369" s="21"/>
      <c r="DS369" s="21"/>
      <c r="DT369" s="21"/>
      <c r="DU369" s="21"/>
      <c r="DV369" s="21"/>
      <c r="DW369" s="21"/>
      <c r="DX369" s="21"/>
      <c r="DY369" s="21"/>
      <c r="DZ369" s="21"/>
      <c r="EA369" s="21"/>
      <c r="EB369" s="21"/>
      <c r="EC369" s="21"/>
      <c r="ED369" s="21"/>
      <c r="EE369" s="21"/>
      <c r="EF369" s="21"/>
      <c r="EG369" s="21"/>
      <c r="EH369" s="21"/>
      <c r="EI369" s="21"/>
      <c r="EJ369" s="21"/>
      <c r="EK369" s="21"/>
      <c r="EL369" s="21"/>
      <c r="EM369" s="21"/>
      <c r="EN369" s="21"/>
      <c r="EO369" s="21"/>
      <c r="EP369" s="21"/>
      <c r="EQ369" s="21"/>
      <c r="ER369" s="21"/>
      <c r="ES369" s="21"/>
      <c r="ET369" s="21"/>
      <c r="EU369" s="21"/>
      <c r="EV369" s="21"/>
      <c r="EW369" s="21"/>
      <c r="EX369" s="21"/>
      <c r="EY369" s="21"/>
      <c r="EZ369" s="21"/>
      <c r="FA369" s="21"/>
      <c r="FB369" s="21"/>
      <c r="FC369" s="21"/>
      <c r="FD369" s="21"/>
      <c r="FE369" s="21"/>
      <c r="FF369" s="21"/>
      <c r="FG369" s="21"/>
      <c r="FH369" s="21"/>
      <c r="FI369" s="21"/>
      <c r="FJ369" s="21"/>
      <c r="FK369" s="21"/>
      <c r="FL369" s="21"/>
      <c r="FM369" s="21"/>
      <c r="FN369" s="21"/>
      <c r="FO369" s="21"/>
      <c r="FP369" s="21"/>
      <c r="FQ369" s="21"/>
      <c r="FR369" s="21"/>
      <c r="FS369" s="21"/>
      <c r="FT369" s="21"/>
      <c r="FU369" s="21"/>
      <c r="FV369" s="21"/>
      <c r="FW369" s="21"/>
      <c r="FX369" s="21"/>
      <c r="FY369" s="21"/>
      <c r="FZ369" s="21"/>
      <c r="GA369" s="21"/>
      <c r="GB369" s="21"/>
      <c r="GC369" s="21"/>
      <c r="GD369" s="21"/>
      <c r="GE369" s="21"/>
      <c r="GF369" s="21"/>
      <c r="GG369" s="21"/>
      <c r="GH369" s="21"/>
      <c r="GI369" s="21"/>
      <c r="GJ369" s="21"/>
      <c r="GK369" s="21"/>
      <c r="GL369" s="21"/>
      <c r="GM369" s="21"/>
      <c r="GN369" s="21"/>
      <c r="GO369" s="21"/>
      <c r="GP369" s="21"/>
      <c r="GQ369" s="21"/>
      <c r="GR369" s="21"/>
      <c r="GS369" s="21"/>
      <c r="GT369" s="21"/>
      <c r="GU369" s="21"/>
      <c r="GV369" s="21"/>
      <c r="GW369" s="21"/>
      <c r="GX369" s="21"/>
      <c r="GY369" s="21"/>
      <c r="GZ369" s="21"/>
      <c r="HA369" s="21"/>
      <c r="HB369" s="21"/>
      <c r="HC369" s="21"/>
      <c r="HD369" s="21"/>
      <c r="HE369" s="21"/>
      <c r="HF369" s="21"/>
      <c r="HG369" s="21"/>
      <c r="HH369" s="21"/>
      <c r="HI369" s="21"/>
      <c r="HJ369" s="21"/>
      <c r="HK369" s="21"/>
      <c r="HL369" s="21"/>
      <c r="HM369" s="21"/>
      <c r="HN369" s="21"/>
      <c r="HO369" s="21"/>
      <c r="HP369" s="21"/>
      <c r="HQ369" s="21"/>
      <c r="HR369" s="21"/>
      <c r="HS369" s="21"/>
      <c r="HT369" s="21"/>
      <c r="HU369" s="21"/>
      <c r="HV369" s="21"/>
      <c r="HW369" s="21"/>
      <c r="HX369" s="21"/>
      <c r="HY369" s="21"/>
      <c r="HZ369" s="21"/>
      <c r="IA369" s="21"/>
      <c r="IB369" s="21"/>
      <c r="IC369" s="21"/>
      <c r="ID369" s="21"/>
      <c r="IE369" s="21"/>
      <c r="IF369" s="21"/>
      <c r="IG369" s="21"/>
      <c r="IH369" s="21"/>
      <c r="II369" s="21"/>
      <c r="IJ369" s="21"/>
      <c r="IK369" s="21"/>
      <c r="IL369" s="21"/>
      <c r="IM369" s="21"/>
      <c r="IN369" s="21"/>
    </row>
    <row r="370" spans="1:248" ht="132.6" customHeight="1">
      <c r="A370" s="6" t="s">
        <v>145</v>
      </c>
      <c r="B370" s="6"/>
      <c r="C370" s="6" t="s">
        <v>379</v>
      </c>
      <c r="D370" s="6" t="s">
        <v>384</v>
      </c>
      <c r="E370" s="6" t="s">
        <v>146</v>
      </c>
      <c r="F370" s="7">
        <f t="shared" si="95"/>
        <v>16563</v>
      </c>
      <c r="G370" s="7">
        <v>16563</v>
      </c>
      <c r="H370" s="7"/>
      <c r="I370" s="7">
        <f t="shared" si="96"/>
        <v>16688</v>
      </c>
      <c r="J370" s="7">
        <v>16688</v>
      </c>
      <c r="K370" s="7"/>
      <c r="L370" s="21"/>
      <c r="M370" s="21"/>
      <c r="N370" s="21"/>
      <c r="O370" s="21"/>
      <c r="P370" s="21"/>
      <c r="Q370" s="21"/>
      <c r="R370" s="21"/>
      <c r="S370" s="21"/>
      <c r="T370" s="21"/>
      <c r="U370" s="21"/>
      <c r="V370" s="21"/>
      <c r="W370" s="21"/>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c r="DL370" s="21"/>
      <c r="DM370" s="21"/>
      <c r="DN370" s="21"/>
      <c r="DO370" s="21"/>
      <c r="DP370" s="21"/>
      <c r="DQ370" s="21"/>
      <c r="DR370" s="21"/>
      <c r="DS370" s="21"/>
      <c r="DT370" s="21"/>
      <c r="DU370" s="21"/>
      <c r="DV370" s="21"/>
      <c r="DW370" s="21"/>
      <c r="DX370" s="21"/>
      <c r="DY370" s="21"/>
      <c r="DZ370" s="21"/>
      <c r="EA370" s="21"/>
      <c r="EB370" s="21"/>
      <c r="EC370" s="21"/>
      <c r="ED370" s="21"/>
      <c r="EE370" s="21"/>
      <c r="EF370" s="21"/>
      <c r="EG370" s="21"/>
      <c r="EH370" s="21"/>
      <c r="EI370" s="21"/>
      <c r="EJ370" s="21"/>
      <c r="EK370" s="21"/>
      <c r="EL370" s="21"/>
      <c r="EM370" s="21"/>
      <c r="EN370" s="21"/>
      <c r="EO370" s="21"/>
      <c r="EP370" s="21"/>
      <c r="EQ370" s="21"/>
      <c r="ER370" s="21"/>
      <c r="ES370" s="21"/>
      <c r="ET370" s="21"/>
      <c r="EU370" s="21"/>
      <c r="EV370" s="21"/>
      <c r="EW370" s="21"/>
      <c r="EX370" s="21"/>
      <c r="EY370" s="21"/>
      <c r="EZ370" s="21"/>
      <c r="FA370" s="21"/>
      <c r="FB370" s="21"/>
      <c r="FC370" s="21"/>
      <c r="FD370" s="21"/>
      <c r="FE370" s="21"/>
      <c r="FF370" s="21"/>
      <c r="FG370" s="21"/>
      <c r="FH370" s="21"/>
      <c r="FI370" s="21"/>
      <c r="FJ370" s="21"/>
      <c r="FK370" s="21"/>
      <c r="FL370" s="21"/>
      <c r="FM370" s="21"/>
      <c r="FN370" s="21"/>
      <c r="FO370" s="21"/>
      <c r="FP370" s="21"/>
      <c r="FQ370" s="21"/>
      <c r="FR370" s="21"/>
      <c r="FS370" s="21"/>
      <c r="FT370" s="21"/>
      <c r="FU370" s="21"/>
      <c r="FV370" s="21"/>
      <c r="FW370" s="21"/>
      <c r="FX370" s="21"/>
      <c r="FY370" s="21"/>
      <c r="FZ370" s="21"/>
      <c r="GA370" s="21"/>
      <c r="GB370" s="21"/>
      <c r="GC370" s="21"/>
      <c r="GD370" s="21"/>
      <c r="GE370" s="21"/>
      <c r="GF370" s="21"/>
      <c r="GG370" s="21"/>
      <c r="GH370" s="21"/>
      <c r="GI370" s="21"/>
      <c r="GJ370" s="21"/>
      <c r="GK370" s="21"/>
      <c r="GL370" s="21"/>
      <c r="GM370" s="21"/>
      <c r="GN370" s="21"/>
      <c r="GO370" s="21"/>
      <c r="GP370" s="21"/>
      <c r="GQ370" s="21"/>
      <c r="GR370" s="21"/>
      <c r="GS370" s="21"/>
      <c r="GT370" s="21"/>
      <c r="GU370" s="21"/>
      <c r="GV370" s="21"/>
      <c r="GW370" s="21"/>
      <c r="GX370" s="21"/>
      <c r="GY370" s="21"/>
      <c r="GZ370" s="21"/>
      <c r="HA370" s="21"/>
      <c r="HB370" s="21"/>
      <c r="HC370" s="21"/>
      <c r="HD370" s="21"/>
      <c r="HE370" s="21"/>
      <c r="HF370" s="21"/>
      <c r="HG370" s="21"/>
      <c r="HH370" s="21"/>
      <c r="HI370" s="21"/>
      <c r="HJ370" s="21"/>
      <c r="HK370" s="21"/>
      <c r="HL370" s="21"/>
      <c r="HM370" s="21"/>
      <c r="HN370" s="21"/>
      <c r="HO370" s="21"/>
      <c r="HP370" s="21"/>
      <c r="HQ370" s="21"/>
      <c r="HR370" s="21"/>
      <c r="HS370" s="21"/>
      <c r="HT370" s="21"/>
      <c r="HU370" s="21"/>
      <c r="HV370" s="21"/>
      <c r="HW370" s="21"/>
      <c r="HX370" s="21"/>
      <c r="HY370" s="21"/>
      <c r="HZ370" s="21"/>
      <c r="IA370" s="21"/>
      <c r="IB370" s="21"/>
      <c r="IC370" s="21"/>
      <c r="ID370" s="21"/>
      <c r="IE370" s="21"/>
      <c r="IF370" s="21"/>
      <c r="IG370" s="21"/>
      <c r="IH370" s="21"/>
      <c r="II370" s="21"/>
      <c r="IJ370" s="21"/>
      <c r="IK370" s="21"/>
      <c r="IL370" s="21"/>
      <c r="IM370" s="21"/>
      <c r="IN370" s="21"/>
    </row>
    <row r="371" spans="1:248" ht="94.15" customHeight="1">
      <c r="A371" s="9" t="s">
        <v>385</v>
      </c>
      <c r="B371" s="9"/>
      <c r="C371" s="9" t="s">
        <v>386</v>
      </c>
      <c r="D371" s="9"/>
      <c r="E371" s="9"/>
      <c r="F371" s="8">
        <f t="shared" si="95"/>
        <v>65735</v>
      </c>
      <c r="G371" s="8">
        <f t="shared" ref="G371:H375" si="97">G372</f>
        <v>65735</v>
      </c>
      <c r="H371" s="8">
        <f t="shared" si="97"/>
        <v>0</v>
      </c>
      <c r="I371" s="8">
        <f t="shared" si="96"/>
        <v>61795</v>
      </c>
      <c r="J371" s="8">
        <f t="shared" ref="J371:K375" si="98">J372</f>
        <v>61795</v>
      </c>
      <c r="K371" s="8">
        <f t="shared" si="98"/>
        <v>0</v>
      </c>
    </row>
    <row r="372" spans="1:248" ht="101.45" customHeight="1">
      <c r="A372" s="9" t="s">
        <v>387</v>
      </c>
      <c r="B372" s="9"/>
      <c r="C372" s="9" t="s">
        <v>388</v>
      </c>
      <c r="D372" s="9"/>
      <c r="E372" s="9"/>
      <c r="F372" s="8">
        <f t="shared" si="95"/>
        <v>65735</v>
      </c>
      <c r="G372" s="8">
        <f t="shared" si="97"/>
        <v>65735</v>
      </c>
      <c r="H372" s="8">
        <f t="shared" si="97"/>
        <v>0</v>
      </c>
      <c r="I372" s="8">
        <f t="shared" si="96"/>
        <v>61795</v>
      </c>
      <c r="J372" s="8">
        <f t="shared" si="98"/>
        <v>61795</v>
      </c>
      <c r="K372" s="8">
        <f t="shared" si="98"/>
        <v>0</v>
      </c>
    </row>
    <row r="373" spans="1:248" ht="35.25" customHeight="1">
      <c r="A373" s="19" t="s">
        <v>41</v>
      </c>
      <c r="B373" s="9"/>
      <c r="C373" s="9" t="s">
        <v>388</v>
      </c>
      <c r="D373" s="9" t="s">
        <v>42</v>
      </c>
      <c r="E373" s="9"/>
      <c r="F373" s="8">
        <f t="shared" si="95"/>
        <v>65735</v>
      </c>
      <c r="G373" s="8">
        <f t="shared" si="97"/>
        <v>65735</v>
      </c>
      <c r="H373" s="8">
        <f t="shared" si="97"/>
        <v>0</v>
      </c>
      <c r="I373" s="8">
        <f t="shared" si="96"/>
        <v>61795</v>
      </c>
      <c r="J373" s="8">
        <f t="shared" si="98"/>
        <v>61795</v>
      </c>
      <c r="K373" s="8">
        <f t="shared" si="98"/>
        <v>0</v>
      </c>
    </row>
    <row r="374" spans="1:248" ht="135" customHeight="1">
      <c r="A374" s="19" t="s">
        <v>43</v>
      </c>
      <c r="B374" s="9"/>
      <c r="C374" s="9" t="s">
        <v>388</v>
      </c>
      <c r="D374" s="9" t="s">
        <v>44</v>
      </c>
      <c r="E374" s="9"/>
      <c r="F374" s="8">
        <f t="shared" si="95"/>
        <v>65735</v>
      </c>
      <c r="G374" s="8">
        <f t="shared" si="97"/>
        <v>65735</v>
      </c>
      <c r="H374" s="8">
        <f t="shared" si="97"/>
        <v>0</v>
      </c>
      <c r="I374" s="8">
        <f t="shared" si="96"/>
        <v>61795</v>
      </c>
      <c r="J374" s="8">
        <f t="shared" si="98"/>
        <v>61795</v>
      </c>
      <c r="K374" s="8">
        <f t="shared" si="98"/>
        <v>0</v>
      </c>
    </row>
    <row r="375" spans="1:248" ht="48.75" customHeight="1">
      <c r="A375" s="22" t="s">
        <v>389</v>
      </c>
      <c r="B375" s="6"/>
      <c r="C375" s="6" t="s">
        <v>388</v>
      </c>
      <c r="D375" s="6" t="s">
        <v>390</v>
      </c>
      <c r="E375" s="6"/>
      <c r="F375" s="7">
        <f t="shared" si="95"/>
        <v>65735</v>
      </c>
      <c r="G375" s="7">
        <f t="shared" si="97"/>
        <v>65735</v>
      </c>
      <c r="H375" s="7">
        <f t="shared" si="97"/>
        <v>0</v>
      </c>
      <c r="I375" s="7">
        <f t="shared" si="96"/>
        <v>61795</v>
      </c>
      <c r="J375" s="7">
        <f t="shared" si="98"/>
        <v>61795</v>
      </c>
      <c r="K375" s="7">
        <f t="shared" si="98"/>
        <v>0</v>
      </c>
    </row>
    <row r="376" spans="1:248" ht="49.5">
      <c r="A376" s="6" t="s">
        <v>391</v>
      </c>
      <c r="B376" s="6"/>
      <c r="C376" s="6" t="s">
        <v>388</v>
      </c>
      <c r="D376" s="6" t="s">
        <v>390</v>
      </c>
      <c r="E376" s="6" t="s">
        <v>392</v>
      </c>
      <c r="F376" s="7">
        <f t="shared" si="95"/>
        <v>65735</v>
      </c>
      <c r="G376" s="7">
        <v>65735</v>
      </c>
      <c r="H376" s="7"/>
      <c r="I376" s="7">
        <f t="shared" si="96"/>
        <v>61795</v>
      </c>
      <c r="J376" s="7">
        <v>61795</v>
      </c>
      <c r="K376" s="7"/>
    </row>
    <row r="377" spans="1:248" ht="88.9" customHeight="1">
      <c r="A377" s="9" t="s">
        <v>393</v>
      </c>
      <c r="B377" s="9" t="s">
        <v>394</v>
      </c>
      <c r="C377" s="9"/>
      <c r="D377" s="9"/>
      <c r="E377" s="9"/>
      <c r="F377" s="8">
        <f t="shared" si="95"/>
        <v>7552</v>
      </c>
      <c r="G377" s="8">
        <f>G378</f>
        <v>7552</v>
      </c>
      <c r="H377" s="8">
        <f>H378</f>
        <v>0</v>
      </c>
      <c r="I377" s="8">
        <f t="shared" si="96"/>
        <v>7839</v>
      </c>
      <c r="J377" s="8">
        <f>J378</f>
        <v>7839</v>
      </c>
      <c r="K377" s="8">
        <f>K378</f>
        <v>0</v>
      </c>
    </row>
    <row r="378" spans="1:248" ht="58.15" customHeight="1">
      <c r="A378" s="9" t="s">
        <v>19</v>
      </c>
      <c r="B378" s="9"/>
      <c r="C378" s="9" t="s">
        <v>20</v>
      </c>
      <c r="D378" s="9"/>
      <c r="E378" s="9"/>
      <c r="F378" s="8">
        <f t="shared" si="95"/>
        <v>7552</v>
      </c>
      <c r="G378" s="8">
        <f>G379</f>
        <v>7552</v>
      </c>
      <c r="H378" s="8">
        <f>H379</f>
        <v>0</v>
      </c>
      <c r="I378" s="8">
        <f t="shared" si="96"/>
        <v>7839</v>
      </c>
      <c r="J378" s="8">
        <f>J379</f>
        <v>7839</v>
      </c>
      <c r="K378" s="8">
        <f>K379</f>
        <v>0</v>
      </c>
    </row>
    <row r="379" spans="1:248" ht="195.75" customHeight="1">
      <c r="A379" s="9" t="s">
        <v>395</v>
      </c>
      <c r="B379" s="9"/>
      <c r="C379" s="9" t="s">
        <v>396</v>
      </c>
      <c r="D379" s="9"/>
      <c r="E379" s="9"/>
      <c r="F379" s="8">
        <f t="shared" si="95"/>
        <v>7552</v>
      </c>
      <c r="G379" s="8">
        <f>G380+G385</f>
        <v>7552</v>
      </c>
      <c r="H379" s="8">
        <f>H385</f>
        <v>0</v>
      </c>
      <c r="I379" s="8">
        <f t="shared" si="96"/>
        <v>7839</v>
      </c>
      <c r="J379" s="8">
        <f>J380+J385</f>
        <v>7839</v>
      </c>
      <c r="K379" s="8">
        <f>K385</f>
        <v>0</v>
      </c>
    </row>
    <row r="380" spans="1:248" ht="183.6" customHeight="1">
      <c r="A380" s="9" t="s">
        <v>36</v>
      </c>
      <c r="B380" s="9"/>
      <c r="C380" s="9" t="s">
        <v>396</v>
      </c>
      <c r="D380" s="9" t="s">
        <v>37</v>
      </c>
      <c r="E380" s="9"/>
      <c r="F380" s="8">
        <f t="shared" si="95"/>
        <v>67</v>
      </c>
      <c r="G380" s="8">
        <f>G381</f>
        <v>67</v>
      </c>
      <c r="H380" s="8">
        <f>H381</f>
        <v>0</v>
      </c>
      <c r="I380" s="8">
        <f t="shared" si="96"/>
        <v>67</v>
      </c>
      <c r="J380" s="8">
        <f>J381</f>
        <v>67</v>
      </c>
      <c r="K380" s="8">
        <f>K381</f>
        <v>0</v>
      </c>
    </row>
    <row r="381" spans="1:248" ht="216" customHeight="1">
      <c r="A381" s="9" t="s">
        <v>38</v>
      </c>
      <c r="B381" s="9"/>
      <c r="C381" s="9" t="s">
        <v>396</v>
      </c>
      <c r="D381" s="9" t="s">
        <v>39</v>
      </c>
      <c r="E381" s="9"/>
      <c r="F381" s="8">
        <f t="shared" si="95"/>
        <v>67</v>
      </c>
      <c r="G381" s="8">
        <f>G382</f>
        <v>67</v>
      </c>
      <c r="H381" s="8">
        <f>H382</f>
        <v>0</v>
      </c>
      <c r="I381" s="8">
        <f t="shared" si="96"/>
        <v>67</v>
      </c>
      <c r="J381" s="8">
        <f>J382</f>
        <v>67</v>
      </c>
      <c r="K381" s="8">
        <f>K382</f>
        <v>0</v>
      </c>
    </row>
    <row r="382" spans="1:248" ht="81.75" customHeight="1">
      <c r="A382" s="22" t="s">
        <v>397</v>
      </c>
      <c r="B382" s="9"/>
      <c r="C382" s="6" t="s">
        <v>396</v>
      </c>
      <c r="D382" s="6" t="s">
        <v>398</v>
      </c>
      <c r="E382" s="6"/>
      <c r="F382" s="7">
        <f t="shared" si="95"/>
        <v>67</v>
      </c>
      <c r="G382" s="7">
        <f>G383+G384</f>
        <v>67</v>
      </c>
      <c r="H382" s="7">
        <f>H383+H384</f>
        <v>0</v>
      </c>
      <c r="I382" s="7">
        <f t="shared" si="96"/>
        <v>67</v>
      </c>
      <c r="J382" s="7">
        <f>J383+J384</f>
        <v>67</v>
      </c>
      <c r="K382" s="7">
        <f>K383+K384</f>
        <v>0</v>
      </c>
    </row>
    <row r="383" spans="1:248" ht="221.25" customHeight="1">
      <c r="A383" s="22" t="s">
        <v>30</v>
      </c>
      <c r="B383" s="9"/>
      <c r="C383" s="6" t="s">
        <v>396</v>
      </c>
      <c r="D383" s="6" t="s">
        <v>398</v>
      </c>
      <c r="E383" s="6" t="s">
        <v>31</v>
      </c>
      <c r="F383" s="7">
        <f t="shared" si="95"/>
        <v>30</v>
      </c>
      <c r="G383" s="7">
        <v>30</v>
      </c>
      <c r="H383" s="7"/>
      <c r="I383" s="7">
        <f t="shared" si="96"/>
        <v>30</v>
      </c>
      <c r="J383" s="7">
        <v>30</v>
      </c>
      <c r="K383" s="7"/>
    </row>
    <row r="384" spans="1:248" ht="89.25" customHeight="1">
      <c r="A384" s="6" t="s">
        <v>34</v>
      </c>
      <c r="B384" s="9"/>
      <c r="C384" s="6" t="s">
        <v>396</v>
      </c>
      <c r="D384" s="6" t="s">
        <v>398</v>
      </c>
      <c r="E384" s="6" t="s">
        <v>35</v>
      </c>
      <c r="F384" s="7">
        <f t="shared" si="95"/>
        <v>37</v>
      </c>
      <c r="G384" s="7">
        <v>37</v>
      </c>
      <c r="H384" s="7"/>
      <c r="I384" s="7">
        <f t="shared" si="96"/>
        <v>37</v>
      </c>
      <c r="J384" s="7">
        <v>37</v>
      </c>
      <c r="K384" s="7"/>
    </row>
    <row r="385" spans="1:11" ht="43.5" customHeight="1">
      <c r="A385" s="19" t="s">
        <v>41</v>
      </c>
      <c r="B385" s="9"/>
      <c r="C385" s="9" t="s">
        <v>396</v>
      </c>
      <c r="D385" s="9" t="s">
        <v>42</v>
      </c>
      <c r="E385" s="9"/>
      <c r="F385" s="8">
        <f t="shared" si="95"/>
        <v>7485</v>
      </c>
      <c r="G385" s="8">
        <f>G386</f>
        <v>7485</v>
      </c>
      <c r="H385" s="8">
        <f>H386</f>
        <v>0</v>
      </c>
      <c r="I385" s="8">
        <f t="shared" si="96"/>
        <v>7772</v>
      </c>
      <c r="J385" s="8">
        <f>J386</f>
        <v>7772</v>
      </c>
      <c r="K385" s="8">
        <f>K386</f>
        <v>0</v>
      </c>
    </row>
    <row r="386" spans="1:11" ht="127.5" customHeight="1">
      <c r="A386" s="19" t="s">
        <v>43</v>
      </c>
      <c r="B386" s="9"/>
      <c r="C386" s="9" t="s">
        <v>396</v>
      </c>
      <c r="D386" s="9" t="s">
        <v>44</v>
      </c>
      <c r="E386" s="9"/>
      <c r="F386" s="8">
        <f t="shared" si="95"/>
        <v>7485</v>
      </c>
      <c r="G386" s="8">
        <f>G387</f>
        <v>7485</v>
      </c>
      <c r="H386" s="8">
        <f>H387</f>
        <v>0</v>
      </c>
      <c r="I386" s="8">
        <f t="shared" si="96"/>
        <v>7772</v>
      </c>
      <c r="J386" s="8">
        <f>J387</f>
        <v>7772</v>
      </c>
      <c r="K386" s="8">
        <f>K387</f>
        <v>0</v>
      </c>
    </row>
    <row r="387" spans="1:11" ht="95.25" customHeight="1">
      <c r="A387" s="22" t="s">
        <v>397</v>
      </c>
      <c r="B387" s="6"/>
      <c r="C387" s="6" t="s">
        <v>396</v>
      </c>
      <c r="D387" s="6" t="s">
        <v>399</v>
      </c>
      <c r="E387" s="6"/>
      <c r="F387" s="7">
        <f t="shared" si="95"/>
        <v>7485</v>
      </c>
      <c r="G387" s="7">
        <f>G388+G389</f>
        <v>7485</v>
      </c>
      <c r="H387" s="7">
        <f>H388+H389</f>
        <v>0</v>
      </c>
      <c r="I387" s="7">
        <f t="shared" si="96"/>
        <v>7772</v>
      </c>
      <c r="J387" s="7">
        <f>J388+J389</f>
        <v>7772</v>
      </c>
      <c r="K387" s="7">
        <f>K388+K389</f>
        <v>0</v>
      </c>
    </row>
    <row r="388" spans="1:11" ht="223.5" customHeight="1">
      <c r="A388" s="22" t="s">
        <v>30</v>
      </c>
      <c r="B388" s="6"/>
      <c r="C388" s="6" t="s">
        <v>396</v>
      </c>
      <c r="D388" s="6" t="s">
        <v>399</v>
      </c>
      <c r="E388" s="6" t="s">
        <v>31</v>
      </c>
      <c r="F388" s="7">
        <f t="shared" si="95"/>
        <v>7187</v>
      </c>
      <c r="G388" s="7">
        <v>7187</v>
      </c>
      <c r="H388" s="7"/>
      <c r="I388" s="7">
        <f t="shared" si="96"/>
        <v>7474</v>
      </c>
      <c r="J388" s="7">
        <v>7474</v>
      </c>
      <c r="K388" s="7"/>
    </row>
    <row r="389" spans="1:11" ht="106.15" customHeight="1">
      <c r="A389" s="6" t="s">
        <v>34</v>
      </c>
      <c r="B389" s="6"/>
      <c r="C389" s="6" t="s">
        <v>396</v>
      </c>
      <c r="D389" s="6" t="s">
        <v>399</v>
      </c>
      <c r="E389" s="6" t="s">
        <v>35</v>
      </c>
      <c r="F389" s="7">
        <f t="shared" si="95"/>
        <v>298</v>
      </c>
      <c r="G389" s="7">
        <v>298</v>
      </c>
      <c r="H389" s="7"/>
      <c r="I389" s="7">
        <f t="shared" si="96"/>
        <v>298</v>
      </c>
      <c r="J389" s="7">
        <v>298</v>
      </c>
      <c r="K389" s="7"/>
    </row>
    <row r="390" spans="1:11" ht="100.5" customHeight="1">
      <c r="A390" s="9" t="s">
        <v>400</v>
      </c>
      <c r="B390" s="9" t="s">
        <v>401</v>
      </c>
      <c r="C390" s="9"/>
      <c r="D390" s="9"/>
      <c r="E390" s="9"/>
      <c r="F390" s="8">
        <f t="shared" si="95"/>
        <v>6611</v>
      </c>
      <c r="G390" s="8">
        <f t="shared" ref="G390:H393" si="99">G391</f>
        <v>6611</v>
      </c>
      <c r="H390" s="8">
        <f t="shared" si="99"/>
        <v>0</v>
      </c>
      <c r="I390" s="8">
        <f t="shared" si="96"/>
        <v>6870</v>
      </c>
      <c r="J390" s="8">
        <f t="shared" ref="J390:K393" si="100">J391</f>
        <v>6870</v>
      </c>
      <c r="K390" s="8">
        <f t="shared" si="100"/>
        <v>0</v>
      </c>
    </row>
    <row r="391" spans="1:11" ht="63" customHeight="1">
      <c r="A391" s="9" t="s">
        <v>19</v>
      </c>
      <c r="B391" s="9"/>
      <c r="C391" s="9" t="s">
        <v>20</v>
      </c>
      <c r="D391" s="9"/>
      <c r="E391" s="9"/>
      <c r="F391" s="8">
        <f t="shared" si="95"/>
        <v>6611</v>
      </c>
      <c r="G391" s="8">
        <f t="shared" si="99"/>
        <v>6611</v>
      </c>
      <c r="H391" s="8">
        <f t="shared" si="99"/>
        <v>0</v>
      </c>
      <c r="I391" s="8">
        <f t="shared" si="96"/>
        <v>6870</v>
      </c>
      <c r="J391" s="8">
        <f t="shared" si="100"/>
        <v>6870</v>
      </c>
      <c r="K391" s="8">
        <f t="shared" si="100"/>
        <v>0</v>
      </c>
    </row>
    <row r="392" spans="1:11" ht="100.9" customHeight="1">
      <c r="A392" s="9" t="s">
        <v>402</v>
      </c>
      <c r="B392" s="9"/>
      <c r="C392" s="9" t="s">
        <v>403</v>
      </c>
      <c r="D392" s="9"/>
      <c r="E392" s="9"/>
      <c r="F392" s="8">
        <f t="shared" si="95"/>
        <v>6611</v>
      </c>
      <c r="G392" s="8">
        <f t="shared" si="99"/>
        <v>6611</v>
      </c>
      <c r="H392" s="8">
        <f t="shared" si="99"/>
        <v>0</v>
      </c>
      <c r="I392" s="8">
        <f t="shared" si="96"/>
        <v>6870</v>
      </c>
      <c r="J392" s="8">
        <f t="shared" si="100"/>
        <v>6870</v>
      </c>
      <c r="K392" s="8">
        <f t="shared" si="100"/>
        <v>0</v>
      </c>
    </row>
    <row r="393" spans="1:11" ht="46.15" customHeight="1">
      <c r="A393" s="19" t="s">
        <v>41</v>
      </c>
      <c r="B393" s="9"/>
      <c r="C393" s="9" t="s">
        <v>403</v>
      </c>
      <c r="D393" s="9" t="s">
        <v>42</v>
      </c>
      <c r="E393" s="9"/>
      <c r="F393" s="8">
        <f t="shared" si="95"/>
        <v>6611</v>
      </c>
      <c r="G393" s="8">
        <f t="shared" si="99"/>
        <v>6611</v>
      </c>
      <c r="H393" s="8">
        <f t="shared" si="99"/>
        <v>0</v>
      </c>
      <c r="I393" s="8">
        <f t="shared" si="96"/>
        <v>6870</v>
      </c>
      <c r="J393" s="8">
        <f t="shared" si="100"/>
        <v>6870</v>
      </c>
      <c r="K393" s="8">
        <f t="shared" si="100"/>
        <v>0</v>
      </c>
    </row>
    <row r="394" spans="1:11" ht="147.6" customHeight="1">
      <c r="A394" s="19" t="s">
        <v>43</v>
      </c>
      <c r="B394" s="9"/>
      <c r="C394" s="9" t="s">
        <v>403</v>
      </c>
      <c r="D394" s="9" t="s">
        <v>44</v>
      </c>
      <c r="E394" s="9"/>
      <c r="F394" s="8">
        <f t="shared" si="95"/>
        <v>6611</v>
      </c>
      <c r="G394" s="8">
        <f>G395+G397</f>
        <v>6611</v>
      </c>
      <c r="H394" s="8">
        <f>H395+H397</f>
        <v>0</v>
      </c>
      <c r="I394" s="8">
        <f t="shared" si="96"/>
        <v>6870</v>
      </c>
      <c r="J394" s="8">
        <f>J395+J397</f>
        <v>6870</v>
      </c>
      <c r="K394" s="8">
        <f>K395+K397</f>
        <v>0</v>
      </c>
    </row>
    <row r="395" spans="1:11" ht="144.75" customHeight="1">
      <c r="A395" s="22" t="s">
        <v>404</v>
      </c>
      <c r="B395" s="6"/>
      <c r="C395" s="6" t="s">
        <v>403</v>
      </c>
      <c r="D395" s="6" t="s">
        <v>405</v>
      </c>
      <c r="E395" s="6"/>
      <c r="F395" s="7">
        <f t="shared" si="95"/>
        <v>3944</v>
      </c>
      <c r="G395" s="7">
        <f>G396</f>
        <v>3944</v>
      </c>
      <c r="H395" s="7">
        <f>H396</f>
        <v>0</v>
      </c>
      <c r="I395" s="7">
        <f t="shared" si="96"/>
        <v>4101</v>
      </c>
      <c r="J395" s="7">
        <f>J396</f>
        <v>4101</v>
      </c>
      <c r="K395" s="7">
        <f>K396</f>
        <v>0</v>
      </c>
    </row>
    <row r="396" spans="1:11" ht="240" customHeight="1">
      <c r="A396" s="22" t="s">
        <v>30</v>
      </c>
      <c r="B396" s="6"/>
      <c r="C396" s="6" t="s">
        <v>403</v>
      </c>
      <c r="D396" s="6" t="s">
        <v>405</v>
      </c>
      <c r="E396" s="6" t="s">
        <v>31</v>
      </c>
      <c r="F396" s="7">
        <f t="shared" si="95"/>
        <v>3944</v>
      </c>
      <c r="G396" s="7">
        <v>3944</v>
      </c>
      <c r="H396" s="7"/>
      <c r="I396" s="7">
        <f t="shared" si="96"/>
        <v>4101</v>
      </c>
      <c r="J396" s="7">
        <v>4101</v>
      </c>
      <c r="K396" s="7"/>
    </row>
    <row r="397" spans="1:11" ht="148.15" customHeight="1">
      <c r="A397" s="22" t="s">
        <v>406</v>
      </c>
      <c r="B397" s="6"/>
      <c r="C397" s="6" t="s">
        <v>403</v>
      </c>
      <c r="D397" s="6" t="s">
        <v>407</v>
      </c>
      <c r="E397" s="6"/>
      <c r="F397" s="7">
        <f t="shared" si="95"/>
        <v>2667</v>
      </c>
      <c r="G397" s="7">
        <f>G398+G399</f>
        <v>2667</v>
      </c>
      <c r="H397" s="7">
        <f>H398+H399</f>
        <v>0</v>
      </c>
      <c r="I397" s="7">
        <f t="shared" si="96"/>
        <v>2769</v>
      </c>
      <c r="J397" s="7">
        <f>J398+J399</f>
        <v>2769</v>
      </c>
      <c r="K397" s="7">
        <f>K398+K399</f>
        <v>0</v>
      </c>
    </row>
    <row r="398" spans="1:11" ht="243" customHeight="1">
      <c r="A398" s="22" t="s">
        <v>30</v>
      </c>
      <c r="B398" s="6"/>
      <c r="C398" s="6" t="s">
        <v>403</v>
      </c>
      <c r="D398" s="6" t="s">
        <v>407</v>
      </c>
      <c r="E398" s="6" t="s">
        <v>31</v>
      </c>
      <c r="F398" s="7">
        <f t="shared" si="95"/>
        <v>2526</v>
      </c>
      <c r="G398" s="7">
        <v>2526</v>
      </c>
      <c r="H398" s="7"/>
      <c r="I398" s="7">
        <f t="shared" si="96"/>
        <v>2628</v>
      </c>
      <c r="J398" s="7">
        <v>2628</v>
      </c>
      <c r="K398" s="7"/>
    </row>
    <row r="399" spans="1:11" ht="112.15" customHeight="1">
      <c r="A399" s="6" t="s">
        <v>34</v>
      </c>
      <c r="B399" s="6"/>
      <c r="C399" s="6" t="s">
        <v>403</v>
      </c>
      <c r="D399" s="6" t="s">
        <v>407</v>
      </c>
      <c r="E399" s="6" t="s">
        <v>35</v>
      </c>
      <c r="F399" s="7">
        <f t="shared" si="95"/>
        <v>141</v>
      </c>
      <c r="G399" s="7">
        <v>141</v>
      </c>
      <c r="H399" s="7"/>
      <c r="I399" s="7">
        <f t="shared" si="96"/>
        <v>141</v>
      </c>
      <c r="J399" s="7">
        <v>141</v>
      </c>
      <c r="K399" s="7"/>
    </row>
    <row r="400" spans="1:11" ht="100.9" customHeight="1">
      <c r="A400" s="9" t="s">
        <v>408</v>
      </c>
      <c r="B400" s="9" t="s">
        <v>409</v>
      </c>
      <c r="C400" s="9"/>
      <c r="D400" s="9"/>
      <c r="E400" s="9"/>
      <c r="F400" s="8">
        <f t="shared" ref="F400:F430" si="101">G400+H400</f>
        <v>7707</v>
      </c>
      <c r="G400" s="8">
        <f>G401</f>
        <v>7707</v>
      </c>
      <c r="H400" s="8">
        <f>H401</f>
        <v>0</v>
      </c>
      <c r="I400" s="8">
        <f t="shared" ref="I400:I431" si="102">J400+K400</f>
        <v>7956</v>
      </c>
      <c r="J400" s="8">
        <f>J401</f>
        <v>7956</v>
      </c>
      <c r="K400" s="8">
        <f>K401</f>
        <v>0</v>
      </c>
    </row>
    <row r="401" spans="1:11" ht="73.900000000000006" customHeight="1">
      <c r="A401" s="9" t="s">
        <v>19</v>
      </c>
      <c r="B401" s="9"/>
      <c r="C401" s="9" t="s">
        <v>20</v>
      </c>
      <c r="D401" s="9"/>
      <c r="E401" s="9"/>
      <c r="F401" s="8">
        <f t="shared" si="101"/>
        <v>7707</v>
      </c>
      <c r="G401" s="8">
        <f>G402</f>
        <v>7707</v>
      </c>
      <c r="H401" s="8">
        <f>H402</f>
        <v>0</v>
      </c>
      <c r="I401" s="8">
        <f t="shared" si="102"/>
        <v>7956</v>
      </c>
      <c r="J401" s="8">
        <f>J402</f>
        <v>7956</v>
      </c>
      <c r="K401" s="8">
        <f>K402</f>
        <v>0</v>
      </c>
    </row>
    <row r="402" spans="1:11" ht="204.6" customHeight="1">
      <c r="A402" s="9" t="s">
        <v>410</v>
      </c>
      <c r="B402" s="9"/>
      <c r="C402" s="9" t="s">
        <v>411</v>
      </c>
      <c r="D402" s="9"/>
      <c r="E402" s="9"/>
      <c r="F402" s="8">
        <f t="shared" si="101"/>
        <v>7707</v>
      </c>
      <c r="G402" s="8">
        <f>G403+G408</f>
        <v>7707</v>
      </c>
      <c r="H402" s="8">
        <f>H403+H408</f>
        <v>0</v>
      </c>
      <c r="I402" s="8">
        <f t="shared" si="102"/>
        <v>7956</v>
      </c>
      <c r="J402" s="8">
        <f>J403+J408</f>
        <v>7956</v>
      </c>
      <c r="K402" s="8">
        <f>K403+K408</f>
        <v>0</v>
      </c>
    </row>
    <row r="403" spans="1:11" ht="180.75" customHeight="1">
      <c r="A403" s="9" t="s">
        <v>36</v>
      </c>
      <c r="B403" s="9"/>
      <c r="C403" s="9" t="s">
        <v>411</v>
      </c>
      <c r="D403" s="9" t="s">
        <v>37</v>
      </c>
      <c r="E403" s="9"/>
      <c r="F403" s="8">
        <f t="shared" si="101"/>
        <v>68</v>
      </c>
      <c r="G403" s="8">
        <f>G404</f>
        <v>68</v>
      </c>
      <c r="H403" s="8">
        <f>H404</f>
        <v>0</v>
      </c>
      <c r="I403" s="8">
        <f t="shared" si="102"/>
        <v>68</v>
      </c>
      <c r="J403" s="8">
        <f>J404</f>
        <v>68</v>
      </c>
      <c r="K403" s="8">
        <f>K404</f>
        <v>0</v>
      </c>
    </row>
    <row r="404" spans="1:11" ht="201.75" customHeight="1">
      <c r="A404" s="9" t="s">
        <v>38</v>
      </c>
      <c r="B404" s="9"/>
      <c r="C404" s="9" t="s">
        <v>411</v>
      </c>
      <c r="D404" s="9" t="s">
        <v>39</v>
      </c>
      <c r="E404" s="9"/>
      <c r="F404" s="8">
        <f t="shared" si="101"/>
        <v>68</v>
      </c>
      <c r="G404" s="8">
        <f>G405</f>
        <v>68</v>
      </c>
      <c r="H404" s="8">
        <f>H405</f>
        <v>0</v>
      </c>
      <c r="I404" s="8">
        <f t="shared" si="102"/>
        <v>68</v>
      </c>
      <c r="J404" s="8">
        <f>J405</f>
        <v>68</v>
      </c>
      <c r="K404" s="8">
        <f>K405</f>
        <v>0</v>
      </c>
    </row>
    <row r="405" spans="1:11" ht="105" customHeight="1">
      <c r="A405" s="22" t="s">
        <v>412</v>
      </c>
      <c r="B405" s="9"/>
      <c r="C405" s="6" t="s">
        <v>411</v>
      </c>
      <c r="D405" s="6" t="s">
        <v>413</v>
      </c>
      <c r="E405" s="9"/>
      <c r="F405" s="7">
        <f t="shared" si="101"/>
        <v>68</v>
      </c>
      <c r="G405" s="7">
        <f>G406+G407</f>
        <v>68</v>
      </c>
      <c r="H405" s="7">
        <f>H406+H407</f>
        <v>0</v>
      </c>
      <c r="I405" s="7">
        <f t="shared" si="102"/>
        <v>68</v>
      </c>
      <c r="J405" s="7">
        <f>J406+J407</f>
        <v>68</v>
      </c>
      <c r="K405" s="7">
        <f>K406+K407</f>
        <v>0</v>
      </c>
    </row>
    <row r="406" spans="1:11" ht="213" customHeight="1">
      <c r="A406" s="22" t="s">
        <v>30</v>
      </c>
      <c r="B406" s="9"/>
      <c r="C406" s="6" t="s">
        <v>411</v>
      </c>
      <c r="D406" s="6" t="s">
        <v>413</v>
      </c>
      <c r="E406" s="6" t="s">
        <v>31</v>
      </c>
      <c r="F406" s="7">
        <f t="shared" si="101"/>
        <v>33</v>
      </c>
      <c r="G406" s="7">
        <v>33</v>
      </c>
      <c r="H406" s="7"/>
      <c r="I406" s="7">
        <f t="shared" si="102"/>
        <v>33</v>
      </c>
      <c r="J406" s="7">
        <v>33</v>
      </c>
      <c r="K406" s="7"/>
    </row>
    <row r="407" spans="1:11" ht="96.75" customHeight="1">
      <c r="A407" s="6" t="s">
        <v>34</v>
      </c>
      <c r="B407" s="9"/>
      <c r="C407" s="6" t="s">
        <v>411</v>
      </c>
      <c r="D407" s="6" t="s">
        <v>413</v>
      </c>
      <c r="E407" s="6" t="s">
        <v>35</v>
      </c>
      <c r="F407" s="7">
        <f t="shared" si="101"/>
        <v>35</v>
      </c>
      <c r="G407" s="7">
        <v>35</v>
      </c>
      <c r="H407" s="7"/>
      <c r="I407" s="7">
        <f t="shared" si="102"/>
        <v>35</v>
      </c>
      <c r="J407" s="7">
        <v>35</v>
      </c>
      <c r="K407" s="7"/>
    </row>
    <row r="408" spans="1:11" ht="45" customHeight="1">
      <c r="A408" s="19" t="s">
        <v>41</v>
      </c>
      <c r="B408" s="9"/>
      <c r="C408" s="9" t="s">
        <v>411</v>
      </c>
      <c r="D408" s="9" t="s">
        <v>42</v>
      </c>
      <c r="E408" s="9"/>
      <c r="F408" s="8">
        <f t="shared" si="101"/>
        <v>7639</v>
      </c>
      <c r="G408" s="8">
        <f>G409</f>
        <v>7639</v>
      </c>
      <c r="H408" s="8">
        <f>H409</f>
        <v>0</v>
      </c>
      <c r="I408" s="8">
        <f t="shared" si="102"/>
        <v>7888</v>
      </c>
      <c r="J408" s="8">
        <f>J409</f>
        <v>7888</v>
      </c>
      <c r="K408" s="8">
        <f>K409</f>
        <v>0</v>
      </c>
    </row>
    <row r="409" spans="1:11" ht="126" customHeight="1">
      <c r="A409" s="19" t="s">
        <v>43</v>
      </c>
      <c r="B409" s="9"/>
      <c r="C409" s="9" t="s">
        <v>411</v>
      </c>
      <c r="D409" s="9" t="s">
        <v>44</v>
      </c>
      <c r="E409" s="9"/>
      <c r="F409" s="8">
        <f t="shared" si="101"/>
        <v>7639</v>
      </c>
      <c r="G409" s="8">
        <f>G410+G412</f>
        <v>7639</v>
      </c>
      <c r="H409" s="8">
        <f>H410+H412</f>
        <v>0</v>
      </c>
      <c r="I409" s="8">
        <f t="shared" si="102"/>
        <v>7888</v>
      </c>
      <c r="J409" s="8">
        <f>J410+J412</f>
        <v>7888</v>
      </c>
      <c r="K409" s="8">
        <f>K410+K412</f>
        <v>0</v>
      </c>
    </row>
    <row r="410" spans="1:11" ht="137.25" customHeight="1">
      <c r="A410" s="22" t="s">
        <v>414</v>
      </c>
      <c r="B410" s="6"/>
      <c r="C410" s="6" t="s">
        <v>411</v>
      </c>
      <c r="D410" s="6" t="s">
        <v>415</v>
      </c>
      <c r="E410" s="6"/>
      <c r="F410" s="7">
        <f t="shared" si="101"/>
        <v>3553</v>
      </c>
      <c r="G410" s="7">
        <f>G411</f>
        <v>3553</v>
      </c>
      <c r="H410" s="7">
        <f>H411</f>
        <v>0</v>
      </c>
      <c r="I410" s="7">
        <f t="shared" si="102"/>
        <v>3696</v>
      </c>
      <c r="J410" s="7">
        <f>J411</f>
        <v>3696</v>
      </c>
      <c r="K410" s="7">
        <f>K411</f>
        <v>0</v>
      </c>
    </row>
    <row r="411" spans="1:11" ht="225" customHeight="1">
      <c r="A411" s="22" t="s">
        <v>30</v>
      </c>
      <c r="B411" s="6"/>
      <c r="C411" s="6" t="s">
        <v>411</v>
      </c>
      <c r="D411" s="6" t="s">
        <v>415</v>
      </c>
      <c r="E411" s="6" t="s">
        <v>31</v>
      </c>
      <c r="F411" s="7">
        <f t="shared" si="101"/>
        <v>3553</v>
      </c>
      <c r="G411" s="7">
        <v>3553</v>
      </c>
      <c r="H411" s="7"/>
      <c r="I411" s="7">
        <f t="shared" si="102"/>
        <v>3696</v>
      </c>
      <c r="J411" s="7">
        <v>3696</v>
      </c>
      <c r="K411" s="7"/>
    </row>
    <row r="412" spans="1:11" ht="91.5" customHeight="1">
      <c r="A412" s="22" t="s">
        <v>412</v>
      </c>
      <c r="B412" s="6"/>
      <c r="C412" s="6" t="s">
        <v>411</v>
      </c>
      <c r="D412" s="6" t="s">
        <v>416</v>
      </c>
      <c r="E412" s="6"/>
      <c r="F412" s="7">
        <f t="shared" si="101"/>
        <v>4086</v>
      </c>
      <c r="G412" s="7">
        <f>G413+G414+G415</f>
        <v>4086</v>
      </c>
      <c r="H412" s="7">
        <f>H413+H414+H415</f>
        <v>0</v>
      </c>
      <c r="I412" s="7">
        <f t="shared" si="102"/>
        <v>4192</v>
      </c>
      <c r="J412" s="7">
        <f>J413+J414+J415</f>
        <v>4192</v>
      </c>
      <c r="K412" s="7">
        <f>K413+K414+K415</f>
        <v>0</v>
      </c>
    </row>
    <row r="413" spans="1:11" ht="213" customHeight="1">
      <c r="A413" s="22" t="s">
        <v>30</v>
      </c>
      <c r="B413" s="6"/>
      <c r="C413" s="6" t="s">
        <v>411</v>
      </c>
      <c r="D413" s="6" t="s">
        <v>416</v>
      </c>
      <c r="E413" s="6" t="s">
        <v>31</v>
      </c>
      <c r="F413" s="7">
        <f t="shared" si="101"/>
        <v>3949</v>
      </c>
      <c r="G413" s="7">
        <v>3949</v>
      </c>
      <c r="H413" s="7"/>
      <c r="I413" s="7">
        <f t="shared" si="102"/>
        <v>4105</v>
      </c>
      <c r="J413" s="7">
        <v>4105</v>
      </c>
      <c r="K413" s="7"/>
    </row>
    <row r="414" spans="1:11" ht="90.75" customHeight="1">
      <c r="A414" s="6" t="s">
        <v>34</v>
      </c>
      <c r="B414" s="6"/>
      <c r="C414" s="6" t="s">
        <v>411</v>
      </c>
      <c r="D414" s="6" t="s">
        <v>416</v>
      </c>
      <c r="E414" s="6" t="s">
        <v>35</v>
      </c>
      <c r="F414" s="7">
        <f t="shared" si="101"/>
        <v>118</v>
      </c>
      <c r="G414" s="7">
        <v>118</v>
      </c>
      <c r="H414" s="7"/>
      <c r="I414" s="7">
        <f t="shared" si="102"/>
        <v>68</v>
      </c>
      <c r="J414" s="7">
        <v>68</v>
      </c>
      <c r="K414" s="7"/>
    </row>
    <row r="415" spans="1:11" ht="53.25" customHeight="1">
      <c r="A415" s="6" t="s">
        <v>46</v>
      </c>
      <c r="B415" s="6"/>
      <c r="C415" s="6" t="s">
        <v>411</v>
      </c>
      <c r="D415" s="6" t="s">
        <v>416</v>
      </c>
      <c r="E415" s="6" t="s">
        <v>47</v>
      </c>
      <c r="F415" s="7">
        <f t="shared" si="101"/>
        <v>19</v>
      </c>
      <c r="G415" s="7">
        <v>19</v>
      </c>
      <c r="H415" s="7"/>
      <c r="I415" s="7">
        <f t="shared" si="102"/>
        <v>19</v>
      </c>
      <c r="J415" s="7">
        <v>19</v>
      </c>
      <c r="K415" s="7"/>
    </row>
    <row r="416" spans="1:11" ht="164.45" customHeight="1">
      <c r="A416" s="9" t="s">
        <v>417</v>
      </c>
      <c r="B416" s="9" t="s">
        <v>418</v>
      </c>
      <c r="C416" s="9"/>
      <c r="D416" s="9"/>
      <c r="E416" s="9"/>
      <c r="F416" s="8">
        <f t="shared" si="101"/>
        <v>157524.79999999999</v>
      </c>
      <c r="G416" s="8">
        <f>+G417+G461+G454</f>
        <v>87611</v>
      </c>
      <c r="H416" s="8">
        <f>+H417+H461+H454</f>
        <v>69913.799999999988</v>
      </c>
      <c r="I416" s="8">
        <f t="shared" si="102"/>
        <v>165878</v>
      </c>
      <c r="J416" s="8">
        <f>+J417+J461+J454</f>
        <v>88912</v>
      </c>
      <c r="K416" s="8">
        <f>+K417+K461+K454</f>
        <v>76966</v>
      </c>
    </row>
    <row r="417" spans="1:11" ht="51.75" customHeight="1">
      <c r="A417" s="9" t="s">
        <v>130</v>
      </c>
      <c r="B417" s="9"/>
      <c r="C417" s="9" t="s">
        <v>131</v>
      </c>
      <c r="D417" s="9"/>
      <c r="E417" s="9"/>
      <c r="F417" s="8">
        <f t="shared" si="101"/>
        <v>77777.599999999991</v>
      </c>
      <c r="G417" s="8">
        <f>G418</f>
        <v>76203.399999999994</v>
      </c>
      <c r="H417" s="8">
        <f>H418</f>
        <v>1574.2</v>
      </c>
      <c r="I417" s="8">
        <f t="shared" si="102"/>
        <v>79029</v>
      </c>
      <c r="J417" s="8">
        <f>J418</f>
        <v>77297.399999999994</v>
      </c>
      <c r="K417" s="8">
        <f>K418</f>
        <v>1731.6</v>
      </c>
    </row>
    <row r="418" spans="1:11" ht="76.5" customHeight="1">
      <c r="A418" s="9" t="s">
        <v>192</v>
      </c>
      <c r="B418" s="9"/>
      <c r="C418" s="9" t="s">
        <v>193</v>
      </c>
      <c r="D418" s="9"/>
      <c r="E418" s="9"/>
      <c r="F418" s="8">
        <f t="shared" si="101"/>
        <v>77777.599999999991</v>
      </c>
      <c r="G418" s="8">
        <f>G419+G448</f>
        <v>76203.399999999994</v>
      </c>
      <c r="H418" s="8">
        <f>H419+H448</f>
        <v>1574.2</v>
      </c>
      <c r="I418" s="8">
        <f t="shared" si="102"/>
        <v>79029</v>
      </c>
      <c r="J418" s="8">
        <f>J419+J448</f>
        <v>77297.399999999994</v>
      </c>
      <c r="K418" s="8">
        <f>K419+K448</f>
        <v>1731.6</v>
      </c>
    </row>
    <row r="419" spans="1:11" ht="145.5" customHeight="1">
      <c r="A419" s="19" t="s">
        <v>233</v>
      </c>
      <c r="B419" s="9"/>
      <c r="C419" s="9" t="s">
        <v>193</v>
      </c>
      <c r="D419" s="9" t="s">
        <v>234</v>
      </c>
      <c r="E419" s="9"/>
      <c r="F419" s="8">
        <f t="shared" si="101"/>
        <v>49679.199999999997</v>
      </c>
      <c r="G419" s="8">
        <f>G420+G438</f>
        <v>48105</v>
      </c>
      <c r="H419" s="8">
        <f>H420+H438</f>
        <v>1574.2</v>
      </c>
      <c r="I419" s="8">
        <f t="shared" si="102"/>
        <v>50910</v>
      </c>
      <c r="J419" s="8">
        <f>J420+J438</f>
        <v>49178.400000000001</v>
      </c>
      <c r="K419" s="8">
        <f>K420+K438</f>
        <v>1731.6</v>
      </c>
    </row>
    <row r="420" spans="1:11" ht="80.25" customHeight="1">
      <c r="A420" s="19" t="s">
        <v>235</v>
      </c>
      <c r="B420" s="9"/>
      <c r="C420" s="9" t="s">
        <v>193</v>
      </c>
      <c r="D420" s="9" t="s">
        <v>236</v>
      </c>
      <c r="E420" s="9"/>
      <c r="F420" s="8">
        <f t="shared" si="101"/>
        <v>45980</v>
      </c>
      <c r="G420" s="8">
        <f>G421+G424+G427+G430+G434</f>
        <v>45980</v>
      </c>
      <c r="H420" s="8">
        <f>H421+H424+H427+H430+H434</f>
        <v>0</v>
      </c>
      <c r="I420" s="8">
        <f t="shared" si="102"/>
        <v>47386</v>
      </c>
      <c r="J420" s="8">
        <f>J421+J424+J427+J430+J434</f>
        <v>47386</v>
      </c>
      <c r="K420" s="8">
        <f>K421+K424+K427+K430+K434</f>
        <v>0</v>
      </c>
    </row>
    <row r="421" spans="1:11" ht="361.5" customHeight="1">
      <c r="A421" s="36" t="s">
        <v>284</v>
      </c>
      <c r="B421" s="9"/>
      <c r="C421" s="9" t="s">
        <v>193</v>
      </c>
      <c r="D421" s="9" t="s">
        <v>285</v>
      </c>
      <c r="E421" s="9"/>
      <c r="F421" s="8">
        <f t="shared" si="101"/>
        <v>30</v>
      </c>
      <c r="G421" s="8">
        <f>G422</f>
        <v>30</v>
      </c>
      <c r="H421" s="8">
        <f>H422</f>
        <v>0</v>
      </c>
      <c r="I421" s="8">
        <f t="shared" si="102"/>
        <v>30</v>
      </c>
      <c r="J421" s="8">
        <f>J422</f>
        <v>30</v>
      </c>
      <c r="K421" s="8">
        <f>K422</f>
        <v>0</v>
      </c>
    </row>
    <row r="422" spans="1:11" ht="58.5" customHeight="1">
      <c r="A422" s="6" t="s">
        <v>286</v>
      </c>
      <c r="B422" s="9"/>
      <c r="C422" s="6" t="s">
        <v>193</v>
      </c>
      <c r="D422" s="6" t="s">
        <v>287</v>
      </c>
      <c r="E422" s="6"/>
      <c r="F422" s="7">
        <f t="shared" si="101"/>
        <v>30</v>
      </c>
      <c r="G422" s="7">
        <f>G423</f>
        <v>30</v>
      </c>
      <c r="H422" s="7">
        <f>H423</f>
        <v>0</v>
      </c>
      <c r="I422" s="7">
        <f t="shared" si="102"/>
        <v>30</v>
      </c>
      <c r="J422" s="7">
        <f>J423</f>
        <v>30</v>
      </c>
      <c r="K422" s="7">
        <f>K423</f>
        <v>0</v>
      </c>
    </row>
    <row r="423" spans="1:11" ht="93.75" customHeight="1">
      <c r="A423" s="6" t="s">
        <v>34</v>
      </c>
      <c r="B423" s="9"/>
      <c r="C423" s="6" t="s">
        <v>193</v>
      </c>
      <c r="D423" s="6" t="s">
        <v>287</v>
      </c>
      <c r="E423" s="6" t="s">
        <v>35</v>
      </c>
      <c r="F423" s="7">
        <f t="shared" si="101"/>
        <v>30</v>
      </c>
      <c r="G423" s="7">
        <v>30</v>
      </c>
      <c r="H423" s="7"/>
      <c r="I423" s="7">
        <f t="shared" si="102"/>
        <v>30</v>
      </c>
      <c r="J423" s="7">
        <v>30</v>
      </c>
      <c r="K423" s="7"/>
    </row>
    <row r="424" spans="1:11" ht="309.75" customHeight="1">
      <c r="A424" s="36" t="s">
        <v>419</v>
      </c>
      <c r="B424" s="9"/>
      <c r="C424" s="9" t="s">
        <v>193</v>
      </c>
      <c r="D424" s="9" t="s">
        <v>420</v>
      </c>
      <c r="E424" s="6"/>
      <c r="F424" s="8">
        <f t="shared" si="101"/>
        <v>489</v>
      </c>
      <c r="G424" s="8">
        <f>G425</f>
        <v>489</v>
      </c>
      <c r="H424" s="8">
        <f>H425</f>
        <v>0</v>
      </c>
      <c r="I424" s="8">
        <f t="shared" si="102"/>
        <v>492</v>
      </c>
      <c r="J424" s="8">
        <f>J425</f>
        <v>492</v>
      </c>
      <c r="K424" s="8">
        <f>K425</f>
        <v>0</v>
      </c>
    </row>
    <row r="425" spans="1:11" ht="79.900000000000006" customHeight="1">
      <c r="A425" s="6" t="s">
        <v>286</v>
      </c>
      <c r="B425" s="9"/>
      <c r="C425" s="6" t="s">
        <v>193</v>
      </c>
      <c r="D425" s="6" t="s">
        <v>421</v>
      </c>
      <c r="E425" s="6"/>
      <c r="F425" s="7">
        <f t="shared" si="101"/>
        <v>489</v>
      </c>
      <c r="G425" s="7">
        <f>G426</f>
        <v>489</v>
      </c>
      <c r="H425" s="7">
        <f>H426</f>
        <v>0</v>
      </c>
      <c r="I425" s="7">
        <f t="shared" si="102"/>
        <v>492</v>
      </c>
      <c r="J425" s="7">
        <f>J426</f>
        <v>492</v>
      </c>
      <c r="K425" s="7">
        <f>K426</f>
        <v>0</v>
      </c>
    </row>
    <row r="426" spans="1:11" ht="110.45" customHeight="1">
      <c r="A426" s="6" t="s">
        <v>34</v>
      </c>
      <c r="B426" s="9"/>
      <c r="C426" s="6" t="s">
        <v>193</v>
      </c>
      <c r="D426" s="6" t="s">
        <v>421</v>
      </c>
      <c r="E426" s="6" t="s">
        <v>35</v>
      </c>
      <c r="F426" s="7">
        <f t="shared" si="101"/>
        <v>489</v>
      </c>
      <c r="G426" s="7">
        <v>489</v>
      </c>
      <c r="H426" s="7"/>
      <c r="I426" s="7">
        <f t="shared" si="102"/>
        <v>492</v>
      </c>
      <c r="J426" s="7">
        <v>492</v>
      </c>
      <c r="K426" s="7"/>
    </row>
    <row r="427" spans="1:11" ht="198.75" customHeight="1">
      <c r="A427" s="19" t="s">
        <v>422</v>
      </c>
      <c r="B427" s="9"/>
      <c r="C427" s="9" t="s">
        <v>193</v>
      </c>
      <c r="D427" s="9" t="s">
        <v>423</v>
      </c>
      <c r="E427" s="6"/>
      <c r="F427" s="8">
        <f t="shared" si="101"/>
        <v>42176</v>
      </c>
      <c r="G427" s="8">
        <f>G428</f>
        <v>42176</v>
      </c>
      <c r="H427" s="8">
        <f>H428</f>
        <v>0</v>
      </c>
      <c r="I427" s="8">
        <f t="shared" si="102"/>
        <v>42509</v>
      </c>
      <c r="J427" s="8">
        <f>J428</f>
        <v>42509</v>
      </c>
      <c r="K427" s="8">
        <f>K428</f>
        <v>0</v>
      </c>
    </row>
    <row r="428" spans="1:11" ht="106.5" customHeight="1">
      <c r="A428" s="22" t="s">
        <v>121</v>
      </c>
      <c r="B428" s="6"/>
      <c r="C428" s="6" t="s">
        <v>193</v>
      </c>
      <c r="D428" s="6" t="s">
        <v>424</v>
      </c>
      <c r="E428" s="6"/>
      <c r="F428" s="7">
        <f t="shared" si="101"/>
        <v>42176</v>
      </c>
      <c r="G428" s="7">
        <f>G429</f>
        <v>42176</v>
      </c>
      <c r="H428" s="7">
        <f>H429</f>
        <v>0</v>
      </c>
      <c r="I428" s="7">
        <f t="shared" si="102"/>
        <v>42509</v>
      </c>
      <c r="J428" s="7">
        <f>J429</f>
        <v>42509</v>
      </c>
      <c r="K428" s="7">
        <f>K429</f>
        <v>0</v>
      </c>
    </row>
    <row r="429" spans="1:11" ht="131.25" customHeight="1">
      <c r="A429" s="6" t="s">
        <v>145</v>
      </c>
      <c r="B429" s="6"/>
      <c r="C429" s="6" t="s">
        <v>193</v>
      </c>
      <c r="D429" s="6" t="s">
        <v>424</v>
      </c>
      <c r="E429" s="6" t="s">
        <v>146</v>
      </c>
      <c r="F429" s="7">
        <f t="shared" si="101"/>
        <v>42176</v>
      </c>
      <c r="G429" s="7">
        <v>42176</v>
      </c>
      <c r="H429" s="7"/>
      <c r="I429" s="7">
        <f t="shared" si="102"/>
        <v>42509</v>
      </c>
      <c r="J429" s="7">
        <v>42509</v>
      </c>
      <c r="K429" s="7"/>
    </row>
    <row r="430" spans="1:11" ht="306.75" customHeight="1">
      <c r="A430" s="19" t="s">
        <v>425</v>
      </c>
      <c r="B430" s="6"/>
      <c r="C430" s="9" t="s">
        <v>193</v>
      </c>
      <c r="D430" s="9" t="s">
        <v>426</v>
      </c>
      <c r="E430" s="6"/>
      <c r="F430" s="8">
        <f t="shared" si="101"/>
        <v>780</v>
      </c>
      <c r="G430" s="8">
        <f>G431</f>
        <v>780</v>
      </c>
      <c r="H430" s="8">
        <f>H431</f>
        <v>0</v>
      </c>
      <c r="I430" s="8">
        <f t="shared" si="102"/>
        <v>850</v>
      </c>
      <c r="J430" s="8">
        <f>J431</f>
        <v>850</v>
      </c>
      <c r="K430" s="8">
        <f>K431</f>
        <v>0</v>
      </c>
    </row>
    <row r="431" spans="1:11" ht="57.75" customHeight="1">
      <c r="A431" s="6" t="s">
        <v>286</v>
      </c>
      <c r="B431" s="6"/>
      <c r="C431" s="6" t="s">
        <v>193</v>
      </c>
      <c r="D431" s="6" t="s">
        <v>427</v>
      </c>
      <c r="E431" s="6"/>
      <c r="F431" s="7">
        <f t="shared" ref="F431:F465" si="103">G431+H431</f>
        <v>780</v>
      </c>
      <c r="G431" s="7">
        <f>G432+G433</f>
        <v>780</v>
      </c>
      <c r="H431" s="7">
        <f>H432+H433</f>
        <v>0</v>
      </c>
      <c r="I431" s="7">
        <f t="shared" si="102"/>
        <v>850</v>
      </c>
      <c r="J431" s="7">
        <f>J432+J433</f>
        <v>850</v>
      </c>
      <c r="K431" s="7">
        <f>K432+K433</f>
        <v>0</v>
      </c>
    </row>
    <row r="432" spans="1:11" ht="90" customHeight="1">
      <c r="A432" s="6" t="s">
        <v>34</v>
      </c>
      <c r="B432" s="6"/>
      <c r="C432" s="6" t="s">
        <v>193</v>
      </c>
      <c r="D432" s="6" t="s">
        <v>427</v>
      </c>
      <c r="E432" s="6" t="s">
        <v>35</v>
      </c>
      <c r="F432" s="7">
        <f t="shared" si="103"/>
        <v>430</v>
      </c>
      <c r="G432" s="7">
        <v>430</v>
      </c>
      <c r="H432" s="7"/>
      <c r="I432" s="7">
        <f t="shared" ref="I432:I466" si="104">J432+K432</f>
        <v>450</v>
      </c>
      <c r="J432" s="7">
        <v>450</v>
      </c>
      <c r="K432" s="7"/>
    </row>
    <row r="433" spans="1:11" ht="45.75" customHeight="1">
      <c r="A433" s="6" t="s">
        <v>46</v>
      </c>
      <c r="B433" s="6"/>
      <c r="C433" s="6" t="s">
        <v>193</v>
      </c>
      <c r="D433" s="6" t="s">
        <v>427</v>
      </c>
      <c r="E433" s="6" t="s">
        <v>47</v>
      </c>
      <c r="F433" s="7">
        <f t="shared" si="103"/>
        <v>350</v>
      </c>
      <c r="G433" s="7">
        <v>350</v>
      </c>
      <c r="H433" s="7"/>
      <c r="I433" s="7">
        <f t="shared" si="104"/>
        <v>400</v>
      </c>
      <c r="J433" s="7">
        <v>400</v>
      </c>
      <c r="K433" s="7"/>
    </row>
    <row r="434" spans="1:11" ht="95.25" customHeight="1">
      <c r="A434" s="19" t="s">
        <v>237</v>
      </c>
      <c r="B434" s="9"/>
      <c r="C434" s="9" t="s">
        <v>193</v>
      </c>
      <c r="D434" s="9" t="s">
        <v>238</v>
      </c>
      <c r="E434" s="9"/>
      <c r="F434" s="8">
        <f t="shared" si="103"/>
        <v>2505</v>
      </c>
      <c r="G434" s="8">
        <f>G435</f>
        <v>2505</v>
      </c>
      <c r="H434" s="8">
        <f>H435</f>
        <v>0</v>
      </c>
      <c r="I434" s="8">
        <f t="shared" si="104"/>
        <v>3505</v>
      </c>
      <c r="J434" s="8">
        <f>J435</f>
        <v>3505</v>
      </c>
      <c r="K434" s="8">
        <f>K435</f>
        <v>0</v>
      </c>
    </row>
    <row r="435" spans="1:11" ht="64.5" customHeight="1">
      <c r="A435" s="5" t="s">
        <v>239</v>
      </c>
      <c r="B435" s="6"/>
      <c r="C435" s="6" t="s">
        <v>193</v>
      </c>
      <c r="D435" s="6" t="s">
        <v>240</v>
      </c>
      <c r="E435" s="6"/>
      <c r="F435" s="7">
        <f t="shared" si="103"/>
        <v>2505</v>
      </c>
      <c r="G435" s="7">
        <f>G436+G437</f>
        <v>2505</v>
      </c>
      <c r="H435" s="7">
        <f>H436+H437</f>
        <v>0</v>
      </c>
      <c r="I435" s="7">
        <f t="shared" si="104"/>
        <v>3505</v>
      </c>
      <c r="J435" s="7">
        <f>J436+J437</f>
        <v>3505</v>
      </c>
      <c r="K435" s="7">
        <f>K436+K437</f>
        <v>0</v>
      </c>
    </row>
    <row r="436" spans="1:11" ht="90" customHeight="1">
      <c r="A436" s="6" t="s">
        <v>34</v>
      </c>
      <c r="B436" s="6"/>
      <c r="C436" s="6" t="s">
        <v>193</v>
      </c>
      <c r="D436" s="6" t="s">
        <v>240</v>
      </c>
      <c r="E436" s="6" t="s">
        <v>35</v>
      </c>
      <c r="F436" s="7">
        <f t="shared" si="103"/>
        <v>1500</v>
      </c>
      <c r="G436" s="7">
        <v>1500</v>
      </c>
      <c r="H436" s="7"/>
      <c r="I436" s="7">
        <f t="shared" si="104"/>
        <v>1500</v>
      </c>
      <c r="J436" s="7">
        <v>1500</v>
      </c>
      <c r="K436" s="7"/>
    </row>
    <row r="437" spans="1:11" ht="46.5" customHeight="1">
      <c r="A437" s="6" t="s">
        <v>46</v>
      </c>
      <c r="B437" s="6"/>
      <c r="C437" s="6" t="s">
        <v>193</v>
      </c>
      <c r="D437" s="6" t="s">
        <v>240</v>
      </c>
      <c r="E437" s="6" t="s">
        <v>47</v>
      </c>
      <c r="F437" s="7">
        <f t="shared" si="103"/>
        <v>1005</v>
      </c>
      <c r="G437" s="7">
        <v>1005</v>
      </c>
      <c r="H437" s="7"/>
      <c r="I437" s="7">
        <f t="shared" si="104"/>
        <v>2005</v>
      </c>
      <c r="J437" s="7">
        <v>2005</v>
      </c>
      <c r="K437" s="7"/>
    </row>
    <row r="438" spans="1:11" ht="78.75" customHeight="1">
      <c r="A438" s="19" t="s">
        <v>428</v>
      </c>
      <c r="B438" s="9"/>
      <c r="C438" s="9" t="s">
        <v>193</v>
      </c>
      <c r="D438" s="9" t="s">
        <v>429</v>
      </c>
      <c r="E438" s="9"/>
      <c r="F438" s="8">
        <f t="shared" si="103"/>
        <v>3699.2</v>
      </c>
      <c r="G438" s="8">
        <f>G439+G443</f>
        <v>2125</v>
      </c>
      <c r="H438" s="8">
        <f>H439+H443</f>
        <v>1574.2</v>
      </c>
      <c r="I438" s="8">
        <f t="shared" si="104"/>
        <v>3524</v>
      </c>
      <c r="J438" s="8">
        <f>J439+J443</f>
        <v>1792.4</v>
      </c>
      <c r="K438" s="8">
        <f>K439+K443</f>
        <v>1731.6</v>
      </c>
    </row>
    <row r="439" spans="1:11" ht="245.25" customHeight="1">
      <c r="A439" s="19" t="s">
        <v>430</v>
      </c>
      <c r="B439" s="9"/>
      <c r="C439" s="9" t="s">
        <v>193</v>
      </c>
      <c r="D439" s="9" t="s">
        <v>431</v>
      </c>
      <c r="E439" s="9"/>
      <c r="F439" s="8">
        <f t="shared" si="103"/>
        <v>1300</v>
      </c>
      <c r="G439" s="8">
        <f>G440</f>
        <v>1300</v>
      </c>
      <c r="H439" s="8">
        <f>H440</f>
        <v>0</v>
      </c>
      <c r="I439" s="8">
        <f t="shared" si="104"/>
        <v>1100</v>
      </c>
      <c r="J439" s="8">
        <f>J440</f>
        <v>1100</v>
      </c>
      <c r="K439" s="8">
        <f>K440</f>
        <v>0</v>
      </c>
    </row>
    <row r="440" spans="1:11" ht="67.5" customHeight="1">
      <c r="A440" s="6" t="s">
        <v>286</v>
      </c>
      <c r="B440" s="6"/>
      <c r="C440" s="6" t="s">
        <v>193</v>
      </c>
      <c r="D440" s="6" t="s">
        <v>432</v>
      </c>
      <c r="E440" s="6"/>
      <c r="F440" s="7">
        <f t="shared" si="103"/>
        <v>1300</v>
      </c>
      <c r="G440" s="7">
        <f>G441+G442</f>
        <v>1300</v>
      </c>
      <c r="H440" s="7">
        <f>H441+H442</f>
        <v>0</v>
      </c>
      <c r="I440" s="7">
        <f t="shared" si="104"/>
        <v>1100</v>
      </c>
      <c r="J440" s="7">
        <f>J441+J442</f>
        <v>1100</v>
      </c>
      <c r="K440" s="7">
        <f>K441+K442</f>
        <v>0</v>
      </c>
    </row>
    <row r="441" spans="1:11" ht="100.9" customHeight="1">
      <c r="A441" s="6" t="s">
        <v>34</v>
      </c>
      <c r="B441" s="6"/>
      <c r="C441" s="6" t="s">
        <v>193</v>
      </c>
      <c r="D441" s="6" t="s">
        <v>432</v>
      </c>
      <c r="E441" s="6" t="s">
        <v>35</v>
      </c>
      <c r="F441" s="7">
        <f t="shared" si="103"/>
        <v>600</v>
      </c>
      <c r="G441" s="7">
        <v>600</v>
      </c>
      <c r="H441" s="7"/>
      <c r="I441" s="7">
        <f t="shared" si="104"/>
        <v>600</v>
      </c>
      <c r="J441" s="7">
        <v>600</v>
      </c>
      <c r="K441" s="7"/>
    </row>
    <row r="442" spans="1:11" ht="57.75" customHeight="1">
      <c r="A442" s="6" t="s">
        <v>46</v>
      </c>
      <c r="B442" s="6"/>
      <c r="C442" s="6" t="s">
        <v>193</v>
      </c>
      <c r="D442" s="6" t="s">
        <v>432</v>
      </c>
      <c r="E442" s="6" t="s">
        <v>47</v>
      </c>
      <c r="F442" s="7">
        <f t="shared" si="103"/>
        <v>700</v>
      </c>
      <c r="G442" s="7">
        <v>700</v>
      </c>
      <c r="H442" s="7"/>
      <c r="I442" s="7">
        <f t="shared" si="104"/>
        <v>500</v>
      </c>
      <c r="J442" s="7">
        <v>500</v>
      </c>
      <c r="K442" s="7"/>
    </row>
    <row r="443" spans="1:11" ht="151.5" customHeight="1">
      <c r="A443" s="19" t="s">
        <v>433</v>
      </c>
      <c r="B443" s="9"/>
      <c r="C443" s="9" t="s">
        <v>193</v>
      </c>
      <c r="D443" s="9" t="s">
        <v>434</v>
      </c>
      <c r="E443" s="9"/>
      <c r="F443" s="8">
        <f t="shared" si="103"/>
        <v>2399.1999999999998</v>
      </c>
      <c r="G443" s="8">
        <f>G444+G446</f>
        <v>825</v>
      </c>
      <c r="H443" s="8">
        <f>H444+H446</f>
        <v>1574.2</v>
      </c>
      <c r="I443" s="8">
        <f t="shared" si="104"/>
        <v>2424</v>
      </c>
      <c r="J443" s="8">
        <f>J444+J446</f>
        <v>692.4</v>
      </c>
      <c r="K443" s="8">
        <f>K444+K446</f>
        <v>1731.6</v>
      </c>
    </row>
    <row r="444" spans="1:11" ht="69" customHeight="1">
      <c r="A444" s="6" t="s">
        <v>286</v>
      </c>
      <c r="B444" s="9"/>
      <c r="C444" s="6" t="s">
        <v>193</v>
      </c>
      <c r="D444" s="6" t="s">
        <v>435</v>
      </c>
      <c r="E444" s="6"/>
      <c r="F444" s="7">
        <f t="shared" si="103"/>
        <v>650</v>
      </c>
      <c r="G444" s="7">
        <f>G445</f>
        <v>650</v>
      </c>
      <c r="H444" s="7">
        <f>H445</f>
        <v>0</v>
      </c>
      <c r="I444" s="7">
        <f t="shared" si="104"/>
        <v>500</v>
      </c>
      <c r="J444" s="7">
        <f>J445</f>
        <v>500</v>
      </c>
      <c r="K444" s="7">
        <f>K445</f>
        <v>0</v>
      </c>
    </row>
    <row r="445" spans="1:11" ht="88.5" customHeight="1">
      <c r="A445" s="6" t="s">
        <v>34</v>
      </c>
      <c r="B445" s="9"/>
      <c r="C445" s="6" t="s">
        <v>193</v>
      </c>
      <c r="D445" s="6" t="s">
        <v>435</v>
      </c>
      <c r="E445" s="6" t="s">
        <v>35</v>
      </c>
      <c r="F445" s="7">
        <f t="shared" si="103"/>
        <v>650</v>
      </c>
      <c r="G445" s="7">
        <v>650</v>
      </c>
      <c r="H445" s="7"/>
      <c r="I445" s="7">
        <f t="shared" si="104"/>
        <v>500</v>
      </c>
      <c r="J445" s="7">
        <v>500</v>
      </c>
      <c r="K445" s="7"/>
    </row>
    <row r="446" spans="1:11" ht="59.25" customHeight="1">
      <c r="A446" s="2" t="s">
        <v>1031</v>
      </c>
      <c r="B446" s="2"/>
      <c r="C446" s="2" t="s">
        <v>193</v>
      </c>
      <c r="D446" s="2" t="s">
        <v>1032</v>
      </c>
      <c r="E446" s="2"/>
      <c r="F446" s="11">
        <f>G446+H446</f>
        <v>1749.2</v>
      </c>
      <c r="G446" s="11">
        <f>G447</f>
        <v>175</v>
      </c>
      <c r="H446" s="11">
        <f>H447</f>
        <v>1574.2</v>
      </c>
      <c r="I446" s="11">
        <f>J446+K446</f>
        <v>1924</v>
      </c>
      <c r="J446" s="11">
        <f>J447</f>
        <v>192.4</v>
      </c>
      <c r="K446" s="11">
        <f>K447</f>
        <v>1731.6</v>
      </c>
    </row>
    <row r="447" spans="1:11" ht="74.25" customHeight="1">
      <c r="A447" s="2" t="s">
        <v>34</v>
      </c>
      <c r="B447" s="2"/>
      <c r="C447" s="2" t="s">
        <v>193</v>
      </c>
      <c r="D447" s="2" t="s">
        <v>1032</v>
      </c>
      <c r="E447" s="2" t="s">
        <v>35</v>
      </c>
      <c r="F447" s="11">
        <f>G447+H447</f>
        <v>1749.2</v>
      </c>
      <c r="G447" s="11">
        <v>175</v>
      </c>
      <c r="H447" s="11">
        <v>1574.2</v>
      </c>
      <c r="I447" s="11">
        <f>J447+K447</f>
        <v>1924</v>
      </c>
      <c r="J447" s="11">
        <v>192.4</v>
      </c>
      <c r="K447" s="11">
        <v>1731.6</v>
      </c>
    </row>
    <row r="448" spans="1:11" ht="39.75" customHeight="1">
      <c r="A448" s="9" t="s">
        <v>41</v>
      </c>
      <c r="B448" s="6"/>
      <c r="C448" s="9" t="s">
        <v>193</v>
      </c>
      <c r="D448" s="9" t="s">
        <v>42</v>
      </c>
      <c r="E448" s="9"/>
      <c r="F448" s="8">
        <f t="shared" si="103"/>
        <v>28098.400000000001</v>
      </c>
      <c r="G448" s="8">
        <f>G449</f>
        <v>28098.400000000001</v>
      </c>
      <c r="H448" s="8">
        <f>H449</f>
        <v>0</v>
      </c>
      <c r="I448" s="8">
        <f t="shared" si="104"/>
        <v>28119</v>
      </c>
      <c r="J448" s="8">
        <f>J449</f>
        <v>28119</v>
      </c>
      <c r="K448" s="8">
        <f>K449</f>
        <v>0</v>
      </c>
    </row>
    <row r="449" spans="1:11" ht="129.75" customHeight="1">
      <c r="A449" s="19" t="s">
        <v>43</v>
      </c>
      <c r="B449" s="6"/>
      <c r="C449" s="9" t="s">
        <v>193</v>
      </c>
      <c r="D449" s="9" t="s">
        <v>44</v>
      </c>
      <c r="E449" s="6"/>
      <c r="F449" s="8">
        <f t="shared" si="103"/>
        <v>28098.400000000001</v>
      </c>
      <c r="G449" s="8">
        <f>G450</f>
        <v>28098.400000000001</v>
      </c>
      <c r="H449" s="8">
        <f>H450</f>
        <v>0</v>
      </c>
      <c r="I449" s="8">
        <f t="shared" si="104"/>
        <v>28119</v>
      </c>
      <c r="J449" s="8">
        <f>J450</f>
        <v>28119</v>
      </c>
      <c r="K449" s="8">
        <f>K450</f>
        <v>0</v>
      </c>
    </row>
    <row r="450" spans="1:11" ht="79.5" customHeight="1">
      <c r="A450" s="22" t="s">
        <v>29</v>
      </c>
      <c r="B450" s="6"/>
      <c r="C450" s="6" t="s">
        <v>193</v>
      </c>
      <c r="D450" s="6" t="s">
        <v>45</v>
      </c>
      <c r="E450" s="6"/>
      <c r="F450" s="7">
        <f t="shared" si="103"/>
        <v>28098.400000000001</v>
      </c>
      <c r="G450" s="7">
        <f>G451+G452+G453</f>
        <v>28098.400000000001</v>
      </c>
      <c r="H450" s="7">
        <f>H451+H452+H453</f>
        <v>0</v>
      </c>
      <c r="I450" s="7">
        <f t="shared" si="104"/>
        <v>28119</v>
      </c>
      <c r="J450" s="7">
        <f>J451+J452+J453</f>
        <v>28119</v>
      </c>
      <c r="K450" s="7">
        <f>K451+K452+K453</f>
        <v>0</v>
      </c>
    </row>
    <row r="451" spans="1:11" ht="214.5" customHeight="1">
      <c r="A451" s="22" t="s">
        <v>30</v>
      </c>
      <c r="B451" s="6"/>
      <c r="C451" s="6" t="s">
        <v>193</v>
      </c>
      <c r="D451" s="6" t="s">
        <v>45</v>
      </c>
      <c r="E451" s="6" t="s">
        <v>31</v>
      </c>
      <c r="F451" s="7">
        <f t="shared" si="103"/>
        <v>24453</v>
      </c>
      <c r="G451" s="7">
        <v>24453</v>
      </c>
      <c r="H451" s="7"/>
      <c r="I451" s="7">
        <f t="shared" si="104"/>
        <v>24454</v>
      </c>
      <c r="J451" s="7">
        <v>24454</v>
      </c>
      <c r="K451" s="7"/>
    </row>
    <row r="452" spans="1:11" ht="84.75" customHeight="1">
      <c r="A452" s="6" t="s">
        <v>34</v>
      </c>
      <c r="B452" s="6"/>
      <c r="C452" s="6" t="s">
        <v>193</v>
      </c>
      <c r="D452" s="6" t="s">
        <v>45</v>
      </c>
      <c r="E452" s="6" t="s">
        <v>35</v>
      </c>
      <c r="F452" s="7">
        <f t="shared" si="103"/>
        <v>3635.4</v>
      </c>
      <c r="G452" s="7">
        <v>3635.4</v>
      </c>
      <c r="H452" s="7"/>
      <c r="I452" s="7">
        <f t="shared" si="104"/>
        <v>3655</v>
      </c>
      <c r="J452" s="7">
        <v>3655</v>
      </c>
      <c r="K452" s="7"/>
    </row>
    <row r="453" spans="1:11" ht="45.75" customHeight="1">
      <c r="A453" s="6" t="s">
        <v>46</v>
      </c>
      <c r="B453" s="6"/>
      <c r="C453" s="6" t="s">
        <v>193</v>
      </c>
      <c r="D453" s="6" t="s">
        <v>45</v>
      </c>
      <c r="E453" s="6" t="s">
        <v>47</v>
      </c>
      <c r="F453" s="7">
        <f t="shared" si="103"/>
        <v>10</v>
      </c>
      <c r="G453" s="7">
        <v>10</v>
      </c>
      <c r="H453" s="7"/>
      <c r="I453" s="7">
        <f t="shared" si="104"/>
        <v>10</v>
      </c>
      <c r="J453" s="7">
        <v>10</v>
      </c>
      <c r="K453" s="7"/>
    </row>
    <row r="454" spans="1:11" ht="63" customHeight="1">
      <c r="A454" s="9" t="s">
        <v>215</v>
      </c>
      <c r="B454" s="9"/>
      <c r="C454" s="9" t="s">
        <v>216</v>
      </c>
      <c r="D454" s="6"/>
      <c r="E454" s="6"/>
      <c r="F454" s="8">
        <f t="shared" si="103"/>
        <v>10000</v>
      </c>
      <c r="G454" s="8">
        <f t="shared" ref="G454:H459" si="105">G455</f>
        <v>10000</v>
      </c>
      <c r="H454" s="8">
        <f t="shared" si="105"/>
        <v>0</v>
      </c>
      <c r="I454" s="8">
        <f t="shared" si="104"/>
        <v>10000</v>
      </c>
      <c r="J454" s="8">
        <f t="shared" ref="J454:K459" si="106">J455</f>
        <v>10000</v>
      </c>
      <c r="K454" s="8">
        <f t="shared" si="106"/>
        <v>0</v>
      </c>
    </row>
    <row r="455" spans="1:11" ht="45.75" customHeight="1">
      <c r="A455" s="9" t="s">
        <v>217</v>
      </c>
      <c r="B455" s="9"/>
      <c r="C455" s="9" t="s">
        <v>218</v>
      </c>
      <c r="D455" s="9"/>
      <c r="E455" s="6"/>
      <c r="F455" s="8">
        <f t="shared" si="103"/>
        <v>10000</v>
      </c>
      <c r="G455" s="8">
        <f t="shared" si="105"/>
        <v>10000</v>
      </c>
      <c r="H455" s="8">
        <f t="shared" si="105"/>
        <v>0</v>
      </c>
      <c r="I455" s="8">
        <f t="shared" si="104"/>
        <v>10000</v>
      </c>
      <c r="J455" s="8">
        <f t="shared" si="106"/>
        <v>10000</v>
      </c>
      <c r="K455" s="8">
        <f t="shared" si="106"/>
        <v>0</v>
      </c>
    </row>
    <row r="456" spans="1:11" ht="143.25" customHeight="1">
      <c r="A456" s="19" t="s">
        <v>436</v>
      </c>
      <c r="B456" s="9"/>
      <c r="C456" s="9" t="s">
        <v>218</v>
      </c>
      <c r="D456" s="9" t="s">
        <v>437</v>
      </c>
      <c r="E456" s="6"/>
      <c r="F456" s="8">
        <f t="shared" si="103"/>
        <v>10000</v>
      </c>
      <c r="G456" s="8">
        <f t="shared" si="105"/>
        <v>10000</v>
      </c>
      <c r="H456" s="8">
        <f t="shared" si="105"/>
        <v>0</v>
      </c>
      <c r="I456" s="8">
        <f t="shared" si="104"/>
        <v>10000</v>
      </c>
      <c r="J456" s="8">
        <f t="shared" si="106"/>
        <v>10000</v>
      </c>
      <c r="K456" s="8">
        <f t="shared" si="106"/>
        <v>0</v>
      </c>
    </row>
    <row r="457" spans="1:11" ht="136.5" customHeight="1">
      <c r="A457" s="19" t="s">
        <v>438</v>
      </c>
      <c r="B457" s="9"/>
      <c r="C457" s="9" t="s">
        <v>218</v>
      </c>
      <c r="D457" s="9" t="s">
        <v>439</v>
      </c>
      <c r="E457" s="6"/>
      <c r="F457" s="8">
        <f t="shared" si="103"/>
        <v>10000</v>
      </c>
      <c r="G457" s="8">
        <f t="shared" si="105"/>
        <v>10000</v>
      </c>
      <c r="H457" s="8">
        <f t="shared" si="105"/>
        <v>0</v>
      </c>
      <c r="I457" s="8">
        <f t="shared" si="104"/>
        <v>10000</v>
      </c>
      <c r="J457" s="8">
        <f t="shared" si="106"/>
        <v>10000</v>
      </c>
      <c r="K457" s="8">
        <f t="shared" si="106"/>
        <v>0</v>
      </c>
    </row>
    <row r="458" spans="1:11" ht="284.25" customHeight="1">
      <c r="A458" s="10" t="s">
        <v>440</v>
      </c>
      <c r="B458" s="9"/>
      <c r="C458" s="9" t="s">
        <v>218</v>
      </c>
      <c r="D458" s="9" t="s">
        <v>441</v>
      </c>
      <c r="E458" s="6"/>
      <c r="F458" s="8">
        <f t="shared" si="103"/>
        <v>10000</v>
      </c>
      <c r="G458" s="8">
        <f t="shared" si="105"/>
        <v>10000</v>
      </c>
      <c r="H458" s="8">
        <f t="shared" si="105"/>
        <v>0</v>
      </c>
      <c r="I458" s="8">
        <f t="shared" si="104"/>
        <v>10000</v>
      </c>
      <c r="J458" s="8">
        <f t="shared" si="106"/>
        <v>10000</v>
      </c>
      <c r="K458" s="8">
        <f t="shared" si="106"/>
        <v>0</v>
      </c>
    </row>
    <row r="459" spans="1:11" ht="75" customHeight="1">
      <c r="A459" s="6" t="s">
        <v>286</v>
      </c>
      <c r="B459" s="9"/>
      <c r="C459" s="6" t="s">
        <v>218</v>
      </c>
      <c r="D459" s="6" t="s">
        <v>442</v>
      </c>
      <c r="E459" s="9"/>
      <c r="F459" s="7">
        <f t="shared" si="103"/>
        <v>10000</v>
      </c>
      <c r="G459" s="7">
        <f t="shared" si="105"/>
        <v>10000</v>
      </c>
      <c r="H459" s="7">
        <f t="shared" si="105"/>
        <v>0</v>
      </c>
      <c r="I459" s="7">
        <f t="shared" si="104"/>
        <v>10000</v>
      </c>
      <c r="J459" s="7">
        <f t="shared" si="106"/>
        <v>10000</v>
      </c>
      <c r="K459" s="7">
        <f t="shared" si="106"/>
        <v>0</v>
      </c>
    </row>
    <row r="460" spans="1:11" ht="111.75" customHeight="1">
      <c r="A460" s="6" t="s">
        <v>275</v>
      </c>
      <c r="B460" s="9"/>
      <c r="C460" s="6" t="s">
        <v>218</v>
      </c>
      <c r="D460" s="6" t="s">
        <v>442</v>
      </c>
      <c r="E460" s="6" t="s">
        <v>276</v>
      </c>
      <c r="F460" s="7">
        <f t="shared" si="103"/>
        <v>10000</v>
      </c>
      <c r="G460" s="7">
        <v>10000</v>
      </c>
      <c r="H460" s="7"/>
      <c r="I460" s="7">
        <f t="shared" si="104"/>
        <v>10000</v>
      </c>
      <c r="J460" s="7">
        <v>10000</v>
      </c>
      <c r="K460" s="7"/>
    </row>
    <row r="461" spans="1:11" ht="41.25" customHeight="1">
      <c r="A461" s="9" t="s">
        <v>352</v>
      </c>
      <c r="B461" s="19"/>
      <c r="C461" s="19" t="s">
        <v>353</v>
      </c>
      <c r="D461" s="9"/>
      <c r="E461" s="9"/>
      <c r="F461" s="8">
        <f t="shared" si="103"/>
        <v>69747.199999999997</v>
      </c>
      <c r="G461" s="8">
        <f t="shared" ref="G461:H466" si="107">G462</f>
        <v>1407.6</v>
      </c>
      <c r="H461" s="8">
        <f t="shared" si="107"/>
        <v>68339.599999999991</v>
      </c>
      <c r="I461" s="8">
        <f t="shared" si="104"/>
        <v>76849</v>
      </c>
      <c r="J461" s="8">
        <f t="shared" ref="J461:K466" si="108">J462</f>
        <v>1614.6</v>
      </c>
      <c r="K461" s="8">
        <f t="shared" si="108"/>
        <v>75234.399999999994</v>
      </c>
    </row>
    <row r="462" spans="1:11" ht="42.75" customHeight="1">
      <c r="A462" s="9" t="s">
        <v>354</v>
      </c>
      <c r="B462" s="19"/>
      <c r="C462" s="19" t="s">
        <v>355</v>
      </c>
      <c r="D462" s="9"/>
      <c r="E462" s="9"/>
      <c r="F462" s="8">
        <f t="shared" si="103"/>
        <v>69747.199999999997</v>
      </c>
      <c r="G462" s="8">
        <f t="shared" si="107"/>
        <v>1407.6</v>
      </c>
      <c r="H462" s="8">
        <f t="shared" si="107"/>
        <v>68339.599999999991</v>
      </c>
      <c r="I462" s="8">
        <f t="shared" si="104"/>
        <v>76849</v>
      </c>
      <c r="J462" s="8">
        <f t="shared" si="108"/>
        <v>1614.6</v>
      </c>
      <c r="K462" s="8">
        <f t="shared" si="108"/>
        <v>75234.399999999994</v>
      </c>
    </row>
    <row r="463" spans="1:11" ht="143.25" customHeight="1">
      <c r="A463" s="19" t="s">
        <v>436</v>
      </c>
      <c r="B463" s="9"/>
      <c r="C463" s="19" t="s">
        <v>355</v>
      </c>
      <c r="D463" s="9" t="s">
        <v>437</v>
      </c>
      <c r="E463" s="19"/>
      <c r="F463" s="8">
        <f t="shared" si="103"/>
        <v>69747.199999999997</v>
      </c>
      <c r="G463" s="8">
        <f t="shared" si="107"/>
        <v>1407.6</v>
      </c>
      <c r="H463" s="8">
        <f t="shared" si="107"/>
        <v>68339.599999999991</v>
      </c>
      <c r="I463" s="8">
        <f t="shared" si="104"/>
        <v>76849</v>
      </c>
      <c r="J463" s="8">
        <f t="shared" si="108"/>
        <v>1614.6</v>
      </c>
      <c r="K463" s="8">
        <f t="shared" si="108"/>
        <v>75234.399999999994</v>
      </c>
    </row>
    <row r="464" spans="1:11" ht="117" customHeight="1">
      <c r="A464" s="19" t="s">
        <v>438</v>
      </c>
      <c r="B464" s="9"/>
      <c r="C464" s="19" t="s">
        <v>355</v>
      </c>
      <c r="D464" s="9" t="s">
        <v>439</v>
      </c>
      <c r="E464" s="6"/>
      <c r="F464" s="8">
        <f t="shared" si="103"/>
        <v>69747.199999999997</v>
      </c>
      <c r="G464" s="8">
        <f>G465+G468</f>
        <v>1407.6</v>
      </c>
      <c r="H464" s="8">
        <f>H465+H468</f>
        <v>68339.599999999991</v>
      </c>
      <c r="I464" s="8">
        <f t="shared" si="104"/>
        <v>76849</v>
      </c>
      <c r="J464" s="8">
        <f>J465+J468</f>
        <v>1614.6</v>
      </c>
      <c r="K464" s="8">
        <f>K465+K468</f>
        <v>75234.399999999994</v>
      </c>
    </row>
    <row r="465" spans="1:11" ht="262.5" customHeight="1">
      <c r="A465" s="36" t="s">
        <v>443</v>
      </c>
      <c r="B465" s="9"/>
      <c r="C465" s="19" t="s">
        <v>355</v>
      </c>
      <c r="D465" s="9" t="s">
        <v>444</v>
      </c>
      <c r="E465" s="6"/>
      <c r="F465" s="8">
        <f t="shared" si="103"/>
        <v>55671.199999999997</v>
      </c>
      <c r="G465" s="8">
        <f t="shared" si="107"/>
        <v>0</v>
      </c>
      <c r="H465" s="8">
        <f t="shared" si="107"/>
        <v>55671.199999999997</v>
      </c>
      <c r="I465" s="8">
        <f t="shared" si="104"/>
        <v>60703</v>
      </c>
      <c r="J465" s="8">
        <f t="shared" si="108"/>
        <v>0</v>
      </c>
      <c r="K465" s="8">
        <f t="shared" si="108"/>
        <v>60703</v>
      </c>
    </row>
    <row r="466" spans="1:11" ht="172.5" customHeight="1">
      <c r="A466" s="22" t="s">
        <v>445</v>
      </c>
      <c r="B466" s="9"/>
      <c r="C466" s="22" t="s">
        <v>355</v>
      </c>
      <c r="D466" s="6" t="s">
        <v>446</v>
      </c>
      <c r="E466" s="6"/>
      <c r="F466" s="7">
        <f t="shared" ref="F466:F474" si="109">G466+H466</f>
        <v>55671.199999999997</v>
      </c>
      <c r="G466" s="7">
        <f t="shared" si="107"/>
        <v>0</v>
      </c>
      <c r="H466" s="7">
        <f t="shared" si="107"/>
        <v>55671.199999999997</v>
      </c>
      <c r="I466" s="7">
        <f t="shared" si="104"/>
        <v>60703</v>
      </c>
      <c r="J466" s="7">
        <f t="shared" si="108"/>
        <v>0</v>
      </c>
      <c r="K466" s="7">
        <f t="shared" si="108"/>
        <v>60703</v>
      </c>
    </row>
    <row r="467" spans="1:11" ht="101.25" customHeight="1">
      <c r="A467" s="6" t="s">
        <v>275</v>
      </c>
      <c r="B467" s="9"/>
      <c r="C467" s="22" t="s">
        <v>355</v>
      </c>
      <c r="D467" s="6" t="s">
        <v>446</v>
      </c>
      <c r="E467" s="6" t="s">
        <v>276</v>
      </c>
      <c r="F467" s="7">
        <f t="shared" si="109"/>
        <v>55671.199999999997</v>
      </c>
      <c r="G467" s="7"/>
      <c r="H467" s="7">
        <v>55671.199999999997</v>
      </c>
      <c r="I467" s="7">
        <f t="shared" ref="I467" si="110">J467+K467</f>
        <v>60703</v>
      </c>
      <c r="J467" s="7"/>
      <c r="K467" s="7">
        <v>60703</v>
      </c>
    </row>
    <row r="468" spans="1:11" ht="373.5" customHeight="1">
      <c r="A468" s="69" t="s">
        <v>1014</v>
      </c>
      <c r="B468" s="9"/>
      <c r="C468" s="19" t="s">
        <v>355</v>
      </c>
      <c r="D468" s="9" t="s">
        <v>707</v>
      </c>
      <c r="E468" s="6"/>
      <c r="F468" s="8">
        <f t="shared" si="109"/>
        <v>14076</v>
      </c>
      <c r="G468" s="8">
        <f>G469+G471</f>
        <v>1407.6</v>
      </c>
      <c r="H468" s="8">
        <f>H469+H471</f>
        <v>12668.4</v>
      </c>
      <c r="I468" s="8">
        <f>J468+K468</f>
        <v>16146</v>
      </c>
      <c r="J468" s="8">
        <f>J469+J471</f>
        <v>1614.6</v>
      </c>
      <c r="K468" s="8">
        <f>K469+K471</f>
        <v>14531.4</v>
      </c>
    </row>
    <row r="469" spans="1:11" ht="144.75" customHeight="1">
      <c r="A469" s="6" t="s">
        <v>1041</v>
      </c>
      <c r="B469" s="9"/>
      <c r="C469" s="22" t="s">
        <v>355</v>
      </c>
      <c r="D469" s="6" t="s">
        <v>1042</v>
      </c>
      <c r="E469" s="6"/>
      <c r="F469" s="7">
        <f t="shared" ref="F469:F470" si="111">G469+H469</f>
        <v>12668.4</v>
      </c>
      <c r="G469" s="7">
        <f>G470</f>
        <v>0</v>
      </c>
      <c r="H469" s="7">
        <f>H470</f>
        <v>12668.4</v>
      </c>
      <c r="I469" s="7">
        <f>J469+K469</f>
        <v>14531.4</v>
      </c>
      <c r="J469" s="7">
        <f>J470</f>
        <v>0</v>
      </c>
      <c r="K469" s="7">
        <f>K470</f>
        <v>14531.4</v>
      </c>
    </row>
    <row r="470" spans="1:11" ht="101.25" customHeight="1">
      <c r="A470" s="6" t="s">
        <v>275</v>
      </c>
      <c r="B470" s="9"/>
      <c r="C470" s="22" t="s">
        <v>355</v>
      </c>
      <c r="D470" s="6" t="s">
        <v>1042</v>
      </c>
      <c r="E470" s="6" t="s">
        <v>276</v>
      </c>
      <c r="F470" s="7">
        <f t="shared" si="111"/>
        <v>12668.4</v>
      </c>
      <c r="G470" s="7"/>
      <c r="H470" s="7">
        <v>12668.4</v>
      </c>
      <c r="I470" s="7">
        <f>J470+K470</f>
        <v>14531.4</v>
      </c>
      <c r="J470" s="7"/>
      <c r="K470" s="7">
        <v>14531.4</v>
      </c>
    </row>
    <row r="471" spans="1:11" ht="142.5" customHeight="1">
      <c r="A471" s="6" t="s">
        <v>1041</v>
      </c>
      <c r="B471" s="9"/>
      <c r="C471" s="22" t="s">
        <v>355</v>
      </c>
      <c r="D471" s="6" t="s">
        <v>1043</v>
      </c>
      <c r="E471" s="6"/>
      <c r="F471" s="7">
        <f t="shared" ref="F471:F472" si="112">G471+H471</f>
        <v>1407.6</v>
      </c>
      <c r="G471" s="7">
        <f>G472</f>
        <v>1407.6</v>
      </c>
      <c r="H471" s="7">
        <f>H472</f>
        <v>0</v>
      </c>
      <c r="I471" s="7">
        <f>J471+K471</f>
        <v>1614.6</v>
      </c>
      <c r="J471" s="7">
        <f>J472</f>
        <v>1614.6</v>
      </c>
      <c r="K471" s="7">
        <f>K472</f>
        <v>0</v>
      </c>
    </row>
    <row r="472" spans="1:11" ht="101.25" customHeight="1">
      <c r="A472" s="6" t="s">
        <v>275</v>
      </c>
      <c r="B472" s="9"/>
      <c r="C472" s="22" t="s">
        <v>355</v>
      </c>
      <c r="D472" s="6" t="s">
        <v>1043</v>
      </c>
      <c r="E472" s="6" t="s">
        <v>276</v>
      </c>
      <c r="F472" s="7">
        <f t="shared" si="112"/>
        <v>1407.6</v>
      </c>
      <c r="G472" s="7">
        <v>1407.6</v>
      </c>
      <c r="H472" s="7"/>
      <c r="I472" s="7">
        <f>J472+K472</f>
        <v>1614.6</v>
      </c>
      <c r="J472" s="7">
        <v>1614.6</v>
      </c>
      <c r="K472" s="7"/>
    </row>
    <row r="473" spans="1:11" ht="139.15" customHeight="1">
      <c r="A473" s="9" t="s">
        <v>447</v>
      </c>
      <c r="B473" s="9" t="s">
        <v>448</v>
      </c>
      <c r="C473" s="9"/>
      <c r="D473" s="9"/>
      <c r="E473" s="9"/>
      <c r="F473" s="8">
        <f t="shared" si="109"/>
        <v>57274</v>
      </c>
      <c r="G473" s="8">
        <f>G474</f>
        <v>57274</v>
      </c>
      <c r="H473" s="8">
        <f>H474</f>
        <v>0</v>
      </c>
      <c r="I473" s="8">
        <f t="shared" ref="I473" si="113">J473+K473</f>
        <v>57567</v>
      </c>
      <c r="J473" s="8">
        <f>J474</f>
        <v>57567</v>
      </c>
      <c r="K473" s="8">
        <f>K474</f>
        <v>0</v>
      </c>
    </row>
    <row r="474" spans="1:11" ht="64.150000000000006" customHeight="1">
      <c r="A474" s="37" t="s">
        <v>19</v>
      </c>
      <c r="B474" s="9"/>
      <c r="C474" s="9" t="s">
        <v>20</v>
      </c>
      <c r="D474" s="38"/>
      <c r="E474" s="9"/>
      <c r="F474" s="8">
        <f t="shared" si="109"/>
        <v>57274</v>
      </c>
      <c r="G474" s="8">
        <f>G475+G481</f>
        <v>57274</v>
      </c>
      <c r="H474" s="8">
        <f>H475+H481</f>
        <v>0</v>
      </c>
      <c r="I474" s="8">
        <f>J474+K474</f>
        <v>57567</v>
      </c>
      <c r="J474" s="8">
        <f>J475+J481</f>
        <v>57567</v>
      </c>
      <c r="K474" s="8">
        <f>K475+K481</f>
        <v>0</v>
      </c>
    </row>
    <row r="475" spans="1:11" ht="153" customHeight="1">
      <c r="A475" s="9" t="s">
        <v>449</v>
      </c>
      <c r="B475" s="9"/>
      <c r="C475" s="9" t="s">
        <v>411</v>
      </c>
      <c r="D475" s="9"/>
      <c r="E475" s="9"/>
      <c r="F475" s="8">
        <f t="shared" ref="F475:F501" si="114">G475+H475</f>
        <v>44274</v>
      </c>
      <c r="G475" s="8">
        <f t="shared" ref="G475:H477" si="115">G476</f>
        <v>44274</v>
      </c>
      <c r="H475" s="8">
        <f t="shared" si="115"/>
        <v>0</v>
      </c>
      <c r="I475" s="8">
        <f t="shared" ref="I475:I485" si="116">J475+K475</f>
        <v>44567</v>
      </c>
      <c r="J475" s="8">
        <f t="shared" ref="J475:K477" si="117">J476</f>
        <v>44567</v>
      </c>
      <c r="K475" s="8">
        <f t="shared" si="117"/>
        <v>0</v>
      </c>
    </row>
    <row r="476" spans="1:11" ht="39.6" customHeight="1">
      <c r="A476" s="19" t="s">
        <v>41</v>
      </c>
      <c r="B476" s="9"/>
      <c r="C476" s="9" t="s">
        <v>411</v>
      </c>
      <c r="D476" s="9" t="s">
        <v>42</v>
      </c>
      <c r="E476" s="9"/>
      <c r="F476" s="8">
        <f t="shared" si="114"/>
        <v>44274</v>
      </c>
      <c r="G476" s="8">
        <f t="shared" si="115"/>
        <v>44274</v>
      </c>
      <c r="H476" s="8">
        <f t="shared" si="115"/>
        <v>0</v>
      </c>
      <c r="I476" s="8">
        <f t="shared" si="116"/>
        <v>44567</v>
      </c>
      <c r="J476" s="8">
        <f t="shared" si="117"/>
        <v>44567</v>
      </c>
      <c r="K476" s="8">
        <f t="shared" si="117"/>
        <v>0</v>
      </c>
    </row>
    <row r="477" spans="1:11" ht="148.5" customHeight="1">
      <c r="A477" s="19" t="s">
        <v>43</v>
      </c>
      <c r="B477" s="9"/>
      <c r="C477" s="9" t="s">
        <v>411</v>
      </c>
      <c r="D477" s="9" t="s">
        <v>44</v>
      </c>
      <c r="E477" s="9"/>
      <c r="F477" s="8">
        <f t="shared" si="114"/>
        <v>44274</v>
      </c>
      <c r="G477" s="8">
        <f t="shared" si="115"/>
        <v>44274</v>
      </c>
      <c r="H477" s="8">
        <f t="shared" si="115"/>
        <v>0</v>
      </c>
      <c r="I477" s="8">
        <f t="shared" si="116"/>
        <v>44567</v>
      </c>
      <c r="J477" s="8">
        <f t="shared" si="117"/>
        <v>44567</v>
      </c>
      <c r="K477" s="8">
        <f t="shared" si="117"/>
        <v>0</v>
      </c>
    </row>
    <row r="478" spans="1:11" ht="66.75" customHeight="1">
      <c r="A478" s="6" t="s">
        <v>29</v>
      </c>
      <c r="B478" s="6"/>
      <c r="C478" s="6" t="s">
        <v>411</v>
      </c>
      <c r="D478" s="6" t="s">
        <v>45</v>
      </c>
      <c r="E478" s="6"/>
      <c r="F478" s="7">
        <f t="shared" si="114"/>
        <v>44274</v>
      </c>
      <c r="G478" s="7">
        <f>G479+G480</f>
        <v>44274</v>
      </c>
      <c r="H478" s="7">
        <f>H479+H480</f>
        <v>0</v>
      </c>
      <c r="I478" s="7">
        <f t="shared" si="116"/>
        <v>44567</v>
      </c>
      <c r="J478" s="7">
        <f>J479+J480</f>
        <v>44567</v>
      </c>
      <c r="K478" s="7">
        <f>K479+K480</f>
        <v>0</v>
      </c>
    </row>
    <row r="479" spans="1:11" ht="228.75" customHeight="1">
      <c r="A479" s="22" t="s">
        <v>30</v>
      </c>
      <c r="B479" s="6"/>
      <c r="C479" s="6" t="s">
        <v>411</v>
      </c>
      <c r="D479" s="6" t="s">
        <v>45</v>
      </c>
      <c r="E479" s="6" t="s">
        <v>31</v>
      </c>
      <c r="F479" s="7">
        <f t="shared" si="114"/>
        <v>33997</v>
      </c>
      <c r="G479" s="7">
        <v>33997</v>
      </c>
      <c r="H479" s="7"/>
      <c r="I479" s="7">
        <f t="shared" si="116"/>
        <v>34290</v>
      </c>
      <c r="J479" s="7">
        <v>34290</v>
      </c>
      <c r="K479" s="7"/>
    </row>
    <row r="480" spans="1:11" ht="95.25" customHeight="1">
      <c r="A480" s="6" t="s">
        <v>34</v>
      </c>
      <c r="B480" s="6"/>
      <c r="C480" s="6" t="s">
        <v>411</v>
      </c>
      <c r="D480" s="6" t="s">
        <v>45</v>
      </c>
      <c r="E480" s="6" t="s">
        <v>35</v>
      </c>
      <c r="F480" s="7">
        <f t="shared" si="114"/>
        <v>10277</v>
      </c>
      <c r="G480" s="7">
        <v>10277</v>
      </c>
      <c r="H480" s="7"/>
      <c r="I480" s="7">
        <f t="shared" si="116"/>
        <v>10277</v>
      </c>
      <c r="J480" s="7">
        <v>10277</v>
      </c>
      <c r="K480" s="7"/>
    </row>
    <row r="481" spans="1:11" ht="33">
      <c r="A481" s="9" t="s">
        <v>450</v>
      </c>
      <c r="B481" s="9"/>
      <c r="C481" s="9" t="s">
        <v>451</v>
      </c>
      <c r="D481" s="9"/>
      <c r="E481" s="9"/>
      <c r="F481" s="8">
        <f t="shared" si="114"/>
        <v>13000</v>
      </c>
      <c r="G481" s="8">
        <f t="shared" ref="G481:H484" si="118">G482</f>
        <v>13000</v>
      </c>
      <c r="H481" s="8">
        <f t="shared" si="118"/>
        <v>0</v>
      </c>
      <c r="I481" s="8">
        <f t="shared" si="116"/>
        <v>13000</v>
      </c>
      <c r="J481" s="8">
        <f t="shared" ref="J481:K484" si="119">J482</f>
        <v>13000</v>
      </c>
      <c r="K481" s="8">
        <f t="shared" si="119"/>
        <v>0</v>
      </c>
    </row>
    <row r="482" spans="1:11" ht="33">
      <c r="A482" s="19" t="s">
        <v>41</v>
      </c>
      <c r="B482" s="9"/>
      <c r="C482" s="9" t="s">
        <v>451</v>
      </c>
      <c r="D482" s="9" t="s">
        <v>42</v>
      </c>
      <c r="E482" s="9"/>
      <c r="F482" s="8">
        <f t="shared" si="114"/>
        <v>13000</v>
      </c>
      <c r="G482" s="8">
        <f t="shared" si="118"/>
        <v>13000</v>
      </c>
      <c r="H482" s="8">
        <f t="shared" si="118"/>
        <v>0</v>
      </c>
      <c r="I482" s="8">
        <f t="shared" si="116"/>
        <v>13000</v>
      </c>
      <c r="J482" s="8">
        <f t="shared" si="119"/>
        <v>13000</v>
      </c>
      <c r="K482" s="8">
        <f t="shared" si="119"/>
        <v>0</v>
      </c>
    </row>
    <row r="483" spans="1:11" ht="148.5" customHeight="1">
      <c r="A483" s="19" t="s">
        <v>43</v>
      </c>
      <c r="B483" s="9"/>
      <c r="C483" s="9" t="s">
        <v>451</v>
      </c>
      <c r="D483" s="9" t="s">
        <v>44</v>
      </c>
      <c r="E483" s="9"/>
      <c r="F483" s="8">
        <f t="shared" si="114"/>
        <v>13000</v>
      </c>
      <c r="G483" s="8">
        <f t="shared" si="118"/>
        <v>13000</v>
      </c>
      <c r="H483" s="8">
        <f t="shared" si="118"/>
        <v>0</v>
      </c>
      <c r="I483" s="8">
        <f t="shared" si="116"/>
        <v>13000</v>
      </c>
      <c r="J483" s="8">
        <f t="shared" si="119"/>
        <v>13000</v>
      </c>
      <c r="K483" s="8">
        <f t="shared" si="119"/>
        <v>0</v>
      </c>
    </row>
    <row r="484" spans="1:11" ht="75.75" customHeight="1">
      <c r="A484" s="6" t="s">
        <v>452</v>
      </c>
      <c r="B484" s="6"/>
      <c r="C484" s="6" t="s">
        <v>451</v>
      </c>
      <c r="D484" s="6" t="s">
        <v>453</v>
      </c>
      <c r="E484" s="6"/>
      <c r="F484" s="7">
        <f t="shared" si="114"/>
        <v>13000</v>
      </c>
      <c r="G484" s="7">
        <f t="shared" si="118"/>
        <v>13000</v>
      </c>
      <c r="H484" s="7">
        <f t="shared" si="118"/>
        <v>0</v>
      </c>
      <c r="I484" s="7">
        <f t="shared" si="116"/>
        <v>13000</v>
      </c>
      <c r="J484" s="7">
        <f t="shared" si="119"/>
        <v>13000</v>
      </c>
      <c r="K484" s="7">
        <f t="shared" si="119"/>
        <v>0</v>
      </c>
    </row>
    <row r="485" spans="1:11" ht="57.75" customHeight="1">
      <c r="A485" s="6" t="s">
        <v>46</v>
      </c>
      <c r="B485" s="6"/>
      <c r="C485" s="6" t="s">
        <v>451</v>
      </c>
      <c r="D485" s="6" t="s">
        <v>453</v>
      </c>
      <c r="E485" s="6" t="s">
        <v>47</v>
      </c>
      <c r="F485" s="7">
        <f t="shared" si="114"/>
        <v>13000</v>
      </c>
      <c r="G485" s="7">
        <v>13000</v>
      </c>
      <c r="H485" s="7"/>
      <c r="I485" s="7">
        <f t="shared" si="116"/>
        <v>13000</v>
      </c>
      <c r="J485" s="7">
        <v>13000</v>
      </c>
      <c r="K485" s="7"/>
    </row>
    <row r="486" spans="1:11" ht="117" customHeight="1">
      <c r="A486" s="10" t="s">
        <v>454</v>
      </c>
      <c r="B486" s="9" t="s">
        <v>455</v>
      </c>
      <c r="C486" s="9"/>
      <c r="D486" s="9"/>
      <c r="E486" s="9"/>
      <c r="F486" s="8">
        <f t="shared" si="114"/>
        <v>5473376.5999999996</v>
      </c>
      <c r="G486" s="8">
        <f>G487+G629</f>
        <v>1344187.9999999998</v>
      </c>
      <c r="H486" s="8">
        <f>H487+H629</f>
        <v>4129188.5999999996</v>
      </c>
      <c r="I486" s="8">
        <f t="shared" ref="I486:I536" si="120">J486+K486</f>
        <v>5735507.5</v>
      </c>
      <c r="J486" s="8">
        <f>J487+J629</f>
        <v>1410874</v>
      </c>
      <c r="K486" s="8">
        <f>K487+K629</f>
        <v>4324633.5</v>
      </c>
    </row>
    <row r="487" spans="1:11" ht="51.75" customHeight="1">
      <c r="A487" s="10" t="s">
        <v>304</v>
      </c>
      <c r="B487" s="9"/>
      <c r="C487" s="9" t="s">
        <v>305</v>
      </c>
      <c r="D487" s="9"/>
      <c r="E487" s="9"/>
      <c r="F487" s="8">
        <f t="shared" si="114"/>
        <v>5304289.6999999993</v>
      </c>
      <c r="G487" s="8">
        <f>G488+G508+G565+G582+G601+G542</f>
        <v>1336733.0999999999</v>
      </c>
      <c r="H487" s="8">
        <f>H488+H508+H565+H582+H601+H542</f>
        <v>3967556.5999999996</v>
      </c>
      <c r="I487" s="8">
        <f t="shared" si="120"/>
        <v>5555125.5999999996</v>
      </c>
      <c r="J487" s="8">
        <f>J488+J508+J565+J582+J601+J542</f>
        <v>1403419.1</v>
      </c>
      <c r="K487" s="8">
        <f>K488+K508+K565+K582+K601+K542</f>
        <v>4151706.5</v>
      </c>
    </row>
    <row r="488" spans="1:11" ht="51.75" customHeight="1">
      <c r="A488" s="10" t="s">
        <v>306</v>
      </c>
      <c r="B488" s="9"/>
      <c r="C488" s="9" t="s">
        <v>307</v>
      </c>
      <c r="D488" s="9"/>
      <c r="E488" s="9"/>
      <c r="F488" s="8">
        <f t="shared" si="114"/>
        <v>1913789.2</v>
      </c>
      <c r="G488" s="8">
        <f>G489+G494+G503</f>
        <v>335503.2</v>
      </c>
      <c r="H488" s="8">
        <f>H489+H494+H503</f>
        <v>1578286</v>
      </c>
      <c r="I488" s="8">
        <f t="shared" si="120"/>
        <v>2002465.1</v>
      </c>
      <c r="J488" s="8">
        <f>J489+J494+J503</f>
        <v>348385.10000000003</v>
      </c>
      <c r="K488" s="8">
        <f>K489+K494+K503</f>
        <v>1654080</v>
      </c>
    </row>
    <row r="489" spans="1:11" ht="184.9" customHeight="1">
      <c r="A489" s="10" t="s">
        <v>456</v>
      </c>
      <c r="B489" s="9"/>
      <c r="C489" s="9" t="s">
        <v>307</v>
      </c>
      <c r="D489" s="9" t="s">
        <v>24</v>
      </c>
      <c r="E489" s="9"/>
      <c r="F489" s="8">
        <f t="shared" si="114"/>
        <v>198.9</v>
      </c>
      <c r="G489" s="8">
        <f t="shared" ref="G489:H492" si="121">G490</f>
        <v>198.9</v>
      </c>
      <c r="H489" s="8">
        <f t="shared" si="121"/>
        <v>0</v>
      </c>
      <c r="I489" s="8">
        <f t="shared" si="120"/>
        <v>198.9</v>
      </c>
      <c r="J489" s="8">
        <f t="shared" ref="J489:K492" si="122">J490</f>
        <v>198.9</v>
      </c>
      <c r="K489" s="8">
        <f t="shared" si="122"/>
        <v>0</v>
      </c>
    </row>
    <row r="490" spans="1:11" ht="198.6" customHeight="1">
      <c r="A490" s="10" t="s">
        <v>457</v>
      </c>
      <c r="B490" s="9"/>
      <c r="C490" s="9" t="s">
        <v>307</v>
      </c>
      <c r="D490" s="9" t="s">
        <v>57</v>
      </c>
      <c r="E490" s="9"/>
      <c r="F490" s="8">
        <f t="shared" si="114"/>
        <v>198.9</v>
      </c>
      <c r="G490" s="8">
        <f t="shared" si="121"/>
        <v>198.9</v>
      </c>
      <c r="H490" s="8">
        <f t="shared" si="121"/>
        <v>0</v>
      </c>
      <c r="I490" s="8">
        <f t="shared" si="120"/>
        <v>198.9</v>
      </c>
      <c r="J490" s="8">
        <f t="shared" si="122"/>
        <v>198.9</v>
      </c>
      <c r="K490" s="8">
        <f t="shared" si="122"/>
        <v>0</v>
      </c>
    </row>
    <row r="491" spans="1:11" ht="237" customHeight="1">
      <c r="A491" s="37" t="s">
        <v>458</v>
      </c>
      <c r="B491" s="9"/>
      <c r="C491" s="9" t="s">
        <v>307</v>
      </c>
      <c r="D491" s="9" t="s">
        <v>459</v>
      </c>
      <c r="E491" s="9"/>
      <c r="F491" s="8">
        <f t="shared" si="114"/>
        <v>198.9</v>
      </c>
      <c r="G491" s="8">
        <f t="shared" si="121"/>
        <v>198.9</v>
      </c>
      <c r="H491" s="8">
        <f t="shared" si="121"/>
        <v>0</v>
      </c>
      <c r="I491" s="8">
        <f t="shared" si="120"/>
        <v>198.9</v>
      </c>
      <c r="J491" s="8">
        <f t="shared" si="122"/>
        <v>198.9</v>
      </c>
      <c r="K491" s="8">
        <f t="shared" si="122"/>
        <v>0</v>
      </c>
    </row>
    <row r="492" spans="1:11" ht="29.45" customHeight="1">
      <c r="A492" s="23" t="s">
        <v>60</v>
      </c>
      <c r="B492" s="6"/>
      <c r="C492" s="6" t="s">
        <v>307</v>
      </c>
      <c r="D492" s="6" t="s">
        <v>460</v>
      </c>
      <c r="E492" s="6"/>
      <c r="F492" s="7">
        <f t="shared" si="114"/>
        <v>198.9</v>
      </c>
      <c r="G492" s="7">
        <f t="shared" si="121"/>
        <v>198.9</v>
      </c>
      <c r="H492" s="7">
        <f t="shared" si="121"/>
        <v>0</v>
      </c>
      <c r="I492" s="7">
        <f t="shared" si="120"/>
        <v>198.9</v>
      </c>
      <c r="J492" s="7">
        <f t="shared" si="122"/>
        <v>198.9</v>
      </c>
      <c r="K492" s="7">
        <f t="shared" si="122"/>
        <v>0</v>
      </c>
    </row>
    <row r="493" spans="1:11" ht="167.25" customHeight="1">
      <c r="A493" s="6" t="s">
        <v>145</v>
      </c>
      <c r="B493" s="6"/>
      <c r="C493" s="6" t="s">
        <v>307</v>
      </c>
      <c r="D493" s="6" t="s">
        <v>460</v>
      </c>
      <c r="E493" s="6" t="s">
        <v>146</v>
      </c>
      <c r="F493" s="7">
        <f t="shared" si="114"/>
        <v>198.9</v>
      </c>
      <c r="G493" s="7">
        <v>198.9</v>
      </c>
      <c r="H493" s="7"/>
      <c r="I493" s="7">
        <f t="shared" si="120"/>
        <v>198.9</v>
      </c>
      <c r="J493" s="7">
        <v>198.9</v>
      </c>
      <c r="K493" s="7"/>
    </row>
    <row r="494" spans="1:11" ht="132" customHeight="1">
      <c r="A494" s="10" t="s">
        <v>308</v>
      </c>
      <c r="B494" s="9"/>
      <c r="C494" s="9" t="s">
        <v>307</v>
      </c>
      <c r="D494" s="9" t="s">
        <v>309</v>
      </c>
      <c r="E494" s="9"/>
      <c r="F494" s="8">
        <f t="shared" si="114"/>
        <v>1911763.3</v>
      </c>
      <c r="G494" s="8">
        <f>G495</f>
        <v>333477.3</v>
      </c>
      <c r="H494" s="8">
        <f>H495</f>
        <v>1578286</v>
      </c>
      <c r="I494" s="8">
        <f t="shared" si="120"/>
        <v>2000439.2</v>
      </c>
      <c r="J494" s="8">
        <f>J495</f>
        <v>346359.2</v>
      </c>
      <c r="K494" s="8">
        <f>K495</f>
        <v>1654080</v>
      </c>
    </row>
    <row r="495" spans="1:11" ht="94.15" customHeight="1">
      <c r="A495" s="10" t="s">
        <v>310</v>
      </c>
      <c r="B495" s="9"/>
      <c r="C495" s="9" t="s">
        <v>307</v>
      </c>
      <c r="D495" s="9" t="s">
        <v>311</v>
      </c>
      <c r="E495" s="9"/>
      <c r="F495" s="8">
        <f t="shared" si="114"/>
        <v>1911763.3</v>
      </c>
      <c r="G495" s="8">
        <f>G496+G500</f>
        <v>333477.3</v>
      </c>
      <c r="H495" s="8">
        <f>H496+H500</f>
        <v>1578286</v>
      </c>
      <c r="I495" s="8">
        <f t="shared" si="120"/>
        <v>2000439.2</v>
      </c>
      <c r="J495" s="8">
        <f>J496+J500</f>
        <v>346359.2</v>
      </c>
      <c r="K495" s="8">
        <f>K496+K500</f>
        <v>1654080</v>
      </c>
    </row>
    <row r="496" spans="1:11" ht="298.14999999999998" customHeight="1">
      <c r="A496" s="10" t="s">
        <v>461</v>
      </c>
      <c r="B496" s="9"/>
      <c r="C496" s="9" t="s">
        <v>307</v>
      </c>
      <c r="D496" s="9" t="s">
        <v>462</v>
      </c>
      <c r="E496" s="9"/>
      <c r="F496" s="8">
        <f t="shared" si="114"/>
        <v>1578286</v>
      </c>
      <c r="G496" s="8">
        <f>G497</f>
        <v>0</v>
      </c>
      <c r="H496" s="8">
        <f>H497</f>
        <v>1578286</v>
      </c>
      <c r="I496" s="8">
        <f t="shared" si="120"/>
        <v>1654080</v>
      </c>
      <c r="J496" s="8">
        <f>J497</f>
        <v>0</v>
      </c>
      <c r="K496" s="8">
        <f>K497</f>
        <v>1654080</v>
      </c>
    </row>
    <row r="497" spans="1:11" ht="259.5" customHeight="1">
      <c r="A497" s="23" t="s">
        <v>463</v>
      </c>
      <c r="B497" s="6"/>
      <c r="C497" s="6" t="s">
        <v>307</v>
      </c>
      <c r="D497" s="6" t="s">
        <v>464</v>
      </c>
      <c r="E497" s="6"/>
      <c r="F497" s="7">
        <f t="shared" si="114"/>
        <v>1578286</v>
      </c>
      <c r="G497" s="7">
        <f>G498+G499</f>
        <v>0</v>
      </c>
      <c r="H497" s="7">
        <f>H498+H499</f>
        <v>1578286</v>
      </c>
      <c r="I497" s="7">
        <f t="shared" si="120"/>
        <v>1654080</v>
      </c>
      <c r="J497" s="7">
        <f>J498+J499</f>
        <v>0</v>
      </c>
      <c r="K497" s="7">
        <f>K498+K499</f>
        <v>1654080</v>
      </c>
    </row>
    <row r="498" spans="1:11" ht="174" customHeight="1">
      <c r="A498" s="6" t="s">
        <v>145</v>
      </c>
      <c r="B498" s="6"/>
      <c r="C498" s="6" t="s">
        <v>307</v>
      </c>
      <c r="D498" s="6" t="s">
        <v>464</v>
      </c>
      <c r="E498" s="6" t="s">
        <v>146</v>
      </c>
      <c r="F498" s="7">
        <f t="shared" si="114"/>
        <v>1546204</v>
      </c>
      <c r="G498" s="7"/>
      <c r="H498" s="11">
        <v>1546204</v>
      </c>
      <c r="I498" s="7">
        <f t="shared" si="120"/>
        <v>1621998</v>
      </c>
      <c r="J498" s="7"/>
      <c r="K498" s="11">
        <v>1621998</v>
      </c>
    </row>
    <row r="499" spans="1:11" ht="63" customHeight="1">
      <c r="A499" s="6" t="s">
        <v>46</v>
      </c>
      <c r="B499" s="6"/>
      <c r="C499" s="6" t="s">
        <v>307</v>
      </c>
      <c r="D499" s="6" t="s">
        <v>464</v>
      </c>
      <c r="E499" s="6" t="s">
        <v>47</v>
      </c>
      <c r="F499" s="7">
        <f t="shared" si="114"/>
        <v>32082</v>
      </c>
      <c r="G499" s="7"/>
      <c r="H499" s="7">
        <v>32082</v>
      </c>
      <c r="I499" s="7">
        <f t="shared" si="120"/>
        <v>32082</v>
      </c>
      <c r="J499" s="7"/>
      <c r="K499" s="7">
        <v>32082</v>
      </c>
    </row>
    <row r="500" spans="1:11" ht="236.45" customHeight="1">
      <c r="A500" s="9" t="s">
        <v>465</v>
      </c>
      <c r="B500" s="39"/>
      <c r="C500" s="9" t="s">
        <v>307</v>
      </c>
      <c r="D500" s="9" t="s">
        <v>466</v>
      </c>
      <c r="E500" s="39"/>
      <c r="F500" s="8">
        <f t="shared" si="114"/>
        <v>333477.3</v>
      </c>
      <c r="G500" s="8">
        <f>G501</f>
        <v>333477.3</v>
      </c>
      <c r="H500" s="8">
        <f>H501</f>
        <v>0</v>
      </c>
      <c r="I500" s="8">
        <f t="shared" si="120"/>
        <v>346359.2</v>
      </c>
      <c r="J500" s="8">
        <f>J501</f>
        <v>346359.2</v>
      </c>
      <c r="K500" s="8">
        <f>K501</f>
        <v>0</v>
      </c>
    </row>
    <row r="501" spans="1:11" ht="98.25" customHeight="1">
      <c r="A501" s="23" t="s">
        <v>101</v>
      </c>
      <c r="B501" s="6"/>
      <c r="C501" s="6" t="s">
        <v>307</v>
      </c>
      <c r="D501" s="6" t="s">
        <v>467</v>
      </c>
      <c r="E501" s="6"/>
      <c r="F501" s="7">
        <f t="shared" si="114"/>
        <v>333477.3</v>
      </c>
      <c r="G501" s="7">
        <f>G502</f>
        <v>333477.3</v>
      </c>
      <c r="H501" s="7">
        <f>H502</f>
        <v>0</v>
      </c>
      <c r="I501" s="7">
        <f t="shared" si="120"/>
        <v>346359.2</v>
      </c>
      <c r="J501" s="7">
        <f>J502</f>
        <v>346359.2</v>
      </c>
      <c r="K501" s="7">
        <f>K502</f>
        <v>0</v>
      </c>
    </row>
    <row r="502" spans="1:11" ht="123.75" customHeight="1">
      <c r="A502" s="6" t="s">
        <v>145</v>
      </c>
      <c r="B502" s="6"/>
      <c r="C502" s="6" t="s">
        <v>307</v>
      </c>
      <c r="D502" s="6" t="s">
        <v>467</v>
      </c>
      <c r="E502" s="6" t="s">
        <v>146</v>
      </c>
      <c r="F502" s="7">
        <f t="shared" ref="F502:F557" si="123">G502+H502</f>
        <v>333477.3</v>
      </c>
      <c r="G502" s="7">
        <v>333477.3</v>
      </c>
      <c r="H502" s="7"/>
      <c r="I502" s="7">
        <f t="shared" si="120"/>
        <v>346359.2</v>
      </c>
      <c r="J502" s="7">
        <f>297307.3+49051.9</f>
        <v>346359.2</v>
      </c>
      <c r="K502" s="7"/>
    </row>
    <row r="503" spans="1:11" ht="124.5" customHeight="1">
      <c r="A503" s="10" t="s">
        <v>298</v>
      </c>
      <c r="B503" s="9"/>
      <c r="C503" s="9" t="s">
        <v>307</v>
      </c>
      <c r="D503" s="9" t="s">
        <v>203</v>
      </c>
      <c r="E503" s="9"/>
      <c r="F503" s="8">
        <f t="shared" si="123"/>
        <v>1827</v>
      </c>
      <c r="G503" s="8">
        <f t="shared" ref="G503:H506" si="124">G504</f>
        <v>1827</v>
      </c>
      <c r="H503" s="8">
        <f t="shared" si="124"/>
        <v>0</v>
      </c>
      <c r="I503" s="8">
        <f t="shared" si="120"/>
        <v>1827</v>
      </c>
      <c r="J503" s="8">
        <f t="shared" ref="J503:K506" si="125">J504</f>
        <v>1827</v>
      </c>
      <c r="K503" s="8">
        <f t="shared" si="125"/>
        <v>0</v>
      </c>
    </row>
    <row r="504" spans="1:11" ht="112.5" customHeight="1">
      <c r="A504" s="10" t="s">
        <v>473</v>
      </c>
      <c r="B504" s="9"/>
      <c r="C504" s="9" t="s">
        <v>307</v>
      </c>
      <c r="D504" s="9" t="s">
        <v>474</v>
      </c>
      <c r="E504" s="9"/>
      <c r="F504" s="8">
        <f t="shared" si="123"/>
        <v>1827</v>
      </c>
      <c r="G504" s="8">
        <f t="shared" si="124"/>
        <v>1827</v>
      </c>
      <c r="H504" s="8">
        <f t="shared" si="124"/>
        <v>0</v>
      </c>
      <c r="I504" s="8">
        <f t="shared" si="120"/>
        <v>1827</v>
      </c>
      <c r="J504" s="8">
        <f t="shared" si="125"/>
        <v>1827</v>
      </c>
      <c r="K504" s="8">
        <f t="shared" si="125"/>
        <v>0</v>
      </c>
    </row>
    <row r="505" spans="1:11" ht="93" customHeight="1">
      <c r="A505" s="10" t="s">
        <v>475</v>
      </c>
      <c r="B505" s="9"/>
      <c r="C505" s="9" t="s">
        <v>307</v>
      </c>
      <c r="D505" s="9" t="s">
        <v>476</v>
      </c>
      <c r="E505" s="9"/>
      <c r="F505" s="8">
        <f t="shared" si="123"/>
        <v>1827</v>
      </c>
      <c r="G505" s="8">
        <f t="shared" si="124"/>
        <v>1827</v>
      </c>
      <c r="H505" s="8">
        <f t="shared" si="124"/>
        <v>0</v>
      </c>
      <c r="I505" s="8">
        <f t="shared" si="120"/>
        <v>1827</v>
      </c>
      <c r="J505" s="8">
        <f t="shared" si="125"/>
        <v>1827</v>
      </c>
      <c r="K505" s="8">
        <f t="shared" si="125"/>
        <v>0</v>
      </c>
    </row>
    <row r="506" spans="1:11" ht="99.75" customHeight="1">
      <c r="A506" s="23" t="s">
        <v>101</v>
      </c>
      <c r="B506" s="6"/>
      <c r="C506" s="6" t="s">
        <v>307</v>
      </c>
      <c r="D506" s="6" t="s">
        <v>477</v>
      </c>
      <c r="E506" s="6"/>
      <c r="F506" s="7">
        <f t="shared" si="123"/>
        <v>1827</v>
      </c>
      <c r="G506" s="7">
        <f t="shared" si="124"/>
        <v>1827</v>
      </c>
      <c r="H506" s="7">
        <f t="shared" si="124"/>
        <v>0</v>
      </c>
      <c r="I506" s="7">
        <f t="shared" si="120"/>
        <v>1827</v>
      </c>
      <c r="J506" s="7">
        <f t="shared" si="125"/>
        <v>1827</v>
      </c>
      <c r="K506" s="7">
        <f t="shared" si="125"/>
        <v>0</v>
      </c>
    </row>
    <row r="507" spans="1:11" ht="126" customHeight="1">
      <c r="A507" s="6" t="s">
        <v>145</v>
      </c>
      <c r="B507" s="6"/>
      <c r="C507" s="6" t="s">
        <v>307</v>
      </c>
      <c r="D507" s="6" t="s">
        <v>477</v>
      </c>
      <c r="E507" s="6" t="s">
        <v>146</v>
      </c>
      <c r="F507" s="7">
        <f t="shared" si="123"/>
        <v>1827</v>
      </c>
      <c r="G507" s="7">
        <v>1827</v>
      </c>
      <c r="H507" s="7"/>
      <c r="I507" s="7">
        <f t="shared" si="120"/>
        <v>1827</v>
      </c>
      <c r="J507" s="7">
        <v>1827</v>
      </c>
      <c r="K507" s="7"/>
    </row>
    <row r="508" spans="1:11" ht="33">
      <c r="A508" s="10" t="s">
        <v>318</v>
      </c>
      <c r="B508" s="9"/>
      <c r="C508" s="9" t="s">
        <v>319</v>
      </c>
      <c r="D508" s="9"/>
      <c r="E508" s="9"/>
      <c r="F508" s="8">
        <f t="shared" si="123"/>
        <v>2923687.5</v>
      </c>
      <c r="G508" s="8">
        <f>G509+G514+G537</f>
        <v>551601.69999999995</v>
      </c>
      <c r="H508" s="8">
        <f>H509+H514+H537</f>
        <v>2372085.7999999998</v>
      </c>
      <c r="I508" s="8">
        <f t="shared" si="120"/>
        <v>3084754.1999999997</v>
      </c>
      <c r="J508" s="8">
        <f>J509+J514+J537</f>
        <v>604929.9</v>
      </c>
      <c r="K508" s="8">
        <f>K509+K514+K537</f>
        <v>2479824.2999999998</v>
      </c>
    </row>
    <row r="509" spans="1:11" ht="175.9" customHeight="1">
      <c r="A509" s="10" t="s">
        <v>456</v>
      </c>
      <c r="B509" s="9"/>
      <c r="C509" s="9" t="s">
        <v>319</v>
      </c>
      <c r="D509" s="9" t="s">
        <v>24</v>
      </c>
      <c r="E509" s="9"/>
      <c r="F509" s="8">
        <f t="shared" si="123"/>
        <v>200.1</v>
      </c>
      <c r="G509" s="8">
        <f t="shared" ref="G509:H512" si="126">G510</f>
        <v>200.1</v>
      </c>
      <c r="H509" s="8">
        <f t="shared" si="126"/>
        <v>0</v>
      </c>
      <c r="I509" s="8">
        <f t="shared" si="120"/>
        <v>200.1</v>
      </c>
      <c r="J509" s="8">
        <f t="shared" ref="J509:K512" si="127">J510</f>
        <v>200.1</v>
      </c>
      <c r="K509" s="8">
        <f t="shared" si="127"/>
        <v>0</v>
      </c>
    </row>
    <row r="510" spans="1:11" ht="175.5" customHeight="1">
      <c r="A510" s="10" t="s">
        <v>457</v>
      </c>
      <c r="B510" s="9"/>
      <c r="C510" s="9" t="s">
        <v>319</v>
      </c>
      <c r="D510" s="9" t="s">
        <v>57</v>
      </c>
      <c r="E510" s="9"/>
      <c r="F510" s="8">
        <f t="shared" si="123"/>
        <v>200.1</v>
      </c>
      <c r="G510" s="8">
        <f t="shared" si="126"/>
        <v>200.1</v>
      </c>
      <c r="H510" s="8">
        <f t="shared" si="126"/>
        <v>0</v>
      </c>
      <c r="I510" s="8">
        <f t="shared" si="120"/>
        <v>200.1</v>
      </c>
      <c r="J510" s="8">
        <f t="shared" si="127"/>
        <v>200.1</v>
      </c>
      <c r="K510" s="8">
        <f t="shared" si="127"/>
        <v>0</v>
      </c>
    </row>
    <row r="511" spans="1:11" ht="240.75" customHeight="1">
      <c r="A511" s="37" t="s">
        <v>458</v>
      </c>
      <c r="B511" s="9"/>
      <c r="C511" s="9" t="s">
        <v>319</v>
      </c>
      <c r="D511" s="9" t="s">
        <v>459</v>
      </c>
      <c r="E511" s="9"/>
      <c r="F511" s="8">
        <f t="shared" si="123"/>
        <v>200.1</v>
      </c>
      <c r="G511" s="8">
        <f t="shared" si="126"/>
        <v>200.1</v>
      </c>
      <c r="H511" s="8">
        <f t="shared" si="126"/>
        <v>0</v>
      </c>
      <c r="I511" s="8">
        <f t="shared" si="120"/>
        <v>200.1</v>
      </c>
      <c r="J511" s="8">
        <f t="shared" si="127"/>
        <v>200.1</v>
      </c>
      <c r="K511" s="8">
        <f t="shared" si="127"/>
        <v>0</v>
      </c>
    </row>
    <row r="512" spans="1:11" ht="34.9" customHeight="1">
      <c r="A512" s="23" t="s">
        <v>60</v>
      </c>
      <c r="B512" s="6"/>
      <c r="C512" s="6" t="s">
        <v>319</v>
      </c>
      <c r="D512" s="6" t="s">
        <v>460</v>
      </c>
      <c r="E512" s="6"/>
      <c r="F512" s="7">
        <f t="shared" si="123"/>
        <v>200.1</v>
      </c>
      <c r="G512" s="7">
        <f t="shared" si="126"/>
        <v>200.1</v>
      </c>
      <c r="H512" s="7">
        <f t="shared" si="126"/>
        <v>0</v>
      </c>
      <c r="I512" s="7">
        <f t="shared" si="120"/>
        <v>200.1</v>
      </c>
      <c r="J512" s="7">
        <f t="shared" si="127"/>
        <v>200.1</v>
      </c>
      <c r="K512" s="7">
        <f t="shared" si="127"/>
        <v>0</v>
      </c>
    </row>
    <row r="513" spans="1:11" ht="114" customHeight="1">
      <c r="A513" s="6" t="s">
        <v>145</v>
      </c>
      <c r="B513" s="6"/>
      <c r="C513" s="6" t="s">
        <v>319</v>
      </c>
      <c r="D513" s="6" t="s">
        <v>460</v>
      </c>
      <c r="E513" s="6" t="s">
        <v>146</v>
      </c>
      <c r="F513" s="7">
        <f t="shared" si="123"/>
        <v>200.1</v>
      </c>
      <c r="G513" s="7">
        <v>200.1</v>
      </c>
      <c r="H513" s="7"/>
      <c r="I513" s="7">
        <f t="shared" si="120"/>
        <v>200.1</v>
      </c>
      <c r="J513" s="7">
        <v>200.1</v>
      </c>
      <c r="K513" s="7"/>
    </row>
    <row r="514" spans="1:11" ht="143.25" customHeight="1">
      <c r="A514" s="10" t="s">
        <v>308</v>
      </c>
      <c r="B514" s="9"/>
      <c r="C514" s="9" t="s">
        <v>319</v>
      </c>
      <c r="D514" s="9" t="s">
        <v>309</v>
      </c>
      <c r="E514" s="9"/>
      <c r="F514" s="8">
        <f t="shared" si="123"/>
        <v>2920224.4</v>
      </c>
      <c r="G514" s="8">
        <f>G515</f>
        <v>548138.6</v>
      </c>
      <c r="H514" s="8">
        <f>H515</f>
        <v>2372085.7999999998</v>
      </c>
      <c r="I514" s="8">
        <f t="shared" si="120"/>
        <v>3081291.0999999996</v>
      </c>
      <c r="J514" s="8">
        <f>J515</f>
        <v>601466.80000000005</v>
      </c>
      <c r="K514" s="8">
        <f>K515</f>
        <v>2479824.2999999998</v>
      </c>
    </row>
    <row r="515" spans="1:11" ht="84" customHeight="1">
      <c r="A515" s="10" t="s">
        <v>320</v>
      </c>
      <c r="B515" s="9"/>
      <c r="C515" s="9" t="s">
        <v>319</v>
      </c>
      <c r="D515" s="9" t="s">
        <v>321</v>
      </c>
      <c r="E515" s="9"/>
      <c r="F515" s="8">
        <f t="shared" si="123"/>
        <v>2920224.4</v>
      </c>
      <c r="G515" s="8">
        <f>G516+G519+G524+G529+G532</f>
        <v>548138.6</v>
      </c>
      <c r="H515" s="8">
        <f>H516+H519+H524+H529+H532</f>
        <v>2372085.7999999998</v>
      </c>
      <c r="I515" s="8">
        <f t="shared" si="120"/>
        <v>3081291.0999999996</v>
      </c>
      <c r="J515" s="8">
        <f>J516+J519+J524+J529+J532</f>
        <v>601466.80000000005</v>
      </c>
      <c r="K515" s="8">
        <f>K516+K519+K524+K529+K532</f>
        <v>2479824.2999999998</v>
      </c>
    </row>
    <row r="516" spans="1:11" ht="264.60000000000002" customHeight="1">
      <c r="A516" s="37" t="s">
        <v>478</v>
      </c>
      <c r="B516" s="9"/>
      <c r="C516" s="9" t="s">
        <v>319</v>
      </c>
      <c r="D516" s="9" t="s">
        <v>479</v>
      </c>
      <c r="E516" s="9"/>
      <c r="F516" s="8">
        <f t="shared" si="123"/>
        <v>2186706</v>
      </c>
      <c r="G516" s="8">
        <f>G517</f>
        <v>0</v>
      </c>
      <c r="H516" s="8">
        <f>H517</f>
        <v>2186706</v>
      </c>
      <c r="I516" s="8">
        <f t="shared" si="120"/>
        <v>2285122</v>
      </c>
      <c r="J516" s="8">
        <f>J517</f>
        <v>0</v>
      </c>
      <c r="K516" s="8">
        <f>K517</f>
        <v>2285122</v>
      </c>
    </row>
    <row r="517" spans="1:11" ht="96" customHeight="1">
      <c r="A517" s="23" t="s">
        <v>480</v>
      </c>
      <c r="B517" s="6"/>
      <c r="C517" s="6" t="s">
        <v>319</v>
      </c>
      <c r="D517" s="6" t="s">
        <v>481</v>
      </c>
      <c r="E517" s="6"/>
      <c r="F517" s="7">
        <f t="shared" si="123"/>
        <v>2186706</v>
      </c>
      <c r="G517" s="7">
        <f>G518</f>
        <v>0</v>
      </c>
      <c r="H517" s="7">
        <f>H518</f>
        <v>2186706</v>
      </c>
      <c r="I517" s="7">
        <f t="shared" si="120"/>
        <v>2285122</v>
      </c>
      <c r="J517" s="7">
        <f>J518</f>
        <v>0</v>
      </c>
      <c r="K517" s="7">
        <f>K518</f>
        <v>2285122</v>
      </c>
    </row>
    <row r="518" spans="1:11" ht="156" customHeight="1">
      <c r="A518" s="6" t="s">
        <v>145</v>
      </c>
      <c r="B518" s="6"/>
      <c r="C518" s="6" t="s">
        <v>319</v>
      </c>
      <c r="D518" s="6" t="s">
        <v>481</v>
      </c>
      <c r="E518" s="6" t="s">
        <v>146</v>
      </c>
      <c r="F518" s="7">
        <f t="shared" si="123"/>
        <v>2186706</v>
      </c>
      <c r="G518" s="7"/>
      <c r="H518" s="11">
        <v>2186706</v>
      </c>
      <c r="I518" s="7">
        <f t="shared" si="120"/>
        <v>2285122</v>
      </c>
      <c r="J518" s="7"/>
      <c r="K518" s="11">
        <v>2285122</v>
      </c>
    </row>
    <row r="519" spans="1:11" ht="277.14999999999998" customHeight="1">
      <c r="A519" s="38" t="s">
        <v>482</v>
      </c>
      <c r="B519" s="9"/>
      <c r="C519" s="9" t="s">
        <v>319</v>
      </c>
      <c r="D519" s="9" t="s">
        <v>483</v>
      </c>
      <c r="E519" s="9"/>
      <c r="F519" s="8">
        <f t="shared" si="123"/>
        <v>352695.8</v>
      </c>
      <c r="G519" s="8">
        <f>G520+G522</f>
        <v>352695.8</v>
      </c>
      <c r="H519" s="8">
        <f>H520+H522</f>
        <v>0</v>
      </c>
      <c r="I519" s="8">
        <f t="shared" si="120"/>
        <v>400097.4</v>
      </c>
      <c r="J519" s="8">
        <f>J520+J522</f>
        <v>400097.4</v>
      </c>
      <c r="K519" s="8">
        <f>K520+K522</f>
        <v>0</v>
      </c>
    </row>
    <row r="520" spans="1:11" ht="132.75" customHeight="1">
      <c r="A520" s="23" t="s">
        <v>101</v>
      </c>
      <c r="B520" s="6"/>
      <c r="C520" s="6" t="s">
        <v>319</v>
      </c>
      <c r="D520" s="6" t="s">
        <v>484</v>
      </c>
      <c r="E520" s="6"/>
      <c r="F520" s="7">
        <f t="shared" si="123"/>
        <v>347338.8</v>
      </c>
      <c r="G520" s="7">
        <f>G521</f>
        <v>347338.8</v>
      </c>
      <c r="H520" s="7">
        <f>H521</f>
        <v>0</v>
      </c>
      <c r="I520" s="7">
        <f t="shared" si="120"/>
        <v>394740.4</v>
      </c>
      <c r="J520" s="7">
        <f>J521</f>
        <v>394740.4</v>
      </c>
      <c r="K520" s="7">
        <f>K521</f>
        <v>0</v>
      </c>
    </row>
    <row r="521" spans="1:11" ht="161.25" customHeight="1">
      <c r="A521" s="6" t="s">
        <v>145</v>
      </c>
      <c r="B521" s="6"/>
      <c r="C521" s="6" t="s">
        <v>319</v>
      </c>
      <c r="D521" s="6" t="s">
        <v>484</v>
      </c>
      <c r="E521" s="6" t="s">
        <v>146</v>
      </c>
      <c r="F521" s="7">
        <f t="shared" si="123"/>
        <v>347338.8</v>
      </c>
      <c r="G521" s="7">
        <v>347338.8</v>
      </c>
      <c r="H521" s="7"/>
      <c r="I521" s="7">
        <f t="shared" si="120"/>
        <v>394740.4</v>
      </c>
      <c r="J521" s="7">
        <f>314740.4+80000</f>
        <v>394740.4</v>
      </c>
      <c r="K521" s="7"/>
    </row>
    <row r="522" spans="1:11" ht="197.25" customHeight="1">
      <c r="A522" s="22" t="s">
        <v>190</v>
      </c>
      <c r="B522" s="6"/>
      <c r="C522" s="6" t="s">
        <v>319</v>
      </c>
      <c r="D522" s="6" t="s">
        <v>485</v>
      </c>
      <c r="E522" s="6"/>
      <c r="F522" s="7">
        <f t="shared" si="123"/>
        <v>5357</v>
      </c>
      <c r="G522" s="7">
        <f>G523</f>
        <v>5357</v>
      </c>
      <c r="H522" s="7">
        <f>H523</f>
        <v>0</v>
      </c>
      <c r="I522" s="7">
        <f t="shared" si="120"/>
        <v>5357</v>
      </c>
      <c r="J522" s="7">
        <f>J523</f>
        <v>5357</v>
      </c>
      <c r="K522" s="7">
        <f>K523</f>
        <v>0</v>
      </c>
    </row>
    <row r="523" spans="1:11" ht="159" customHeight="1">
      <c r="A523" s="6" t="s">
        <v>145</v>
      </c>
      <c r="B523" s="6"/>
      <c r="C523" s="6" t="s">
        <v>319</v>
      </c>
      <c r="D523" s="6" t="s">
        <v>485</v>
      </c>
      <c r="E523" s="6" t="s">
        <v>146</v>
      </c>
      <c r="F523" s="7">
        <f t="shared" si="123"/>
        <v>5357</v>
      </c>
      <c r="G523" s="7">
        <v>5357</v>
      </c>
      <c r="H523" s="7"/>
      <c r="I523" s="7">
        <f t="shared" si="120"/>
        <v>5357</v>
      </c>
      <c r="J523" s="7">
        <v>5357</v>
      </c>
      <c r="K523" s="7"/>
    </row>
    <row r="524" spans="1:11" ht="259.5" customHeight="1">
      <c r="A524" s="9" t="s">
        <v>486</v>
      </c>
      <c r="B524" s="9"/>
      <c r="C524" s="9" t="s">
        <v>319</v>
      </c>
      <c r="D524" s="9" t="s">
        <v>487</v>
      </c>
      <c r="E524" s="9"/>
      <c r="F524" s="8">
        <f t="shared" si="123"/>
        <v>277221.09999999998</v>
      </c>
      <c r="G524" s="8">
        <f>G525+G527</f>
        <v>194766.3</v>
      </c>
      <c r="H524" s="8">
        <f>H525+H527</f>
        <v>82454.8</v>
      </c>
      <c r="I524" s="8">
        <f t="shared" si="120"/>
        <v>286051.20000000001</v>
      </c>
      <c r="J524" s="8">
        <f>J525+J527</f>
        <v>200692.9</v>
      </c>
      <c r="K524" s="8">
        <f>K525+K527</f>
        <v>85358.3</v>
      </c>
    </row>
    <row r="525" spans="1:11" ht="133.5" customHeight="1">
      <c r="A525" s="23" t="s">
        <v>101</v>
      </c>
      <c r="B525" s="6"/>
      <c r="C525" s="6" t="s">
        <v>319</v>
      </c>
      <c r="D525" s="6" t="s">
        <v>488</v>
      </c>
      <c r="E525" s="6"/>
      <c r="F525" s="7">
        <f t="shared" si="123"/>
        <v>169332.8</v>
      </c>
      <c r="G525" s="7">
        <f>G526</f>
        <v>169332.8</v>
      </c>
      <c r="H525" s="7">
        <f>H526</f>
        <v>0</v>
      </c>
      <c r="I525" s="7">
        <f t="shared" si="120"/>
        <v>175259.4</v>
      </c>
      <c r="J525" s="7">
        <f>J526</f>
        <v>175259.4</v>
      </c>
      <c r="K525" s="7">
        <f>K526</f>
        <v>0</v>
      </c>
    </row>
    <row r="526" spans="1:11" ht="129" customHeight="1">
      <c r="A526" s="6" t="s">
        <v>145</v>
      </c>
      <c r="B526" s="6"/>
      <c r="C526" s="6" t="s">
        <v>319</v>
      </c>
      <c r="D526" s="6" t="s">
        <v>488</v>
      </c>
      <c r="E526" s="6" t="s">
        <v>146</v>
      </c>
      <c r="F526" s="7">
        <f t="shared" si="123"/>
        <v>169332.8</v>
      </c>
      <c r="G526" s="7">
        <v>169332.8</v>
      </c>
      <c r="H526" s="7"/>
      <c r="I526" s="7">
        <f t="shared" si="120"/>
        <v>175259.4</v>
      </c>
      <c r="J526" s="7">
        <v>175259.4</v>
      </c>
      <c r="K526" s="7"/>
    </row>
    <row r="527" spans="1:11" ht="151.5" customHeight="1">
      <c r="A527" s="6" t="s">
        <v>489</v>
      </c>
      <c r="B527" s="6"/>
      <c r="C527" s="6" t="s">
        <v>319</v>
      </c>
      <c r="D527" s="6" t="s">
        <v>490</v>
      </c>
      <c r="E527" s="6"/>
      <c r="F527" s="7">
        <f t="shared" si="123"/>
        <v>107888.3</v>
      </c>
      <c r="G527" s="7">
        <f>G528</f>
        <v>25433.5</v>
      </c>
      <c r="H527" s="7">
        <f>H528</f>
        <v>82454.8</v>
      </c>
      <c r="I527" s="7">
        <f t="shared" si="120"/>
        <v>110791.8</v>
      </c>
      <c r="J527" s="7">
        <f>J528</f>
        <v>25433.5</v>
      </c>
      <c r="K527" s="7">
        <f>K528</f>
        <v>85358.3</v>
      </c>
    </row>
    <row r="528" spans="1:11" ht="129" customHeight="1">
      <c r="A528" s="6" t="s">
        <v>145</v>
      </c>
      <c r="B528" s="6"/>
      <c r="C528" s="6" t="s">
        <v>319</v>
      </c>
      <c r="D528" s="6" t="s">
        <v>490</v>
      </c>
      <c r="E528" s="6" t="s">
        <v>146</v>
      </c>
      <c r="F528" s="7">
        <f t="shared" si="123"/>
        <v>107888.3</v>
      </c>
      <c r="G528" s="7">
        <v>25433.5</v>
      </c>
      <c r="H528" s="7">
        <v>82454.8</v>
      </c>
      <c r="I528" s="7">
        <f t="shared" si="120"/>
        <v>110791.8</v>
      </c>
      <c r="J528" s="7">
        <v>25433.5</v>
      </c>
      <c r="K528" s="7">
        <v>85358.3</v>
      </c>
    </row>
    <row r="529" spans="1:11" ht="230.25" customHeight="1">
      <c r="A529" s="9" t="s">
        <v>491</v>
      </c>
      <c r="B529" s="9"/>
      <c r="C529" s="9" t="s">
        <v>319</v>
      </c>
      <c r="D529" s="9" t="s">
        <v>492</v>
      </c>
      <c r="E529" s="9"/>
      <c r="F529" s="8">
        <f t="shared" si="123"/>
        <v>676.5</v>
      </c>
      <c r="G529" s="8">
        <f>G530</f>
        <v>676.5</v>
      </c>
      <c r="H529" s="8">
        <f>H530</f>
        <v>0</v>
      </c>
      <c r="I529" s="8">
        <f t="shared" si="120"/>
        <v>676.5</v>
      </c>
      <c r="J529" s="8">
        <f>J530</f>
        <v>676.5</v>
      </c>
      <c r="K529" s="8">
        <f>K530</f>
        <v>0</v>
      </c>
    </row>
    <row r="530" spans="1:11" ht="34.15" customHeight="1">
      <c r="A530" s="23" t="s">
        <v>60</v>
      </c>
      <c r="B530" s="6"/>
      <c r="C530" s="6" t="s">
        <v>319</v>
      </c>
      <c r="D530" s="6" t="s">
        <v>493</v>
      </c>
      <c r="E530" s="6"/>
      <c r="F530" s="7">
        <f t="shared" si="123"/>
        <v>676.5</v>
      </c>
      <c r="G530" s="7">
        <f>G531</f>
        <v>676.5</v>
      </c>
      <c r="H530" s="7">
        <f>H531</f>
        <v>0</v>
      </c>
      <c r="I530" s="7">
        <f t="shared" si="120"/>
        <v>676.5</v>
      </c>
      <c r="J530" s="7">
        <f>J531</f>
        <v>676.5</v>
      </c>
      <c r="K530" s="7">
        <f>K531</f>
        <v>0</v>
      </c>
    </row>
    <row r="531" spans="1:11" ht="162.75" customHeight="1">
      <c r="A531" s="6" t="s">
        <v>145</v>
      </c>
      <c r="B531" s="6"/>
      <c r="C531" s="6" t="s">
        <v>319</v>
      </c>
      <c r="D531" s="6" t="s">
        <v>493</v>
      </c>
      <c r="E531" s="6" t="s">
        <v>146</v>
      </c>
      <c r="F531" s="7">
        <f t="shared" si="123"/>
        <v>676.5</v>
      </c>
      <c r="G531" s="11">
        <v>676.5</v>
      </c>
      <c r="H531" s="7"/>
      <c r="I531" s="7">
        <f t="shared" si="120"/>
        <v>676.5</v>
      </c>
      <c r="J531" s="11">
        <v>676.5</v>
      </c>
      <c r="K531" s="7"/>
    </row>
    <row r="532" spans="1:11" ht="132">
      <c r="A532" s="9" t="s">
        <v>494</v>
      </c>
      <c r="B532" s="9"/>
      <c r="C532" s="9" t="s">
        <v>319</v>
      </c>
      <c r="D532" s="9" t="s">
        <v>495</v>
      </c>
      <c r="E532" s="9"/>
      <c r="F532" s="8">
        <f t="shared" si="123"/>
        <v>102925</v>
      </c>
      <c r="G532" s="8">
        <f>G533+G535</f>
        <v>0</v>
      </c>
      <c r="H532" s="8">
        <f>H533+H535</f>
        <v>102925</v>
      </c>
      <c r="I532" s="8">
        <f t="shared" si="120"/>
        <v>109344</v>
      </c>
      <c r="J532" s="8">
        <f>J533+J535</f>
        <v>0</v>
      </c>
      <c r="K532" s="8">
        <f>K533+K535</f>
        <v>109344</v>
      </c>
    </row>
    <row r="533" spans="1:11" ht="202.5" customHeight="1">
      <c r="A533" s="23" t="s">
        <v>496</v>
      </c>
      <c r="B533" s="6"/>
      <c r="C533" s="6" t="s">
        <v>319</v>
      </c>
      <c r="D533" s="6" t="s">
        <v>497</v>
      </c>
      <c r="E533" s="6"/>
      <c r="F533" s="7">
        <f t="shared" si="123"/>
        <v>16172</v>
      </c>
      <c r="G533" s="7">
        <f>G534</f>
        <v>0</v>
      </c>
      <c r="H533" s="7">
        <f>H534</f>
        <v>16172</v>
      </c>
      <c r="I533" s="7">
        <f t="shared" si="120"/>
        <v>17180</v>
      </c>
      <c r="J533" s="7">
        <f>J534</f>
        <v>0</v>
      </c>
      <c r="K533" s="7">
        <f>K534</f>
        <v>17180</v>
      </c>
    </row>
    <row r="534" spans="1:11" ht="129.75" customHeight="1">
      <c r="A534" s="6" t="s">
        <v>145</v>
      </c>
      <c r="B534" s="6"/>
      <c r="C534" s="6" t="s">
        <v>319</v>
      </c>
      <c r="D534" s="6" t="s">
        <v>497</v>
      </c>
      <c r="E534" s="6" t="s">
        <v>146</v>
      </c>
      <c r="F534" s="7">
        <f t="shared" si="123"/>
        <v>16172</v>
      </c>
      <c r="G534" s="7"/>
      <c r="H534" s="7">
        <v>16172</v>
      </c>
      <c r="I534" s="7">
        <f t="shared" si="120"/>
        <v>17180</v>
      </c>
      <c r="J534" s="7"/>
      <c r="K534" s="7">
        <v>17180</v>
      </c>
    </row>
    <row r="535" spans="1:11" ht="164.25" customHeight="1">
      <c r="A535" s="6" t="s">
        <v>498</v>
      </c>
      <c r="B535" s="6"/>
      <c r="C535" s="6" t="s">
        <v>319</v>
      </c>
      <c r="D535" s="6" t="s">
        <v>1013</v>
      </c>
      <c r="E535" s="6"/>
      <c r="F535" s="7">
        <f t="shared" si="123"/>
        <v>86753</v>
      </c>
      <c r="G535" s="7">
        <f>G536</f>
        <v>0</v>
      </c>
      <c r="H535" s="7">
        <f>H536</f>
        <v>86753</v>
      </c>
      <c r="I535" s="7">
        <f t="shared" si="120"/>
        <v>92164</v>
      </c>
      <c r="J535" s="7">
        <f>J536</f>
        <v>0</v>
      </c>
      <c r="K535" s="7">
        <f>K536</f>
        <v>92164</v>
      </c>
    </row>
    <row r="536" spans="1:11" ht="129.75" customHeight="1">
      <c r="A536" s="6" t="s">
        <v>145</v>
      </c>
      <c r="B536" s="6"/>
      <c r="C536" s="6" t="s">
        <v>319</v>
      </c>
      <c r="D536" s="6" t="s">
        <v>1013</v>
      </c>
      <c r="E536" s="6" t="s">
        <v>146</v>
      </c>
      <c r="F536" s="7">
        <f t="shared" si="123"/>
        <v>86753</v>
      </c>
      <c r="G536" s="7"/>
      <c r="H536" s="7">
        <v>86753</v>
      </c>
      <c r="I536" s="7">
        <f t="shared" si="120"/>
        <v>92164</v>
      </c>
      <c r="J536" s="7"/>
      <c r="K536" s="7">
        <v>92164</v>
      </c>
    </row>
    <row r="537" spans="1:11" ht="142.5" customHeight="1">
      <c r="A537" s="10" t="s">
        <v>298</v>
      </c>
      <c r="B537" s="9"/>
      <c r="C537" s="9" t="s">
        <v>319</v>
      </c>
      <c r="D537" s="9" t="s">
        <v>203</v>
      </c>
      <c r="E537" s="6"/>
      <c r="F537" s="8">
        <f t="shared" si="123"/>
        <v>3263</v>
      </c>
      <c r="G537" s="8">
        <f t="shared" ref="G537:H540" si="128">G538</f>
        <v>3263</v>
      </c>
      <c r="H537" s="8">
        <f t="shared" si="128"/>
        <v>0</v>
      </c>
      <c r="I537" s="8">
        <f t="shared" ref="I537:I600" si="129">J537+K537</f>
        <v>3263</v>
      </c>
      <c r="J537" s="8">
        <f t="shared" ref="J537:K540" si="130">J538</f>
        <v>3263</v>
      </c>
      <c r="K537" s="8">
        <f t="shared" si="130"/>
        <v>0</v>
      </c>
    </row>
    <row r="538" spans="1:11" ht="127.5" customHeight="1">
      <c r="A538" s="10" t="s">
        <v>473</v>
      </c>
      <c r="B538" s="9"/>
      <c r="C538" s="9" t="s">
        <v>319</v>
      </c>
      <c r="D538" s="9" t="s">
        <v>474</v>
      </c>
      <c r="E538" s="6"/>
      <c r="F538" s="8">
        <f t="shared" si="123"/>
        <v>3263</v>
      </c>
      <c r="G538" s="8">
        <f t="shared" si="128"/>
        <v>3263</v>
      </c>
      <c r="H538" s="8">
        <f t="shared" si="128"/>
        <v>0</v>
      </c>
      <c r="I538" s="8">
        <f t="shared" si="129"/>
        <v>3263</v>
      </c>
      <c r="J538" s="8">
        <f t="shared" si="130"/>
        <v>3263</v>
      </c>
      <c r="K538" s="8">
        <f t="shared" si="130"/>
        <v>0</v>
      </c>
    </row>
    <row r="539" spans="1:11" ht="94.5" customHeight="1">
      <c r="A539" s="10" t="s">
        <v>475</v>
      </c>
      <c r="B539" s="9"/>
      <c r="C539" s="9" t="s">
        <v>319</v>
      </c>
      <c r="D539" s="9" t="s">
        <v>476</v>
      </c>
      <c r="E539" s="6"/>
      <c r="F539" s="8">
        <f t="shared" si="123"/>
        <v>3263</v>
      </c>
      <c r="G539" s="8">
        <f t="shared" si="128"/>
        <v>3263</v>
      </c>
      <c r="H539" s="8">
        <f t="shared" si="128"/>
        <v>0</v>
      </c>
      <c r="I539" s="8">
        <f t="shared" si="129"/>
        <v>3263</v>
      </c>
      <c r="J539" s="8">
        <f t="shared" si="130"/>
        <v>3263</v>
      </c>
      <c r="K539" s="8">
        <f t="shared" si="130"/>
        <v>0</v>
      </c>
    </row>
    <row r="540" spans="1:11" ht="137.25" customHeight="1">
      <c r="A540" s="23" t="s">
        <v>101</v>
      </c>
      <c r="B540" s="6"/>
      <c r="C540" s="6" t="s">
        <v>319</v>
      </c>
      <c r="D540" s="6" t="s">
        <v>477</v>
      </c>
      <c r="E540" s="6"/>
      <c r="F540" s="7">
        <f t="shared" si="123"/>
        <v>3263</v>
      </c>
      <c r="G540" s="7">
        <f t="shared" si="128"/>
        <v>3263</v>
      </c>
      <c r="H540" s="7">
        <f t="shared" si="128"/>
        <v>0</v>
      </c>
      <c r="I540" s="7">
        <f t="shared" si="129"/>
        <v>3263</v>
      </c>
      <c r="J540" s="7">
        <f t="shared" si="130"/>
        <v>3263</v>
      </c>
      <c r="K540" s="7">
        <f t="shared" si="130"/>
        <v>0</v>
      </c>
    </row>
    <row r="541" spans="1:11" ht="129" customHeight="1">
      <c r="A541" s="6" t="s">
        <v>145</v>
      </c>
      <c r="B541" s="6"/>
      <c r="C541" s="6" t="s">
        <v>319</v>
      </c>
      <c r="D541" s="6" t="s">
        <v>477</v>
      </c>
      <c r="E541" s="6" t="s">
        <v>146</v>
      </c>
      <c r="F541" s="7">
        <f t="shared" si="123"/>
        <v>3263</v>
      </c>
      <c r="G541" s="11">
        <v>3263</v>
      </c>
      <c r="H541" s="7"/>
      <c r="I541" s="7">
        <f t="shared" si="129"/>
        <v>3263</v>
      </c>
      <c r="J541" s="11">
        <v>3263</v>
      </c>
      <c r="K541" s="7"/>
    </row>
    <row r="542" spans="1:11" ht="51.75" customHeight="1">
      <c r="A542" s="10" t="s">
        <v>327</v>
      </c>
      <c r="B542" s="10"/>
      <c r="C542" s="10" t="s">
        <v>328</v>
      </c>
      <c r="D542" s="6"/>
      <c r="E542" s="6"/>
      <c r="F542" s="8">
        <f t="shared" si="123"/>
        <v>233284.2</v>
      </c>
      <c r="G542" s="8">
        <f>G543+G560</f>
        <v>231534.2</v>
      </c>
      <c r="H542" s="8">
        <f>H543+H560</f>
        <v>1750</v>
      </c>
      <c r="I542" s="8">
        <f t="shared" si="129"/>
        <v>233888</v>
      </c>
      <c r="J542" s="8">
        <f>J543+J560</f>
        <v>232138</v>
      </c>
      <c r="K542" s="8">
        <f>K543+K560</f>
        <v>1750</v>
      </c>
    </row>
    <row r="543" spans="1:11" ht="128.25" customHeight="1">
      <c r="A543" s="10" t="s">
        <v>308</v>
      </c>
      <c r="B543" s="9"/>
      <c r="C543" s="9" t="s">
        <v>328</v>
      </c>
      <c r="D543" s="9" t="s">
        <v>309</v>
      </c>
      <c r="E543" s="6"/>
      <c r="F543" s="8">
        <f t="shared" si="123"/>
        <v>233247.1</v>
      </c>
      <c r="G543" s="8">
        <f>G544</f>
        <v>231497.1</v>
      </c>
      <c r="H543" s="8">
        <f>H544</f>
        <v>1750</v>
      </c>
      <c r="I543" s="8">
        <f t="shared" si="129"/>
        <v>233850.9</v>
      </c>
      <c r="J543" s="8">
        <f>J544</f>
        <v>232100.9</v>
      </c>
      <c r="K543" s="8">
        <f>K544</f>
        <v>1750</v>
      </c>
    </row>
    <row r="544" spans="1:11" ht="113.25" customHeight="1">
      <c r="A544" s="10" t="s">
        <v>329</v>
      </c>
      <c r="B544" s="9"/>
      <c r="C544" s="9" t="s">
        <v>328</v>
      </c>
      <c r="D544" s="9" t="s">
        <v>330</v>
      </c>
      <c r="E544" s="9"/>
      <c r="F544" s="8">
        <f t="shared" si="123"/>
        <v>233247.1</v>
      </c>
      <c r="G544" s="8">
        <f>G545+G548+G551+G554+G557</f>
        <v>231497.1</v>
      </c>
      <c r="H544" s="8">
        <f>H545+H548+H551+H554+H557</f>
        <v>1750</v>
      </c>
      <c r="I544" s="8">
        <f t="shared" si="129"/>
        <v>233850.9</v>
      </c>
      <c r="J544" s="8">
        <f>J545+J548+J551+J554+J557</f>
        <v>232100.9</v>
      </c>
      <c r="K544" s="8">
        <f>K545+K548+K551+K554+K557</f>
        <v>1750</v>
      </c>
    </row>
    <row r="545" spans="1:11" ht="242.25" customHeight="1">
      <c r="A545" s="10" t="s">
        <v>499</v>
      </c>
      <c r="B545" s="9"/>
      <c r="C545" s="9" t="s">
        <v>328</v>
      </c>
      <c r="D545" s="9" t="s">
        <v>500</v>
      </c>
      <c r="E545" s="9"/>
      <c r="F545" s="8">
        <f t="shared" si="123"/>
        <v>35224.5</v>
      </c>
      <c r="G545" s="8">
        <f>G546</f>
        <v>35224.5</v>
      </c>
      <c r="H545" s="8">
        <f>H546</f>
        <v>0</v>
      </c>
      <c r="I545" s="8">
        <f t="shared" si="129"/>
        <v>35508.199999999997</v>
      </c>
      <c r="J545" s="8">
        <f>J546</f>
        <v>35508.199999999997</v>
      </c>
      <c r="K545" s="8">
        <f>K546</f>
        <v>0</v>
      </c>
    </row>
    <row r="546" spans="1:11" ht="132.75" customHeight="1">
      <c r="A546" s="23" t="s">
        <v>101</v>
      </c>
      <c r="B546" s="6"/>
      <c r="C546" s="6" t="s">
        <v>328</v>
      </c>
      <c r="D546" s="6" t="s">
        <v>501</v>
      </c>
      <c r="E546" s="6"/>
      <c r="F546" s="7">
        <f t="shared" si="123"/>
        <v>35224.5</v>
      </c>
      <c r="G546" s="7">
        <f>G547</f>
        <v>35224.5</v>
      </c>
      <c r="H546" s="7">
        <f>H547</f>
        <v>0</v>
      </c>
      <c r="I546" s="7">
        <f t="shared" si="129"/>
        <v>35508.199999999997</v>
      </c>
      <c r="J546" s="7">
        <f>J547</f>
        <v>35508.199999999997</v>
      </c>
      <c r="K546" s="7">
        <f>K547</f>
        <v>0</v>
      </c>
    </row>
    <row r="547" spans="1:11" ht="163.5" customHeight="1">
      <c r="A547" s="6" t="s">
        <v>145</v>
      </c>
      <c r="B547" s="6"/>
      <c r="C547" s="6" t="s">
        <v>328</v>
      </c>
      <c r="D547" s="6" t="s">
        <v>501</v>
      </c>
      <c r="E547" s="6" t="s">
        <v>146</v>
      </c>
      <c r="F547" s="7">
        <f t="shared" si="123"/>
        <v>35224.5</v>
      </c>
      <c r="G547" s="7">
        <v>35224.5</v>
      </c>
      <c r="H547" s="7"/>
      <c r="I547" s="7">
        <f t="shared" si="129"/>
        <v>35508.199999999997</v>
      </c>
      <c r="J547" s="7">
        <v>35508.199999999997</v>
      </c>
      <c r="K547" s="7"/>
    </row>
    <row r="548" spans="1:11" ht="249" customHeight="1">
      <c r="A548" s="9" t="s">
        <v>502</v>
      </c>
      <c r="B548" s="9"/>
      <c r="C548" s="9" t="s">
        <v>328</v>
      </c>
      <c r="D548" s="9" t="s">
        <v>503</v>
      </c>
      <c r="E548" s="9"/>
      <c r="F548" s="8">
        <f t="shared" si="123"/>
        <v>1415</v>
      </c>
      <c r="G548" s="8">
        <f>G549</f>
        <v>1415</v>
      </c>
      <c r="H548" s="8">
        <f>H549</f>
        <v>0</v>
      </c>
      <c r="I548" s="8">
        <f t="shared" si="129"/>
        <v>1415</v>
      </c>
      <c r="J548" s="8">
        <f>J549</f>
        <v>1415</v>
      </c>
      <c r="K548" s="8">
        <f>K549</f>
        <v>0</v>
      </c>
    </row>
    <row r="549" spans="1:11" ht="26.45" customHeight="1">
      <c r="A549" s="23" t="s">
        <v>60</v>
      </c>
      <c r="B549" s="6"/>
      <c r="C549" s="6" t="s">
        <v>328</v>
      </c>
      <c r="D549" s="6" t="s">
        <v>504</v>
      </c>
      <c r="E549" s="6"/>
      <c r="F549" s="7">
        <f t="shared" si="123"/>
        <v>1415</v>
      </c>
      <c r="G549" s="7">
        <f>G550</f>
        <v>1415</v>
      </c>
      <c r="H549" s="7">
        <f>H550</f>
        <v>0</v>
      </c>
      <c r="I549" s="7">
        <f t="shared" si="129"/>
        <v>1415</v>
      </c>
      <c r="J549" s="7">
        <f>J550</f>
        <v>1415</v>
      </c>
      <c r="K549" s="7">
        <f>K550</f>
        <v>0</v>
      </c>
    </row>
    <row r="550" spans="1:11" ht="165" customHeight="1">
      <c r="A550" s="6" t="s">
        <v>145</v>
      </c>
      <c r="B550" s="6"/>
      <c r="C550" s="6" t="s">
        <v>328</v>
      </c>
      <c r="D550" s="6" t="s">
        <v>504</v>
      </c>
      <c r="E550" s="6" t="s">
        <v>146</v>
      </c>
      <c r="F550" s="7">
        <f t="shared" si="123"/>
        <v>1415</v>
      </c>
      <c r="G550" s="11">
        <v>1415</v>
      </c>
      <c r="H550" s="7"/>
      <c r="I550" s="7">
        <f t="shared" si="129"/>
        <v>1415</v>
      </c>
      <c r="J550" s="11">
        <v>1415</v>
      </c>
      <c r="K550" s="7"/>
    </row>
    <row r="551" spans="1:11" ht="159.75" customHeight="1">
      <c r="A551" s="38" t="s">
        <v>505</v>
      </c>
      <c r="B551" s="9"/>
      <c r="C551" s="9" t="s">
        <v>328</v>
      </c>
      <c r="D551" s="9" t="s">
        <v>506</v>
      </c>
      <c r="E551" s="9"/>
      <c r="F551" s="8">
        <f t="shared" si="123"/>
        <v>48723.6</v>
      </c>
      <c r="G551" s="8">
        <f>G552</f>
        <v>48723.6</v>
      </c>
      <c r="H551" s="8">
        <f>H552</f>
        <v>0</v>
      </c>
      <c r="I551" s="8">
        <f t="shared" si="129"/>
        <v>49043.7</v>
      </c>
      <c r="J551" s="8">
        <f>J552</f>
        <v>49043.7</v>
      </c>
      <c r="K551" s="8">
        <f>K552</f>
        <v>0</v>
      </c>
    </row>
    <row r="552" spans="1:11" ht="132.75" customHeight="1">
      <c r="A552" s="23" t="s">
        <v>101</v>
      </c>
      <c r="B552" s="6"/>
      <c r="C552" s="6" t="s">
        <v>328</v>
      </c>
      <c r="D552" s="6" t="s">
        <v>507</v>
      </c>
      <c r="E552" s="6"/>
      <c r="F552" s="7">
        <f t="shared" si="123"/>
        <v>48723.6</v>
      </c>
      <c r="G552" s="7">
        <f>G553</f>
        <v>48723.6</v>
      </c>
      <c r="H552" s="7">
        <f>H553</f>
        <v>0</v>
      </c>
      <c r="I552" s="7">
        <f t="shared" si="129"/>
        <v>49043.7</v>
      </c>
      <c r="J552" s="7">
        <f>J553</f>
        <v>49043.7</v>
      </c>
      <c r="K552" s="7">
        <f>K553</f>
        <v>0</v>
      </c>
    </row>
    <row r="553" spans="1:11" ht="177.75" customHeight="1">
      <c r="A553" s="6" t="s">
        <v>145</v>
      </c>
      <c r="B553" s="6"/>
      <c r="C553" s="6" t="s">
        <v>328</v>
      </c>
      <c r="D553" s="6" t="s">
        <v>507</v>
      </c>
      <c r="E553" s="6" t="s">
        <v>146</v>
      </c>
      <c r="F553" s="7">
        <f t="shared" si="123"/>
        <v>48723.6</v>
      </c>
      <c r="G553" s="7">
        <v>48723.6</v>
      </c>
      <c r="H553" s="7"/>
      <c r="I553" s="7">
        <f t="shared" si="129"/>
        <v>49043.7</v>
      </c>
      <c r="J553" s="7">
        <v>49043.7</v>
      </c>
      <c r="K553" s="7"/>
    </row>
    <row r="554" spans="1:11" ht="253.5" customHeight="1">
      <c r="A554" s="10" t="s">
        <v>508</v>
      </c>
      <c r="B554" s="9"/>
      <c r="C554" s="9" t="s">
        <v>328</v>
      </c>
      <c r="D554" s="9" t="s">
        <v>509</v>
      </c>
      <c r="E554" s="9"/>
      <c r="F554" s="8">
        <f t="shared" si="123"/>
        <v>1750</v>
      </c>
      <c r="G554" s="8">
        <f>G555</f>
        <v>0</v>
      </c>
      <c r="H554" s="8">
        <f>H555</f>
        <v>1750</v>
      </c>
      <c r="I554" s="8">
        <f t="shared" si="129"/>
        <v>1750</v>
      </c>
      <c r="J554" s="8">
        <f>J555</f>
        <v>0</v>
      </c>
      <c r="K554" s="8">
        <f>K555</f>
        <v>1750</v>
      </c>
    </row>
    <row r="555" spans="1:11" ht="217.5" customHeight="1">
      <c r="A555" s="23" t="s">
        <v>510</v>
      </c>
      <c r="B555" s="6"/>
      <c r="C555" s="6" t="s">
        <v>328</v>
      </c>
      <c r="D555" s="6" t="s">
        <v>511</v>
      </c>
      <c r="E555" s="6"/>
      <c r="F555" s="7">
        <f t="shared" si="123"/>
        <v>1750</v>
      </c>
      <c r="G555" s="7">
        <f>G556</f>
        <v>0</v>
      </c>
      <c r="H555" s="7">
        <f>H556</f>
        <v>1750</v>
      </c>
      <c r="I555" s="7">
        <f t="shared" si="129"/>
        <v>1750</v>
      </c>
      <c r="J555" s="7">
        <f>J556</f>
        <v>0</v>
      </c>
      <c r="K555" s="7">
        <f>K556</f>
        <v>1750</v>
      </c>
    </row>
    <row r="556" spans="1:11" ht="177.75" customHeight="1">
      <c r="A556" s="6" t="s">
        <v>145</v>
      </c>
      <c r="B556" s="6"/>
      <c r="C556" s="6" t="s">
        <v>328</v>
      </c>
      <c r="D556" s="6" t="s">
        <v>511</v>
      </c>
      <c r="E556" s="6" t="s">
        <v>146</v>
      </c>
      <c r="F556" s="7">
        <f t="shared" si="123"/>
        <v>1750</v>
      </c>
      <c r="G556" s="7"/>
      <c r="H556" s="7">
        <v>1750</v>
      </c>
      <c r="I556" s="7">
        <f t="shared" si="129"/>
        <v>1750</v>
      </c>
      <c r="J556" s="7"/>
      <c r="K556" s="7">
        <v>1750</v>
      </c>
    </row>
    <row r="557" spans="1:11" ht="192.75" customHeight="1">
      <c r="A557" s="9" t="s">
        <v>512</v>
      </c>
      <c r="B557" s="9"/>
      <c r="C557" s="9" t="s">
        <v>328</v>
      </c>
      <c r="D557" s="9" t="s">
        <v>513</v>
      </c>
      <c r="E557" s="9"/>
      <c r="F557" s="8">
        <f t="shared" si="123"/>
        <v>146134</v>
      </c>
      <c r="G557" s="8">
        <f>G558</f>
        <v>146134</v>
      </c>
      <c r="H557" s="8">
        <f>H558</f>
        <v>0</v>
      </c>
      <c r="I557" s="8">
        <f t="shared" si="129"/>
        <v>146134</v>
      </c>
      <c r="J557" s="8">
        <f>J558</f>
        <v>146134</v>
      </c>
      <c r="K557" s="8">
        <f>K558</f>
        <v>0</v>
      </c>
    </row>
    <row r="558" spans="1:11" ht="196.5" customHeight="1">
      <c r="A558" s="23" t="s">
        <v>514</v>
      </c>
      <c r="B558" s="9"/>
      <c r="C558" s="6" t="s">
        <v>328</v>
      </c>
      <c r="D558" s="6" t="s">
        <v>515</v>
      </c>
      <c r="E558" s="6"/>
      <c r="F558" s="7">
        <f t="shared" ref="F558:F621" si="131">G558+H558</f>
        <v>146134</v>
      </c>
      <c r="G558" s="7">
        <f>G559</f>
        <v>146134</v>
      </c>
      <c r="H558" s="7">
        <f>H559</f>
        <v>0</v>
      </c>
      <c r="I558" s="7">
        <f t="shared" si="129"/>
        <v>146134</v>
      </c>
      <c r="J558" s="7">
        <f>J559</f>
        <v>146134</v>
      </c>
      <c r="K558" s="7">
        <f>K559</f>
        <v>0</v>
      </c>
    </row>
    <row r="559" spans="1:11" ht="163.5" customHeight="1">
      <c r="A559" s="6" t="s">
        <v>145</v>
      </c>
      <c r="B559" s="9"/>
      <c r="C559" s="6" t="s">
        <v>328</v>
      </c>
      <c r="D559" s="6" t="s">
        <v>515</v>
      </c>
      <c r="E559" s="6" t="s">
        <v>146</v>
      </c>
      <c r="F559" s="7">
        <f t="shared" si="131"/>
        <v>146134</v>
      </c>
      <c r="G559" s="7">
        <v>146134</v>
      </c>
      <c r="H559" s="7"/>
      <c r="I559" s="7">
        <f t="shared" si="129"/>
        <v>146134</v>
      </c>
      <c r="J559" s="7">
        <f>64306.9+81827.1</f>
        <v>146134</v>
      </c>
      <c r="K559" s="7"/>
    </row>
    <row r="560" spans="1:11" ht="136.5" customHeight="1">
      <c r="A560" s="10" t="s">
        <v>298</v>
      </c>
      <c r="B560" s="9"/>
      <c r="C560" s="9" t="s">
        <v>328</v>
      </c>
      <c r="D560" s="9" t="s">
        <v>203</v>
      </c>
      <c r="E560" s="9"/>
      <c r="F560" s="8">
        <f t="shared" si="131"/>
        <v>37.1</v>
      </c>
      <c r="G560" s="8">
        <f t="shared" ref="G560:H563" si="132">G561</f>
        <v>37.1</v>
      </c>
      <c r="H560" s="8">
        <f t="shared" si="132"/>
        <v>0</v>
      </c>
      <c r="I560" s="8">
        <f t="shared" si="129"/>
        <v>37.1</v>
      </c>
      <c r="J560" s="8">
        <f t="shared" ref="J560:K563" si="133">J561</f>
        <v>37.1</v>
      </c>
      <c r="K560" s="8">
        <f t="shared" si="133"/>
        <v>0</v>
      </c>
    </row>
    <row r="561" spans="1:11" ht="120" customHeight="1">
      <c r="A561" s="10" t="s">
        <v>473</v>
      </c>
      <c r="B561" s="9"/>
      <c r="C561" s="9" t="s">
        <v>328</v>
      </c>
      <c r="D561" s="9" t="s">
        <v>474</v>
      </c>
      <c r="E561" s="9"/>
      <c r="F561" s="8">
        <f t="shared" si="131"/>
        <v>37.1</v>
      </c>
      <c r="G561" s="8">
        <f t="shared" si="132"/>
        <v>37.1</v>
      </c>
      <c r="H561" s="8">
        <f t="shared" si="132"/>
        <v>0</v>
      </c>
      <c r="I561" s="8">
        <f t="shared" si="129"/>
        <v>37.1</v>
      </c>
      <c r="J561" s="8">
        <f t="shared" si="133"/>
        <v>37.1</v>
      </c>
      <c r="K561" s="8">
        <f t="shared" si="133"/>
        <v>0</v>
      </c>
    </row>
    <row r="562" spans="1:11" ht="102.75" customHeight="1">
      <c r="A562" s="10" t="s">
        <v>475</v>
      </c>
      <c r="B562" s="9"/>
      <c r="C562" s="9" t="s">
        <v>328</v>
      </c>
      <c r="D562" s="9" t="s">
        <v>476</v>
      </c>
      <c r="E562" s="9"/>
      <c r="F562" s="8">
        <f t="shared" si="131"/>
        <v>37.1</v>
      </c>
      <c r="G562" s="8">
        <f t="shared" si="132"/>
        <v>37.1</v>
      </c>
      <c r="H562" s="8">
        <f t="shared" si="132"/>
        <v>0</v>
      </c>
      <c r="I562" s="8">
        <f t="shared" si="129"/>
        <v>37.1</v>
      </c>
      <c r="J562" s="8">
        <f t="shared" si="133"/>
        <v>37.1</v>
      </c>
      <c r="K562" s="8">
        <f t="shared" si="133"/>
        <v>0</v>
      </c>
    </row>
    <row r="563" spans="1:11" ht="133.5" customHeight="1">
      <c r="A563" s="23" t="s">
        <v>101</v>
      </c>
      <c r="B563" s="6"/>
      <c r="C563" s="6" t="s">
        <v>328</v>
      </c>
      <c r="D563" s="6" t="s">
        <v>477</v>
      </c>
      <c r="E563" s="6"/>
      <c r="F563" s="7">
        <f t="shared" si="131"/>
        <v>37.1</v>
      </c>
      <c r="G563" s="7">
        <f t="shared" si="132"/>
        <v>37.1</v>
      </c>
      <c r="H563" s="7">
        <f t="shared" si="132"/>
        <v>0</v>
      </c>
      <c r="I563" s="7">
        <f t="shared" si="129"/>
        <v>37.1</v>
      </c>
      <c r="J563" s="7">
        <f t="shared" si="133"/>
        <v>37.1</v>
      </c>
      <c r="K563" s="7">
        <f t="shared" si="133"/>
        <v>0</v>
      </c>
    </row>
    <row r="564" spans="1:11" ht="165" customHeight="1">
      <c r="A564" s="6" t="s">
        <v>145</v>
      </c>
      <c r="B564" s="6"/>
      <c r="C564" s="6" t="s">
        <v>328</v>
      </c>
      <c r="D564" s="6" t="s">
        <v>477</v>
      </c>
      <c r="E564" s="6" t="s">
        <v>146</v>
      </c>
      <c r="F564" s="7">
        <f t="shared" si="131"/>
        <v>37.1</v>
      </c>
      <c r="G564" s="11">
        <v>37.1</v>
      </c>
      <c r="H564" s="7"/>
      <c r="I564" s="7">
        <f t="shared" si="129"/>
        <v>37.1</v>
      </c>
      <c r="J564" s="11">
        <v>37.1</v>
      </c>
      <c r="K564" s="7"/>
    </row>
    <row r="565" spans="1:11" ht="105" customHeight="1">
      <c r="A565" s="10" t="s">
        <v>516</v>
      </c>
      <c r="B565" s="9"/>
      <c r="C565" s="9" t="s">
        <v>517</v>
      </c>
      <c r="D565" s="9"/>
      <c r="E565" s="9"/>
      <c r="F565" s="8">
        <f t="shared" si="131"/>
        <v>30226.600000000002</v>
      </c>
      <c r="G565" s="8">
        <f>G566+G577</f>
        <v>30226.600000000002</v>
      </c>
      <c r="H565" s="8">
        <f>H566+H577</f>
        <v>0</v>
      </c>
      <c r="I565" s="8">
        <f t="shared" si="129"/>
        <v>30437.3</v>
      </c>
      <c r="J565" s="8">
        <f>J566+J577</f>
        <v>30437.3</v>
      </c>
      <c r="K565" s="8">
        <f>K566+K577</f>
        <v>0</v>
      </c>
    </row>
    <row r="566" spans="1:11" ht="113.25" customHeight="1">
      <c r="A566" s="10" t="s">
        <v>308</v>
      </c>
      <c r="B566" s="9"/>
      <c r="C566" s="9" t="s">
        <v>517</v>
      </c>
      <c r="D566" s="9" t="s">
        <v>309</v>
      </c>
      <c r="E566" s="9"/>
      <c r="F566" s="8">
        <f t="shared" si="131"/>
        <v>30207.7</v>
      </c>
      <c r="G566" s="8">
        <f>G567</f>
        <v>30207.7</v>
      </c>
      <c r="H566" s="8">
        <f>H567</f>
        <v>0</v>
      </c>
      <c r="I566" s="8">
        <f t="shared" si="129"/>
        <v>30418.399999999998</v>
      </c>
      <c r="J566" s="8">
        <f>J567</f>
        <v>30418.399999999998</v>
      </c>
      <c r="K566" s="8">
        <f>K567</f>
        <v>0</v>
      </c>
    </row>
    <row r="567" spans="1:11" ht="115.5" customHeight="1">
      <c r="A567" s="10" t="s">
        <v>518</v>
      </c>
      <c r="B567" s="9"/>
      <c r="C567" s="9" t="s">
        <v>517</v>
      </c>
      <c r="D567" s="9" t="s">
        <v>519</v>
      </c>
      <c r="E567" s="9"/>
      <c r="F567" s="8">
        <f t="shared" si="131"/>
        <v>30207.7</v>
      </c>
      <c r="G567" s="8">
        <f>G568+G571+G574</f>
        <v>30207.7</v>
      </c>
      <c r="H567" s="8">
        <f>H568+H571+H574</f>
        <v>0</v>
      </c>
      <c r="I567" s="8">
        <f t="shared" si="129"/>
        <v>30418.399999999998</v>
      </c>
      <c r="J567" s="8">
        <f>J568+J571+J574</f>
        <v>30418.399999999998</v>
      </c>
      <c r="K567" s="8">
        <f>K568+K571+K574</f>
        <v>0</v>
      </c>
    </row>
    <row r="568" spans="1:11" ht="198" customHeight="1">
      <c r="A568" s="9" t="s">
        <v>520</v>
      </c>
      <c r="B568" s="9"/>
      <c r="C568" s="9" t="s">
        <v>517</v>
      </c>
      <c r="D568" s="9" t="s">
        <v>521</v>
      </c>
      <c r="E568" s="9"/>
      <c r="F568" s="8">
        <f t="shared" si="131"/>
        <v>29837.9</v>
      </c>
      <c r="G568" s="8">
        <f>G569</f>
        <v>29837.9</v>
      </c>
      <c r="H568" s="8">
        <f>H569</f>
        <v>0</v>
      </c>
      <c r="I568" s="8">
        <f t="shared" si="129"/>
        <v>30048.6</v>
      </c>
      <c r="J568" s="8">
        <f>J569</f>
        <v>30048.6</v>
      </c>
      <c r="K568" s="8">
        <f>K569</f>
        <v>0</v>
      </c>
    </row>
    <row r="569" spans="1:11" ht="111.75" customHeight="1">
      <c r="A569" s="23" t="s">
        <v>101</v>
      </c>
      <c r="B569" s="6"/>
      <c r="C569" s="6" t="s">
        <v>517</v>
      </c>
      <c r="D569" s="6" t="s">
        <v>522</v>
      </c>
      <c r="E569" s="6"/>
      <c r="F569" s="7">
        <f t="shared" si="131"/>
        <v>29837.9</v>
      </c>
      <c r="G569" s="7">
        <f>G570</f>
        <v>29837.9</v>
      </c>
      <c r="H569" s="7">
        <f>H570</f>
        <v>0</v>
      </c>
      <c r="I569" s="7">
        <f t="shared" si="129"/>
        <v>30048.6</v>
      </c>
      <c r="J569" s="7">
        <f>J570</f>
        <v>30048.6</v>
      </c>
      <c r="K569" s="7">
        <f>K570</f>
        <v>0</v>
      </c>
    </row>
    <row r="570" spans="1:11" ht="141.75" customHeight="1">
      <c r="A570" s="6" t="s">
        <v>145</v>
      </c>
      <c r="B570" s="6"/>
      <c r="C570" s="6" t="s">
        <v>517</v>
      </c>
      <c r="D570" s="6" t="s">
        <v>522</v>
      </c>
      <c r="E570" s="6" t="s">
        <v>146</v>
      </c>
      <c r="F570" s="7">
        <f t="shared" si="131"/>
        <v>29837.9</v>
      </c>
      <c r="G570" s="7">
        <v>29837.9</v>
      </c>
      <c r="H570" s="7"/>
      <c r="I570" s="7">
        <f t="shared" si="129"/>
        <v>30048.6</v>
      </c>
      <c r="J570" s="7">
        <v>30048.6</v>
      </c>
      <c r="K570" s="7"/>
    </row>
    <row r="571" spans="1:11" ht="172.5" customHeight="1">
      <c r="A571" s="9" t="s">
        <v>1008</v>
      </c>
      <c r="B571" s="9"/>
      <c r="C571" s="9" t="s">
        <v>517</v>
      </c>
      <c r="D571" s="9" t="s">
        <v>523</v>
      </c>
      <c r="E571" s="9"/>
      <c r="F571" s="8">
        <f t="shared" si="131"/>
        <v>62</v>
      </c>
      <c r="G571" s="8">
        <f>G572</f>
        <v>62</v>
      </c>
      <c r="H571" s="8">
        <f>H572</f>
        <v>0</v>
      </c>
      <c r="I571" s="8">
        <f t="shared" si="129"/>
        <v>62</v>
      </c>
      <c r="J571" s="8">
        <f>J572</f>
        <v>62</v>
      </c>
      <c r="K571" s="8">
        <f>K572</f>
        <v>0</v>
      </c>
    </row>
    <row r="572" spans="1:11" ht="108" customHeight="1">
      <c r="A572" s="23" t="s">
        <v>101</v>
      </c>
      <c r="B572" s="6"/>
      <c r="C572" s="6" t="s">
        <v>517</v>
      </c>
      <c r="D572" s="6" t="s">
        <v>524</v>
      </c>
      <c r="E572" s="6"/>
      <c r="F572" s="7">
        <f t="shared" si="131"/>
        <v>62</v>
      </c>
      <c r="G572" s="7">
        <f>G573</f>
        <v>62</v>
      </c>
      <c r="H572" s="7">
        <f>H573</f>
        <v>0</v>
      </c>
      <c r="I572" s="7">
        <f t="shared" si="129"/>
        <v>62</v>
      </c>
      <c r="J572" s="7">
        <f>J573</f>
        <v>62</v>
      </c>
      <c r="K572" s="7">
        <f>K573</f>
        <v>0</v>
      </c>
    </row>
    <row r="573" spans="1:11" ht="132" customHeight="1">
      <c r="A573" s="6" t="s">
        <v>145</v>
      </c>
      <c r="B573" s="6"/>
      <c r="C573" s="6" t="s">
        <v>517</v>
      </c>
      <c r="D573" s="6" t="s">
        <v>524</v>
      </c>
      <c r="E573" s="6" t="s">
        <v>146</v>
      </c>
      <c r="F573" s="7">
        <f t="shared" si="131"/>
        <v>62</v>
      </c>
      <c r="G573" s="11">
        <v>62</v>
      </c>
      <c r="H573" s="7"/>
      <c r="I573" s="7">
        <f t="shared" si="129"/>
        <v>62</v>
      </c>
      <c r="J573" s="11">
        <v>62</v>
      </c>
      <c r="K573" s="7"/>
    </row>
    <row r="574" spans="1:11" ht="185.25" customHeight="1">
      <c r="A574" s="9" t="s">
        <v>525</v>
      </c>
      <c r="B574" s="9"/>
      <c r="C574" s="9" t="s">
        <v>517</v>
      </c>
      <c r="D574" s="9" t="s">
        <v>526</v>
      </c>
      <c r="E574" s="9"/>
      <c r="F574" s="8">
        <f t="shared" si="131"/>
        <v>307.8</v>
      </c>
      <c r="G574" s="8">
        <f>G575</f>
        <v>307.8</v>
      </c>
      <c r="H574" s="8">
        <f>H575</f>
        <v>0</v>
      </c>
      <c r="I574" s="8">
        <f t="shared" si="129"/>
        <v>307.8</v>
      </c>
      <c r="J574" s="8">
        <f>J575</f>
        <v>307.8</v>
      </c>
      <c r="K574" s="8">
        <f>K575</f>
        <v>0</v>
      </c>
    </row>
    <row r="575" spans="1:11" ht="42" customHeight="1">
      <c r="A575" s="23" t="s">
        <v>60</v>
      </c>
      <c r="B575" s="6"/>
      <c r="C575" s="6" t="s">
        <v>517</v>
      </c>
      <c r="D575" s="6" t="s">
        <v>527</v>
      </c>
      <c r="E575" s="6"/>
      <c r="F575" s="7">
        <f t="shared" si="131"/>
        <v>307.8</v>
      </c>
      <c r="G575" s="7">
        <f>G576</f>
        <v>307.8</v>
      </c>
      <c r="H575" s="7">
        <f>H576</f>
        <v>0</v>
      </c>
      <c r="I575" s="7">
        <f t="shared" si="129"/>
        <v>307.8</v>
      </c>
      <c r="J575" s="7">
        <f>J576</f>
        <v>307.8</v>
      </c>
      <c r="K575" s="7">
        <f>K576</f>
        <v>0</v>
      </c>
    </row>
    <row r="576" spans="1:11" ht="129" customHeight="1">
      <c r="A576" s="6" t="s">
        <v>145</v>
      </c>
      <c r="B576" s="6"/>
      <c r="C576" s="6" t="s">
        <v>517</v>
      </c>
      <c r="D576" s="6" t="s">
        <v>527</v>
      </c>
      <c r="E576" s="6" t="s">
        <v>146</v>
      </c>
      <c r="F576" s="7">
        <f t="shared" si="131"/>
        <v>307.8</v>
      </c>
      <c r="G576" s="11">
        <v>307.8</v>
      </c>
      <c r="H576" s="7"/>
      <c r="I576" s="7">
        <f t="shared" si="129"/>
        <v>307.8</v>
      </c>
      <c r="J576" s="11">
        <v>307.8</v>
      </c>
      <c r="K576" s="7"/>
    </row>
    <row r="577" spans="1:11" ht="129" customHeight="1">
      <c r="A577" s="10" t="s">
        <v>298</v>
      </c>
      <c r="B577" s="9"/>
      <c r="C577" s="9" t="s">
        <v>517</v>
      </c>
      <c r="D577" s="9" t="s">
        <v>203</v>
      </c>
      <c r="E577" s="6"/>
      <c r="F577" s="8">
        <f t="shared" si="131"/>
        <v>18.899999999999999</v>
      </c>
      <c r="G577" s="8">
        <f t="shared" ref="G577:H580" si="134">G578</f>
        <v>18.899999999999999</v>
      </c>
      <c r="H577" s="8">
        <f t="shared" si="134"/>
        <v>0</v>
      </c>
      <c r="I577" s="8">
        <f t="shared" si="129"/>
        <v>18.899999999999999</v>
      </c>
      <c r="J577" s="8">
        <f t="shared" ref="J577:K580" si="135">J578</f>
        <v>18.899999999999999</v>
      </c>
      <c r="K577" s="8">
        <f t="shared" si="135"/>
        <v>0</v>
      </c>
    </row>
    <row r="578" spans="1:11" ht="114.6" customHeight="1">
      <c r="A578" s="10" t="s">
        <v>473</v>
      </c>
      <c r="B578" s="9"/>
      <c r="C578" s="9" t="s">
        <v>517</v>
      </c>
      <c r="D578" s="9" t="s">
        <v>474</v>
      </c>
      <c r="E578" s="6"/>
      <c r="F578" s="8">
        <f t="shared" si="131"/>
        <v>18.899999999999999</v>
      </c>
      <c r="G578" s="8">
        <f t="shared" si="134"/>
        <v>18.899999999999999</v>
      </c>
      <c r="H578" s="8">
        <f t="shared" si="134"/>
        <v>0</v>
      </c>
      <c r="I578" s="8">
        <f t="shared" si="129"/>
        <v>18.899999999999999</v>
      </c>
      <c r="J578" s="8">
        <f t="shared" si="135"/>
        <v>18.899999999999999</v>
      </c>
      <c r="K578" s="8">
        <f t="shared" si="135"/>
        <v>0</v>
      </c>
    </row>
    <row r="579" spans="1:11" ht="93.6" customHeight="1">
      <c r="A579" s="10" t="s">
        <v>475</v>
      </c>
      <c r="B579" s="9"/>
      <c r="C579" s="9" t="s">
        <v>517</v>
      </c>
      <c r="D579" s="9" t="s">
        <v>476</v>
      </c>
      <c r="E579" s="6"/>
      <c r="F579" s="8">
        <f t="shared" si="131"/>
        <v>18.899999999999999</v>
      </c>
      <c r="G579" s="8">
        <f t="shared" si="134"/>
        <v>18.899999999999999</v>
      </c>
      <c r="H579" s="8">
        <f t="shared" si="134"/>
        <v>0</v>
      </c>
      <c r="I579" s="8">
        <f t="shared" si="129"/>
        <v>18.899999999999999</v>
      </c>
      <c r="J579" s="8">
        <f t="shared" si="135"/>
        <v>18.899999999999999</v>
      </c>
      <c r="K579" s="8">
        <f t="shared" si="135"/>
        <v>0</v>
      </c>
    </row>
    <row r="580" spans="1:11" ht="110.25" customHeight="1">
      <c r="A580" s="23" t="s">
        <v>101</v>
      </c>
      <c r="B580" s="6"/>
      <c r="C580" s="6" t="s">
        <v>517</v>
      </c>
      <c r="D580" s="6" t="s">
        <v>477</v>
      </c>
      <c r="E580" s="6"/>
      <c r="F580" s="7">
        <f t="shared" si="131"/>
        <v>18.899999999999999</v>
      </c>
      <c r="G580" s="7">
        <f t="shared" si="134"/>
        <v>18.899999999999999</v>
      </c>
      <c r="H580" s="7">
        <f t="shared" si="134"/>
        <v>0</v>
      </c>
      <c r="I580" s="7">
        <f t="shared" si="129"/>
        <v>18.899999999999999</v>
      </c>
      <c r="J580" s="7">
        <f t="shared" si="135"/>
        <v>18.899999999999999</v>
      </c>
      <c r="K580" s="7">
        <f t="shared" si="135"/>
        <v>0</v>
      </c>
    </row>
    <row r="581" spans="1:11" ht="131.25" customHeight="1">
      <c r="A581" s="6" t="s">
        <v>145</v>
      </c>
      <c r="B581" s="6"/>
      <c r="C581" s="6" t="s">
        <v>517</v>
      </c>
      <c r="D581" s="6" t="s">
        <v>477</v>
      </c>
      <c r="E581" s="6" t="s">
        <v>146</v>
      </c>
      <c r="F581" s="7">
        <f t="shared" si="131"/>
        <v>18.899999999999999</v>
      </c>
      <c r="G581" s="11">
        <v>18.899999999999999</v>
      </c>
      <c r="H581" s="7"/>
      <c r="I581" s="7">
        <f t="shared" si="129"/>
        <v>18.899999999999999</v>
      </c>
      <c r="J581" s="11">
        <v>18.899999999999999</v>
      </c>
      <c r="K581" s="7"/>
    </row>
    <row r="582" spans="1:11" ht="51.75" customHeight="1">
      <c r="A582" s="10" t="s">
        <v>528</v>
      </c>
      <c r="B582" s="9"/>
      <c r="C582" s="9" t="s">
        <v>529</v>
      </c>
      <c r="D582" s="9"/>
      <c r="E582" s="9"/>
      <c r="F582" s="8">
        <f t="shared" si="131"/>
        <v>70020</v>
      </c>
      <c r="G582" s="8">
        <f>G583</f>
        <v>54585.2</v>
      </c>
      <c r="H582" s="8">
        <f>H583</f>
        <v>15434.8</v>
      </c>
      <c r="I582" s="8">
        <f t="shared" si="129"/>
        <v>69450.3</v>
      </c>
      <c r="J582" s="8">
        <f>J583</f>
        <v>53398.100000000006</v>
      </c>
      <c r="K582" s="8">
        <f>K583</f>
        <v>16052.2</v>
      </c>
    </row>
    <row r="583" spans="1:11" ht="111.75" customHeight="1">
      <c r="A583" s="10" t="s">
        <v>308</v>
      </c>
      <c r="B583" s="9"/>
      <c r="C583" s="9" t="s">
        <v>529</v>
      </c>
      <c r="D583" s="9" t="s">
        <v>309</v>
      </c>
      <c r="E583" s="9"/>
      <c r="F583" s="8">
        <f t="shared" si="131"/>
        <v>70020</v>
      </c>
      <c r="G583" s="8">
        <f>G584</f>
        <v>54585.2</v>
      </c>
      <c r="H583" s="8">
        <f>H584</f>
        <v>15434.8</v>
      </c>
      <c r="I583" s="8">
        <f t="shared" si="129"/>
        <v>69450.3</v>
      </c>
      <c r="J583" s="8">
        <f>J584</f>
        <v>53398.100000000006</v>
      </c>
      <c r="K583" s="8">
        <f>K584</f>
        <v>16052.2</v>
      </c>
    </row>
    <row r="584" spans="1:11" ht="96.75" customHeight="1">
      <c r="A584" s="10" t="s">
        <v>530</v>
      </c>
      <c r="B584" s="9"/>
      <c r="C584" s="9" t="s">
        <v>529</v>
      </c>
      <c r="D584" s="9" t="s">
        <v>531</v>
      </c>
      <c r="E584" s="9"/>
      <c r="F584" s="8">
        <f t="shared" si="131"/>
        <v>70020</v>
      </c>
      <c r="G584" s="8">
        <f>G585+G588+G591+G596</f>
        <v>54585.2</v>
      </c>
      <c r="H584" s="8">
        <f>H585+H588+H591+H596</f>
        <v>15434.8</v>
      </c>
      <c r="I584" s="8">
        <f t="shared" si="129"/>
        <v>69450.3</v>
      </c>
      <c r="J584" s="8">
        <f>J585+J588+J591+J596</f>
        <v>53398.100000000006</v>
      </c>
      <c r="K584" s="8">
        <f>K585+K588+K591+K596</f>
        <v>16052.2</v>
      </c>
    </row>
    <row r="585" spans="1:11" ht="188.25" customHeight="1">
      <c r="A585" s="9" t="s">
        <v>532</v>
      </c>
      <c r="B585" s="9"/>
      <c r="C585" s="9" t="s">
        <v>529</v>
      </c>
      <c r="D585" s="9" t="s">
        <v>533</v>
      </c>
      <c r="E585" s="9"/>
      <c r="F585" s="8">
        <f t="shared" si="131"/>
        <v>11047</v>
      </c>
      <c r="G585" s="8">
        <f>G586</f>
        <v>11047</v>
      </c>
      <c r="H585" s="8">
        <f>H586</f>
        <v>0</v>
      </c>
      <c r="I585" s="8">
        <f t="shared" si="129"/>
        <v>11142.1</v>
      </c>
      <c r="J585" s="8">
        <f>J586</f>
        <v>11142.1</v>
      </c>
      <c r="K585" s="8">
        <f>K586</f>
        <v>0</v>
      </c>
    </row>
    <row r="586" spans="1:11" ht="104.25" customHeight="1">
      <c r="A586" s="23" t="s">
        <v>101</v>
      </c>
      <c r="B586" s="6"/>
      <c r="C586" s="6" t="s">
        <v>529</v>
      </c>
      <c r="D586" s="6" t="s">
        <v>534</v>
      </c>
      <c r="E586" s="6"/>
      <c r="F586" s="7">
        <f t="shared" si="131"/>
        <v>11047</v>
      </c>
      <c r="G586" s="7">
        <f>G587</f>
        <v>11047</v>
      </c>
      <c r="H586" s="7">
        <f>H587</f>
        <v>0</v>
      </c>
      <c r="I586" s="7">
        <f t="shared" si="129"/>
        <v>11142.1</v>
      </c>
      <c r="J586" s="7">
        <f>J587</f>
        <v>11142.1</v>
      </c>
      <c r="K586" s="7">
        <f>K587</f>
        <v>0</v>
      </c>
    </row>
    <row r="587" spans="1:11" ht="129" customHeight="1">
      <c r="A587" s="6" t="s">
        <v>145</v>
      </c>
      <c r="B587" s="6"/>
      <c r="C587" s="6" t="s">
        <v>529</v>
      </c>
      <c r="D587" s="6" t="s">
        <v>534</v>
      </c>
      <c r="E587" s="6" t="s">
        <v>146</v>
      </c>
      <c r="F587" s="7">
        <f t="shared" si="131"/>
        <v>11047</v>
      </c>
      <c r="G587" s="7">
        <v>11047</v>
      </c>
      <c r="H587" s="7"/>
      <c r="I587" s="7">
        <f t="shared" si="129"/>
        <v>11142.1</v>
      </c>
      <c r="J587" s="7">
        <v>11142.1</v>
      </c>
      <c r="K587" s="7"/>
    </row>
    <row r="588" spans="1:11" ht="138" customHeight="1">
      <c r="A588" s="9" t="s">
        <v>535</v>
      </c>
      <c r="B588" s="9"/>
      <c r="C588" s="9" t="s">
        <v>529</v>
      </c>
      <c r="D588" s="9" t="s">
        <v>536</v>
      </c>
      <c r="E588" s="9"/>
      <c r="F588" s="8">
        <f t="shared" si="131"/>
        <v>15434.8</v>
      </c>
      <c r="G588" s="8">
        <f>G589</f>
        <v>0</v>
      </c>
      <c r="H588" s="8">
        <f>H589</f>
        <v>15434.8</v>
      </c>
      <c r="I588" s="8">
        <f t="shared" si="129"/>
        <v>16052.2</v>
      </c>
      <c r="J588" s="8">
        <f>J589</f>
        <v>0</v>
      </c>
      <c r="K588" s="8">
        <f>K589</f>
        <v>16052.2</v>
      </c>
    </row>
    <row r="589" spans="1:11" ht="99" customHeight="1">
      <c r="A589" s="23" t="s">
        <v>537</v>
      </c>
      <c r="B589" s="6"/>
      <c r="C589" s="6" t="s">
        <v>529</v>
      </c>
      <c r="D589" s="6" t="s">
        <v>538</v>
      </c>
      <c r="E589" s="6"/>
      <c r="F589" s="7">
        <f t="shared" si="131"/>
        <v>15434.8</v>
      </c>
      <c r="G589" s="7">
        <f>G590</f>
        <v>0</v>
      </c>
      <c r="H589" s="7">
        <f>H590</f>
        <v>15434.8</v>
      </c>
      <c r="I589" s="7">
        <f t="shared" si="129"/>
        <v>16052.2</v>
      </c>
      <c r="J589" s="7">
        <f>J590</f>
        <v>0</v>
      </c>
      <c r="K589" s="7">
        <f>K590</f>
        <v>16052.2</v>
      </c>
    </row>
    <row r="590" spans="1:11" ht="120" customHeight="1">
      <c r="A590" s="6" t="s">
        <v>145</v>
      </c>
      <c r="B590" s="6"/>
      <c r="C590" s="6" t="s">
        <v>529</v>
      </c>
      <c r="D590" s="6" t="s">
        <v>538</v>
      </c>
      <c r="E590" s="6" t="s">
        <v>146</v>
      </c>
      <c r="F590" s="7">
        <f t="shared" si="131"/>
        <v>15434.8</v>
      </c>
      <c r="G590" s="7"/>
      <c r="H590" s="7">
        <v>15434.8</v>
      </c>
      <c r="I590" s="7">
        <f t="shared" si="129"/>
        <v>16052.2</v>
      </c>
      <c r="J590" s="7"/>
      <c r="K590" s="7">
        <v>16052.2</v>
      </c>
    </row>
    <row r="591" spans="1:11" ht="173.25" customHeight="1">
      <c r="A591" s="38" t="s">
        <v>539</v>
      </c>
      <c r="B591" s="9"/>
      <c r="C591" s="9" t="s">
        <v>529</v>
      </c>
      <c r="D591" s="9" t="s">
        <v>540</v>
      </c>
      <c r="E591" s="9"/>
      <c r="F591" s="8">
        <f t="shared" si="131"/>
        <v>17415.2</v>
      </c>
      <c r="G591" s="8">
        <f>G592+G594</f>
        <v>17415.2</v>
      </c>
      <c r="H591" s="8">
        <f>H592+H594</f>
        <v>0</v>
      </c>
      <c r="I591" s="8">
        <f t="shared" si="129"/>
        <v>18111.8</v>
      </c>
      <c r="J591" s="8">
        <f>J592+J594</f>
        <v>18111.8</v>
      </c>
      <c r="K591" s="8">
        <f>K592+K594</f>
        <v>0</v>
      </c>
    </row>
    <row r="592" spans="1:11" ht="82.5" customHeight="1">
      <c r="A592" s="23" t="s">
        <v>537</v>
      </c>
      <c r="B592" s="6"/>
      <c r="C592" s="6" t="s">
        <v>529</v>
      </c>
      <c r="D592" s="6" t="s">
        <v>541</v>
      </c>
      <c r="E592" s="6"/>
      <c r="F592" s="7">
        <f t="shared" si="131"/>
        <v>17274.5</v>
      </c>
      <c r="G592" s="7">
        <f>G593</f>
        <v>17274.5</v>
      </c>
      <c r="H592" s="7">
        <f>H593</f>
        <v>0</v>
      </c>
      <c r="I592" s="7">
        <f t="shared" si="129"/>
        <v>17965.5</v>
      </c>
      <c r="J592" s="7">
        <f>J593</f>
        <v>17965.5</v>
      </c>
      <c r="K592" s="7">
        <f>K593</f>
        <v>0</v>
      </c>
    </row>
    <row r="593" spans="1:11" ht="121.5" customHeight="1">
      <c r="A593" s="6" t="s">
        <v>145</v>
      </c>
      <c r="B593" s="6"/>
      <c r="C593" s="6" t="s">
        <v>529</v>
      </c>
      <c r="D593" s="6" t="s">
        <v>541</v>
      </c>
      <c r="E593" s="6" t="s">
        <v>146</v>
      </c>
      <c r="F593" s="7">
        <f t="shared" si="131"/>
        <v>17274.5</v>
      </c>
      <c r="G593" s="7">
        <v>17274.5</v>
      </c>
      <c r="H593" s="7"/>
      <c r="I593" s="7">
        <f t="shared" si="129"/>
        <v>17965.5</v>
      </c>
      <c r="J593" s="7">
        <v>17965.5</v>
      </c>
      <c r="K593" s="7"/>
    </row>
    <row r="594" spans="1:11" ht="183" customHeight="1">
      <c r="A594" s="22" t="s">
        <v>190</v>
      </c>
      <c r="B594" s="6"/>
      <c r="C594" s="6" t="s">
        <v>529</v>
      </c>
      <c r="D594" s="6" t="s">
        <v>542</v>
      </c>
      <c r="E594" s="6"/>
      <c r="F594" s="7">
        <f t="shared" si="131"/>
        <v>140.69999999999999</v>
      </c>
      <c r="G594" s="7">
        <f>G595</f>
        <v>140.69999999999999</v>
      </c>
      <c r="H594" s="7">
        <f>H595</f>
        <v>0</v>
      </c>
      <c r="I594" s="7">
        <f t="shared" si="129"/>
        <v>146.30000000000001</v>
      </c>
      <c r="J594" s="7">
        <f>J595</f>
        <v>146.30000000000001</v>
      </c>
      <c r="K594" s="7">
        <f>K595</f>
        <v>0</v>
      </c>
    </row>
    <row r="595" spans="1:11" ht="129" customHeight="1">
      <c r="A595" s="6" t="s">
        <v>145</v>
      </c>
      <c r="B595" s="6"/>
      <c r="C595" s="6" t="s">
        <v>529</v>
      </c>
      <c r="D595" s="6" t="s">
        <v>542</v>
      </c>
      <c r="E595" s="6" t="s">
        <v>146</v>
      </c>
      <c r="F595" s="7">
        <f t="shared" si="131"/>
        <v>140.69999999999999</v>
      </c>
      <c r="G595" s="7">
        <v>140.69999999999999</v>
      </c>
      <c r="H595" s="7"/>
      <c r="I595" s="7">
        <f t="shared" si="129"/>
        <v>146.30000000000001</v>
      </c>
      <c r="J595" s="7">
        <v>146.30000000000001</v>
      </c>
      <c r="K595" s="7"/>
    </row>
    <row r="596" spans="1:11" ht="150.75" customHeight="1">
      <c r="A596" s="9" t="s">
        <v>543</v>
      </c>
      <c r="B596" s="9"/>
      <c r="C596" s="9" t="s">
        <v>529</v>
      </c>
      <c r="D596" s="9" t="s">
        <v>544</v>
      </c>
      <c r="E596" s="9"/>
      <c r="F596" s="8">
        <f t="shared" si="131"/>
        <v>26123</v>
      </c>
      <c r="G596" s="8">
        <f>G597+G599</f>
        <v>26123</v>
      </c>
      <c r="H596" s="8">
        <f>H597+H599</f>
        <v>0</v>
      </c>
      <c r="I596" s="8">
        <f t="shared" si="129"/>
        <v>24144.2</v>
      </c>
      <c r="J596" s="8">
        <f>J597+J599</f>
        <v>24144.2</v>
      </c>
      <c r="K596" s="8">
        <f>K597+K599</f>
        <v>0</v>
      </c>
    </row>
    <row r="597" spans="1:11" ht="90.75" customHeight="1">
      <c r="A597" s="23" t="s">
        <v>537</v>
      </c>
      <c r="B597" s="6"/>
      <c r="C597" s="6" t="s">
        <v>529</v>
      </c>
      <c r="D597" s="6" t="s">
        <v>545</v>
      </c>
      <c r="E597" s="6"/>
      <c r="F597" s="7">
        <f t="shared" si="131"/>
        <v>21359.8</v>
      </c>
      <c r="G597" s="7">
        <f>G598</f>
        <v>21359.8</v>
      </c>
      <c r="H597" s="7">
        <f>H598</f>
        <v>0</v>
      </c>
      <c r="I597" s="7">
        <f t="shared" si="129"/>
        <v>19381</v>
      </c>
      <c r="J597" s="7">
        <f>J598</f>
        <v>19381</v>
      </c>
      <c r="K597" s="7">
        <f>K598</f>
        <v>0</v>
      </c>
    </row>
    <row r="598" spans="1:11" ht="138" customHeight="1">
      <c r="A598" s="6" t="s">
        <v>145</v>
      </c>
      <c r="B598" s="6"/>
      <c r="C598" s="6" t="s">
        <v>529</v>
      </c>
      <c r="D598" s="6" t="s">
        <v>545</v>
      </c>
      <c r="E598" s="6" t="s">
        <v>146</v>
      </c>
      <c r="F598" s="7">
        <f t="shared" si="131"/>
        <v>21359.8</v>
      </c>
      <c r="G598" s="7">
        <v>21359.8</v>
      </c>
      <c r="H598" s="7"/>
      <c r="I598" s="7">
        <f t="shared" si="129"/>
        <v>19381</v>
      </c>
      <c r="J598" s="7">
        <v>19381</v>
      </c>
      <c r="K598" s="7"/>
    </row>
    <row r="599" spans="1:11" ht="173.25" customHeight="1">
      <c r="A599" s="22" t="s">
        <v>190</v>
      </c>
      <c r="B599" s="6"/>
      <c r="C599" s="6" t="s">
        <v>529</v>
      </c>
      <c r="D599" s="6" t="s">
        <v>546</v>
      </c>
      <c r="E599" s="6"/>
      <c r="F599" s="7">
        <f t="shared" si="131"/>
        <v>4763.2</v>
      </c>
      <c r="G599" s="7">
        <f>G600</f>
        <v>4763.2</v>
      </c>
      <c r="H599" s="7">
        <f>H600</f>
        <v>0</v>
      </c>
      <c r="I599" s="7">
        <f t="shared" si="129"/>
        <v>4763.2</v>
      </c>
      <c r="J599" s="7">
        <f>J600</f>
        <v>4763.2</v>
      </c>
      <c r="K599" s="7">
        <f>K600</f>
        <v>0</v>
      </c>
    </row>
    <row r="600" spans="1:11" ht="57.75" customHeight="1">
      <c r="A600" s="6" t="s">
        <v>46</v>
      </c>
      <c r="B600" s="6"/>
      <c r="C600" s="6" t="s">
        <v>529</v>
      </c>
      <c r="D600" s="6" t="s">
        <v>546</v>
      </c>
      <c r="E600" s="6" t="s">
        <v>47</v>
      </c>
      <c r="F600" s="7">
        <f t="shared" si="131"/>
        <v>4763.2</v>
      </c>
      <c r="G600" s="11">
        <v>4763.2</v>
      </c>
      <c r="H600" s="7"/>
      <c r="I600" s="7">
        <f t="shared" si="129"/>
        <v>4763.2</v>
      </c>
      <c r="J600" s="11">
        <v>4763.2</v>
      </c>
      <c r="K600" s="7"/>
    </row>
    <row r="601" spans="1:11" ht="62.25" customHeight="1">
      <c r="A601" s="10" t="s">
        <v>547</v>
      </c>
      <c r="B601" s="9"/>
      <c r="C601" s="9" t="s">
        <v>548</v>
      </c>
      <c r="D601" s="9"/>
      <c r="E601" s="9"/>
      <c r="F601" s="8">
        <f t="shared" si="131"/>
        <v>133282.20000000001</v>
      </c>
      <c r="G601" s="8">
        <f>G602+G623</f>
        <v>133282.20000000001</v>
      </c>
      <c r="H601" s="8">
        <f>H602+H623</f>
        <v>0</v>
      </c>
      <c r="I601" s="8">
        <f t="shared" ref="I601:I664" si="136">J601+K601</f>
        <v>134130.70000000001</v>
      </c>
      <c r="J601" s="8">
        <f>J602+J623</f>
        <v>134130.70000000001</v>
      </c>
      <c r="K601" s="8">
        <f>K602+K623</f>
        <v>0</v>
      </c>
    </row>
    <row r="602" spans="1:11" ht="111.75" customHeight="1">
      <c r="A602" s="10" t="s">
        <v>308</v>
      </c>
      <c r="B602" s="9"/>
      <c r="C602" s="9" t="s">
        <v>548</v>
      </c>
      <c r="D602" s="9" t="s">
        <v>309</v>
      </c>
      <c r="E602" s="9"/>
      <c r="F602" s="8">
        <f t="shared" si="131"/>
        <v>132641.1</v>
      </c>
      <c r="G602" s="8">
        <f>G603+G607+G614</f>
        <v>132641.1</v>
      </c>
      <c r="H602" s="8">
        <f>H603+H607+H614</f>
        <v>0</v>
      </c>
      <c r="I602" s="8">
        <f t="shared" si="136"/>
        <v>133489.60000000001</v>
      </c>
      <c r="J602" s="8">
        <f>J603+J607+J614</f>
        <v>133489.60000000001</v>
      </c>
      <c r="K602" s="8">
        <f>K603+K607+K614</f>
        <v>0</v>
      </c>
    </row>
    <row r="603" spans="1:11" ht="85.5" customHeight="1">
      <c r="A603" s="10" t="s">
        <v>329</v>
      </c>
      <c r="B603" s="9"/>
      <c r="C603" s="9" t="s">
        <v>548</v>
      </c>
      <c r="D603" s="9" t="s">
        <v>330</v>
      </c>
      <c r="E603" s="9"/>
      <c r="F603" s="8">
        <f t="shared" si="131"/>
        <v>10597.1</v>
      </c>
      <c r="G603" s="8">
        <f t="shared" ref="G603:H605" si="137">G604</f>
        <v>10597.1</v>
      </c>
      <c r="H603" s="8">
        <f t="shared" si="137"/>
        <v>0</v>
      </c>
      <c r="I603" s="8">
        <f t="shared" si="136"/>
        <v>10665.6</v>
      </c>
      <c r="J603" s="8">
        <f t="shared" ref="J603:K605" si="138">J604</f>
        <v>10665.6</v>
      </c>
      <c r="K603" s="8">
        <f t="shared" si="138"/>
        <v>0</v>
      </c>
    </row>
    <row r="604" spans="1:11" ht="206.25" customHeight="1">
      <c r="A604" s="9" t="s">
        <v>549</v>
      </c>
      <c r="B604" s="9"/>
      <c r="C604" s="9" t="s">
        <v>548</v>
      </c>
      <c r="D604" s="9" t="s">
        <v>550</v>
      </c>
      <c r="E604" s="9"/>
      <c r="F604" s="8">
        <f t="shared" si="131"/>
        <v>10597.1</v>
      </c>
      <c r="G604" s="8">
        <f t="shared" si="137"/>
        <v>10597.1</v>
      </c>
      <c r="H604" s="8">
        <f t="shared" si="137"/>
        <v>0</v>
      </c>
      <c r="I604" s="8">
        <f t="shared" si="136"/>
        <v>10665.6</v>
      </c>
      <c r="J604" s="8">
        <f t="shared" si="138"/>
        <v>10665.6</v>
      </c>
      <c r="K604" s="8">
        <f t="shared" si="138"/>
        <v>0</v>
      </c>
    </row>
    <row r="605" spans="1:11" ht="106.5" customHeight="1">
      <c r="A605" s="23" t="s">
        <v>101</v>
      </c>
      <c r="B605" s="6"/>
      <c r="C605" s="6" t="s">
        <v>548</v>
      </c>
      <c r="D605" s="6" t="s">
        <v>551</v>
      </c>
      <c r="E605" s="6"/>
      <c r="F605" s="7">
        <f t="shared" si="131"/>
        <v>10597.1</v>
      </c>
      <c r="G605" s="7">
        <f t="shared" si="137"/>
        <v>10597.1</v>
      </c>
      <c r="H605" s="7">
        <f t="shared" si="137"/>
        <v>0</v>
      </c>
      <c r="I605" s="7">
        <f t="shared" si="136"/>
        <v>10665.6</v>
      </c>
      <c r="J605" s="7">
        <f t="shared" si="138"/>
        <v>10665.6</v>
      </c>
      <c r="K605" s="7">
        <f t="shared" si="138"/>
        <v>0</v>
      </c>
    </row>
    <row r="606" spans="1:11" ht="132" customHeight="1">
      <c r="A606" s="6" t="s">
        <v>145</v>
      </c>
      <c r="B606" s="6"/>
      <c r="C606" s="6" t="s">
        <v>548</v>
      </c>
      <c r="D606" s="6" t="s">
        <v>551</v>
      </c>
      <c r="E606" s="6" t="s">
        <v>146</v>
      </c>
      <c r="F606" s="7">
        <f t="shared" si="131"/>
        <v>10597.1</v>
      </c>
      <c r="G606" s="7">
        <v>10597.1</v>
      </c>
      <c r="H606" s="7"/>
      <c r="I606" s="7">
        <f t="shared" si="136"/>
        <v>10665.6</v>
      </c>
      <c r="J606" s="7">
        <v>10665.6</v>
      </c>
      <c r="K606" s="7"/>
    </row>
    <row r="607" spans="1:11" ht="91.5" customHeight="1">
      <c r="A607" s="10" t="s">
        <v>552</v>
      </c>
      <c r="B607" s="9"/>
      <c r="C607" s="9" t="s">
        <v>548</v>
      </c>
      <c r="D607" s="9" t="s">
        <v>553</v>
      </c>
      <c r="E607" s="9"/>
      <c r="F607" s="8">
        <f t="shared" si="131"/>
        <v>17584.2</v>
      </c>
      <c r="G607" s="8">
        <f>G608+G611</f>
        <v>17584.2</v>
      </c>
      <c r="H607" s="8">
        <f>H608+H611</f>
        <v>0</v>
      </c>
      <c r="I607" s="8">
        <f t="shared" si="136"/>
        <v>17706.599999999999</v>
      </c>
      <c r="J607" s="8">
        <f>J608+J611</f>
        <v>17706.599999999999</v>
      </c>
      <c r="K607" s="8">
        <f>K608+K611</f>
        <v>0</v>
      </c>
    </row>
    <row r="608" spans="1:11" ht="144.75" customHeight="1">
      <c r="A608" s="10" t="s">
        <v>554</v>
      </c>
      <c r="B608" s="9"/>
      <c r="C608" s="9" t="s">
        <v>548</v>
      </c>
      <c r="D608" s="9" t="s">
        <v>555</v>
      </c>
      <c r="E608" s="9"/>
      <c r="F608" s="8">
        <f t="shared" si="131"/>
        <v>17512.7</v>
      </c>
      <c r="G608" s="8">
        <f>G609</f>
        <v>17512.7</v>
      </c>
      <c r="H608" s="8">
        <f>H609</f>
        <v>0</v>
      </c>
      <c r="I608" s="8">
        <f t="shared" si="136"/>
        <v>17635.099999999999</v>
      </c>
      <c r="J608" s="8">
        <f>J609</f>
        <v>17635.099999999999</v>
      </c>
      <c r="K608" s="8">
        <f>K609</f>
        <v>0</v>
      </c>
    </row>
    <row r="609" spans="1:11" ht="105.75" customHeight="1">
      <c r="A609" s="23" t="s">
        <v>101</v>
      </c>
      <c r="B609" s="6"/>
      <c r="C609" s="6" t="s">
        <v>548</v>
      </c>
      <c r="D609" s="6" t="s">
        <v>556</v>
      </c>
      <c r="E609" s="6"/>
      <c r="F609" s="7">
        <f t="shared" si="131"/>
        <v>17512.7</v>
      </c>
      <c r="G609" s="7">
        <f>G610</f>
        <v>17512.7</v>
      </c>
      <c r="H609" s="7">
        <f>H610</f>
        <v>0</v>
      </c>
      <c r="I609" s="7">
        <f t="shared" si="136"/>
        <v>17635.099999999999</v>
      </c>
      <c r="J609" s="7">
        <f>J610</f>
        <v>17635.099999999999</v>
      </c>
      <c r="K609" s="7">
        <f>K610</f>
        <v>0</v>
      </c>
    </row>
    <row r="610" spans="1:11" ht="126.75" customHeight="1">
      <c r="A610" s="6" t="s">
        <v>145</v>
      </c>
      <c r="B610" s="6"/>
      <c r="C610" s="6" t="s">
        <v>548</v>
      </c>
      <c r="D610" s="6" t="s">
        <v>556</v>
      </c>
      <c r="E610" s="6" t="s">
        <v>146</v>
      </c>
      <c r="F610" s="7">
        <f t="shared" si="131"/>
        <v>17512.7</v>
      </c>
      <c r="G610" s="7">
        <v>17512.7</v>
      </c>
      <c r="H610" s="7"/>
      <c r="I610" s="7">
        <f t="shared" si="136"/>
        <v>17635.099999999999</v>
      </c>
      <c r="J610" s="7">
        <v>17635.099999999999</v>
      </c>
      <c r="K610" s="7"/>
    </row>
    <row r="611" spans="1:11" ht="282" customHeight="1">
      <c r="A611" s="10" t="s">
        <v>557</v>
      </c>
      <c r="B611" s="9"/>
      <c r="C611" s="9" t="s">
        <v>548</v>
      </c>
      <c r="D611" s="9" t="s">
        <v>558</v>
      </c>
      <c r="E611" s="9"/>
      <c r="F611" s="8">
        <f t="shared" si="131"/>
        <v>71.5</v>
      </c>
      <c r="G611" s="8">
        <f>G612</f>
        <v>71.5</v>
      </c>
      <c r="H611" s="8">
        <f>H612</f>
        <v>0</v>
      </c>
      <c r="I611" s="8">
        <f t="shared" si="136"/>
        <v>71.5</v>
      </c>
      <c r="J611" s="8">
        <f>J612</f>
        <v>71.5</v>
      </c>
      <c r="K611" s="8">
        <f>K612</f>
        <v>0</v>
      </c>
    </row>
    <row r="612" spans="1:11" ht="110.25" customHeight="1">
      <c r="A612" s="23" t="s">
        <v>101</v>
      </c>
      <c r="B612" s="6"/>
      <c r="C612" s="6" t="s">
        <v>548</v>
      </c>
      <c r="D612" s="6" t="s">
        <v>559</v>
      </c>
      <c r="E612" s="6"/>
      <c r="F612" s="7">
        <f t="shared" si="131"/>
        <v>71.5</v>
      </c>
      <c r="G612" s="7">
        <f>G613</f>
        <v>71.5</v>
      </c>
      <c r="H612" s="7">
        <v>0</v>
      </c>
      <c r="I612" s="7">
        <f t="shared" si="136"/>
        <v>71.5</v>
      </c>
      <c r="J612" s="7">
        <f>J613</f>
        <v>71.5</v>
      </c>
      <c r="K612" s="7">
        <v>0</v>
      </c>
    </row>
    <row r="613" spans="1:11" ht="129" customHeight="1">
      <c r="A613" s="6" t="s">
        <v>145</v>
      </c>
      <c r="B613" s="6"/>
      <c r="C613" s="6" t="s">
        <v>548</v>
      </c>
      <c r="D613" s="6" t="s">
        <v>559</v>
      </c>
      <c r="E613" s="6" t="s">
        <v>146</v>
      </c>
      <c r="F613" s="7">
        <f t="shared" si="131"/>
        <v>71.5</v>
      </c>
      <c r="G613" s="7">
        <v>71.5</v>
      </c>
      <c r="H613" s="7"/>
      <c r="I613" s="7">
        <f t="shared" si="136"/>
        <v>71.5</v>
      </c>
      <c r="J613" s="7">
        <v>71.5</v>
      </c>
      <c r="K613" s="7"/>
    </row>
    <row r="614" spans="1:11" ht="102" customHeight="1">
      <c r="A614" s="10" t="s">
        <v>560</v>
      </c>
      <c r="B614" s="9"/>
      <c r="C614" s="9" t="s">
        <v>548</v>
      </c>
      <c r="D614" s="9" t="s">
        <v>561</v>
      </c>
      <c r="E614" s="9"/>
      <c r="F614" s="8">
        <f t="shared" si="131"/>
        <v>104459.8</v>
      </c>
      <c r="G614" s="8">
        <f>G615+G619</f>
        <v>104459.8</v>
      </c>
      <c r="H614" s="8">
        <f>H615+H619</f>
        <v>0</v>
      </c>
      <c r="I614" s="8">
        <f t="shared" si="136"/>
        <v>105117.40000000001</v>
      </c>
      <c r="J614" s="8">
        <f>J615+J619</f>
        <v>105117.40000000001</v>
      </c>
      <c r="K614" s="8">
        <f>K615+K619</f>
        <v>0</v>
      </c>
    </row>
    <row r="615" spans="1:11" ht="128.25" customHeight="1">
      <c r="A615" s="10" t="s">
        <v>562</v>
      </c>
      <c r="B615" s="9"/>
      <c r="C615" s="9" t="s">
        <v>548</v>
      </c>
      <c r="D615" s="9" t="s">
        <v>563</v>
      </c>
      <c r="E615" s="9"/>
      <c r="F615" s="8">
        <f t="shared" si="131"/>
        <v>14321.7</v>
      </c>
      <c r="G615" s="8">
        <f>G616</f>
        <v>14321.7</v>
      </c>
      <c r="H615" s="8">
        <f>H616</f>
        <v>0</v>
      </c>
      <c r="I615" s="8">
        <f t="shared" si="136"/>
        <v>14411.7</v>
      </c>
      <c r="J615" s="8">
        <f>J616</f>
        <v>14411.7</v>
      </c>
      <c r="K615" s="8">
        <f>K616</f>
        <v>0</v>
      </c>
    </row>
    <row r="616" spans="1:11" ht="102" customHeight="1">
      <c r="A616" s="23" t="s">
        <v>29</v>
      </c>
      <c r="B616" s="6"/>
      <c r="C616" s="6" t="s">
        <v>548</v>
      </c>
      <c r="D616" s="6" t="s">
        <v>564</v>
      </c>
      <c r="E616" s="6"/>
      <c r="F616" s="7">
        <f t="shared" si="131"/>
        <v>14321.7</v>
      </c>
      <c r="G616" s="7">
        <f>G617+G618</f>
        <v>14321.7</v>
      </c>
      <c r="H616" s="7">
        <f>H617+H618</f>
        <v>0</v>
      </c>
      <c r="I616" s="7">
        <f t="shared" si="136"/>
        <v>14411.7</v>
      </c>
      <c r="J616" s="7">
        <f>J617+J618</f>
        <v>14411.7</v>
      </c>
      <c r="K616" s="7">
        <f>K617+K618</f>
        <v>0</v>
      </c>
    </row>
    <row r="617" spans="1:11" ht="213" customHeight="1">
      <c r="A617" s="22" t="s">
        <v>30</v>
      </c>
      <c r="B617" s="6"/>
      <c r="C617" s="6" t="s">
        <v>548</v>
      </c>
      <c r="D617" s="6" t="s">
        <v>564</v>
      </c>
      <c r="E617" s="6" t="s">
        <v>31</v>
      </c>
      <c r="F617" s="7">
        <f t="shared" si="131"/>
        <v>13726.6</v>
      </c>
      <c r="G617" s="7">
        <v>13726.6</v>
      </c>
      <c r="H617" s="7"/>
      <c r="I617" s="7">
        <f t="shared" si="136"/>
        <v>13816.6</v>
      </c>
      <c r="J617" s="7">
        <v>13816.6</v>
      </c>
      <c r="K617" s="7"/>
    </row>
    <row r="618" spans="1:11" ht="101.45" customHeight="1">
      <c r="A618" s="6" t="s">
        <v>34</v>
      </c>
      <c r="B618" s="6"/>
      <c r="C618" s="6" t="s">
        <v>548</v>
      </c>
      <c r="D618" s="6" t="s">
        <v>564</v>
      </c>
      <c r="E618" s="6" t="s">
        <v>35</v>
      </c>
      <c r="F618" s="7">
        <f t="shared" si="131"/>
        <v>595.1</v>
      </c>
      <c r="G618" s="7">
        <v>595.1</v>
      </c>
      <c r="H618" s="7"/>
      <c r="I618" s="7">
        <f t="shared" si="136"/>
        <v>595.1</v>
      </c>
      <c r="J618" s="7">
        <v>595.1</v>
      </c>
      <c r="K618" s="7"/>
    </row>
    <row r="619" spans="1:11" ht="205.5" customHeight="1">
      <c r="A619" s="10" t="s">
        <v>565</v>
      </c>
      <c r="B619" s="9"/>
      <c r="C619" s="9" t="s">
        <v>548</v>
      </c>
      <c r="D619" s="9" t="s">
        <v>566</v>
      </c>
      <c r="E619" s="9"/>
      <c r="F619" s="8">
        <f t="shared" si="131"/>
        <v>90138.1</v>
      </c>
      <c r="G619" s="8">
        <f>G620</f>
        <v>90138.1</v>
      </c>
      <c r="H619" s="8">
        <f>H620</f>
        <v>0</v>
      </c>
      <c r="I619" s="8">
        <f t="shared" si="136"/>
        <v>90705.700000000012</v>
      </c>
      <c r="J619" s="8">
        <f>J620</f>
        <v>90705.700000000012</v>
      </c>
      <c r="K619" s="8">
        <f>K620</f>
        <v>0</v>
      </c>
    </row>
    <row r="620" spans="1:11" ht="117" customHeight="1">
      <c r="A620" s="23" t="s">
        <v>101</v>
      </c>
      <c r="B620" s="6"/>
      <c r="C620" s="6" t="s">
        <v>548</v>
      </c>
      <c r="D620" s="6" t="s">
        <v>567</v>
      </c>
      <c r="E620" s="6"/>
      <c r="F620" s="7">
        <f t="shared" si="131"/>
        <v>90138.1</v>
      </c>
      <c r="G620" s="7">
        <f>G621+G622</f>
        <v>90138.1</v>
      </c>
      <c r="H620" s="7">
        <f>H621+H622</f>
        <v>0</v>
      </c>
      <c r="I620" s="7">
        <f t="shared" si="136"/>
        <v>90705.700000000012</v>
      </c>
      <c r="J620" s="7">
        <f>J621+J622</f>
        <v>90705.700000000012</v>
      </c>
      <c r="K620" s="7">
        <f>K621+K622</f>
        <v>0</v>
      </c>
    </row>
    <row r="621" spans="1:11" ht="202.5" customHeight="1">
      <c r="A621" s="22" t="s">
        <v>30</v>
      </c>
      <c r="B621" s="6"/>
      <c r="C621" s="6" t="s">
        <v>548</v>
      </c>
      <c r="D621" s="6" t="s">
        <v>567</v>
      </c>
      <c r="E621" s="6" t="s">
        <v>31</v>
      </c>
      <c r="F621" s="7">
        <f t="shared" si="131"/>
        <v>84004.5</v>
      </c>
      <c r="G621" s="7">
        <v>84004.5</v>
      </c>
      <c r="H621" s="7"/>
      <c r="I621" s="7">
        <f t="shared" si="136"/>
        <v>84554.6</v>
      </c>
      <c r="J621" s="7">
        <v>84554.6</v>
      </c>
      <c r="K621" s="7"/>
    </row>
    <row r="622" spans="1:11" ht="84" customHeight="1">
      <c r="A622" s="6" t="s">
        <v>34</v>
      </c>
      <c r="B622" s="6"/>
      <c r="C622" s="6" t="s">
        <v>548</v>
      </c>
      <c r="D622" s="6" t="s">
        <v>567</v>
      </c>
      <c r="E622" s="6" t="s">
        <v>35</v>
      </c>
      <c r="F622" s="7">
        <f t="shared" ref="F622:F679" si="139">G622+H622</f>
        <v>6133.6</v>
      </c>
      <c r="G622" s="7">
        <v>6133.6</v>
      </c>
      <c r="H622" s="7"/>
      <c r="I622" s="7">
        <f t="shared" si="136"/>
        <v>6151.1</v>
      </c>
      <c r="J622" s="7">
        <v>6151.1</v>
      </c>
      <c r="K622" s="7"/>
    </row>
    <row r="623" spans="1:11" ht="114" customHeight="1">
      <c r="A623" s="10" t="s">
        <v>298</v>
      </c>
      <c r="B623" s="9"/>
      <c r="C623" s="9" t="s">
        <v>548</v>
      </c>
      <c r="D623" s="9" t="s">
        <v>203</v>
      </c>
      <c r="E623" s="9"/>
      <c r="F623" s="8">
        <f t="shared" si="139"/>
        <v>641.1</v>
      </c>
      <c r="G623" s="8">
        <f t="shared" ref="G623:H625" si="140">G624</f>
        <v>641.1</v>
      </c>
      <c r="H623" s="8">
        <f t="shared" si="140"/>
        <v>0</v>
      </c>
      <c r="I623" s="8">
        <f t="shared" si="136"/>
        <v>641.1</v>
      </c>
      <c r="J623" s="8">
        <f t="shared" ref="J623:K625" si="141">J624</f>
        <v>641.1</v>
      </c>
      <c r="K623" s="8">
        <f t="shared" si="141"/>
        <v>0</v>
      </c>
    </row>
    <row r="624" spans="1:11" ht="118.5" customHeight="1">
      <c r="A624" s="10" t="s">
        <v>473</v>
      </c>
      <c r="B624" s="9"/>
      <c r="C624" s="9" t="s">
        <v>548</v>
      </c>
      <c r="D624" s="9" t="s">
        <v>474</v>
      </c>
      <c r="E624" s="9"/>
      <c r="F624" s="8">
        <f t="shared" si="139"/>
        <v>641.1</v>
      </c>
      <c r="G624" s="8">
        <f t="shared" si="140"/>
        <v>641.1</v>
      </c>
      <c r="H624" s="8">
        <f t="shared" si="140"/>
        <v>0</v>
      </c>
      <c r="I624" s="8">
        <f t="shared" si="136"/>
        <v>641.1</v>
      </c>
      <c r="J624" s="8">
        <f t="shared" si="141"/>
        <v>641.1</v>
      </c>
      <c r="K624" s="8">
        <f t="shared" si="141"/>
        <v>0</v>
      </c>
    </row>
    <row r="625" spans="1:11" ht="86.25" customHeight="1">
      <c r="A625" s="10" t="s">
        <v>475</v>
      </c>
      <c r="B625" s="9"/>
      <c r="C625" s="9" t="s">
        <v>548</v>
      </c>
      <c r="D625" s="9" t="s">
        <v>476</v>
      </c>
      <c r="E625" s="9"/>
      <c r="F625" s="8">
        <f t="shared" si="139"/>
        <v>641.1</v>
      </c>
      <c r="G625" s="8">
        <f t="shared" si="140"/>
        <v>641.1</v>
      </c>
      <c r="H625" s="8">
        <f t="shared" si="140"/>
        <v>0</v>
      </c>
      <c r="I625" s="8">
        <f t="shared" si="136"/>
        <v>641.1</v>
      </c>
      <c r="J625" s="8">
        <f t="shared" si="141"/>
        <v>641.1</v>
      </c>
      <c r="K625" s="8">
        <f t="shared" si="141"/>
        <v>0</v>
      </c>
    </row>
    <row r="626" spans="1:11" ht="114.75" customHeight="1">
      <c r="A626" s="23" t="s">
        <v>101</v>
      </c>
      <c r="B626" s="6"/>
      <c r="C626" s="6" t="s">
        <v>548</v>
      </c>
      <c r="D626" s="6" t="s">
        <v>477</v>
      </c>
      <c r="E626" s="6"/>
      <c r="F626" s="7">
        <f t="shared" si="139"/>
        <v>641.1</v>
      </c>
      <c r="G626" s="7">
        <f>G627+G628</f>
        <v>641.1</v>
      </c>
      <c r="H626" s="7">
        <f>H627+H628</f>
        <v>0</v>
      </c>
      <c r="I626" s="7">
        <f t="shared" si="136"/>
        <v>641.1</v>
      </c>
      <c r="J626" s="7">
        <f>J627+J628</f>
        <v>641.1</v>
      </c>
      <c r="K626" s="7">
        <f>K627+K628</f>
        <v>0</v>
      </c>
    </row>
    <row r="627" spans="1:11" ht="90" customHeight="1">
      <c r="A627" s="6" t="s">
        <v>34</v>
      </c>
      <c r="B627" s="6"/>
      <c r="C627" s="6" t="s">
        <v>548</v>
      </c>
      <c r="D627" s="6" t="s">
        <v>477</v>
      </c>
      <c r="E627" s="6" t="s">
        <v>35</v>
      </c>
      <c r="F627" s="7">
        <f t="shared" si="139"/>
        <v>609.1</v>
      </c>
      <c r="G627" s="7">
        <v>609.1</v>
      </c>
      <c r="H627" s="7"/>
      <c r="I627" s="7">
        <f t="shared" si="136"/>
        <v>609.1</v>
      </c>
      <c r="J627" s="7">
        <v>609.1</v>
      </c>
      <c r="K627" s="7"/>
    </row>
    <row r="628" spans="1:11" ht="120.75" customHeight="1">
      <c r="A628" s="6" t="s">
        <v>145</v>
      </c>
      <c r="B628" s="6"/>
      <c r="C628" s="6" t="s">
        <v>548</v>
      </c>
      <c r="D628" s="6" t="s">
        <v>477</v>
      </c>
      <c r="E628" s="6" t="s">
        <v>146</v>
      </c>
      <c r="F628" s="7">
        <f t="shared" si="139"/>
        <v>32</v>
      </c>
      <c r="G628" s="7">
        <v>32</v>
      </c>
      <c r="H628" s="7"/>
      <c r="I628" s="7">
        <f t="shared" si="136"/>
        <v>32</v>
      </c>
      <c r="J628" s="7">
        <v>32</v>
      </c>
      <c r="K628" s="7"/>
    </row>
    <row r="629" spans="1:11" ht="43.5" customHeight="1">
      <c r="A629" s="10" t="s">
        <v>352</v>
      </c>
      <c r="B629" s="9"/>
      <c r="C629" s="9" t="s">
        <v>353</v>
      </c>
      <c r="D629" s="9"/>
      <c r="E629" s="9"/>
      <c r="F629" s="8">
        <f t="shared" si="139"/>
        <v>169086.9</v>
      </c>
      <c r="G629" s="8">
        <f>G630+G659</f>
        <v>7454.9</v>
      </c>
      <c r="H629" s="8">
        <f>H630+H659</f>
        <v>161632</v>
      </c>
      <c r="I629" s="8">
        <f t="shared" si="136"/>
        <v>180381.9</v>
      </c>
      <c r="J629" s="8">
        <f>J630+J659</f>
        <v>7454.9</v>
      </c>
      <c r="K629" s="8">
        <f>K630+K659</f>
        <v>172927</v>
      </c>
    </row>
    <row r="630" spans="1:11" ht="63.75" customHeight="1">
      <c r="A630" s="10" t="s">
        <v>568</v>
      </c>
      <c r="B630" s="9"/>
      <c r="C630" s="9" t="s">
        <v>569</v>
      </c>
      <c r="D630" s="9"/>
      <c r="E630" s="9"/>
      <c r="F630" s="8">
        <f t="shared" si="139"/>
        <v>97313.9</v>
      </c>
      <c r="G630" s="8">
        <f>G631+G654</f>
        <v>5156.8999999999996</v>
      </c>
      <c r="H630" s="8">
        <f>H631+H654</f>
        <v>92157</v>
      </c>
      <c r="I630" s="8">
        <f t="shared" si="136"/>
        <v>108608.9</v>
      </c>
      <c r="J630" s="8">
        <f>J631+J654</f>
        <v>5156.8999999999996</v>
      </c>
      <c r="K630" s="8">
        <f>K631+K654</f>
        <v>103452</v>
      </c>
    </row>
    <row r="631" spans="1:11" ht="103.5" customHeight="1">
      <c r="A631" s="10" t="s">
        <v>308</v>
      </c>
      <c r="B631" s="9"/>
      <c r="C631" s="9" t="s">
        <v>569</v>
      </c>
      <c r="D631" s="9" t="s">
        <v>309</v>
      </c>
      <c r="E631" s="9"/>
      <c r="F631" s="8">
        <f t="shared" si="139"/>
        <v>10625.9</v>
      </c>
      <c r="G631" s="8">
        <f>G632+G638+G650</f>
        <v>5156.8999999999996</v>
      </c>
      <c r="H631" s="8">
        <f>H632+H638+H650</f>
        <v>5469</v>
      </c>
      <c r="I631" s="8">
        <f t="shared" si="136"/>
        <v>10843.9</v>
      </c>
      <c r="J631" s="8">
        <f>J632+J638+J650</f>
        <v>5156.8999999999996</v>
      </c>
      <c r="K631" s="8">
        <f>K632+K638+K650</f>
        <v>5687</v>
      </c>
    </row>
    <row r="632" spans="1:11" ht="87.75" customHeight="1">
      <c r="A632" s="10" t="s">
        <v>310</v>
      </c>
      <c r="B632" s="9"/>
      <c r="C632" s="9" t="s">
        <v>569</v>
      </c>
      <c r="D632" s="9" t="s">
        <v>311</v>
      </c>
      <c r="E632" s="9"/>
      <c r="F632" s="8">
        <f t="shared" si="139"/>
        <v>1087.4000000000001</v>
      </c>
      <c r="G632" s="8">
        <f>G633</f>
        <v>18.399999999999999</v>
      </c>
      <c r="H632" s="8">
        <f>H633</f>
        <v>1069</v>
      </c>
      <c r="I632" s="8">
        <f t="shared" si="136"/>
        <v>1205.4000000000001</v>
      </c>
      <c r="J632" s="8">
        <f>J633</f>
        <v>18.399999999999999</v>
      </c>
      <c r="K632" s="8">
        <f>K633</f>
        <v>1187</v>
      </c>
    </row>
    <row r="633" spans="1:11" ht="409.15" customHeight="1">
      <c r="A633" s="37" t="s">
        <v>1087</v>
      </c>
      <c r="B633" s="39"/>
      <c r="C633" s="9" t="s">
        <v>569</v>
      </c>
      <c r="D633" s="9" t="s">
        <v>570</v>
      </c>
      <c r="E633" s="39"/>
      <c r="F633" s="8">
        <f t="shared" si="139"/>
        <v>1087.4000000000001</v>
      </c>
      <c r="G633" s="8">
        <f>G634+G636</f>
        <v>18.399999999999999</v>
      </c>
      <c r="H633" s="8">
        <f>H634+H636</f>
        <v>1069</v>
      </c>
      <c r="I633" s="8">
        <f t="shared" si="136"/>
        <v>1205.4000000000001</v>
      </c>
      <c r="J633" s="8">
        <f>J634+J636</f>
        <v>18.399999999999999</v>
      </c>
      <c r="K633" s="8">
        <f>K634+K636</f>
        <v>1187</v>
      </c>
    </row>
    <row r="634" spans="1:11" ht="99" customHeight="1">
      <c r="A634" s="23" t="s">
        <v>101</v>
      </c>
      <c r="B634" s="6"/>
      <c r="C634" s="6" t="s">
        <v>569</v>
      </c>
      <c r="D634" s="6" t="s">
        <v>571</v>
      </c>
      <c r="E634" s="6"/>
      <c r="F634" s="7">
        <f t="shared" si="139"/>
        <v>18.399999999999999</v>
      </c>
      <c r="G634" s="7">
        <f>G635</f>
        <v>18.399999999999999</v>
      </c>
      <c r="H634" s="7">
        <f>H635</f>
        <v>0</v>
      </c>
      <c r="I634" s="7">
        <f t="shared" si="136"/>
        <v>18.399999999999999</v>
      </c>
      <c r="J634" s="7">
        <f>J635</f>
        <v>18.399999999999999</v>
      </c>
      <c r="K634" s="7">
        <f>K635</f>
        <v>0</v>
      </c>
    </row>
    <row r="635" spans="1:11" ht="121.5" customHeight="1">
      <c r="A635" s="6" t="s">
        <v>145</v>
      </c>
      <c r="B635" s="6"/>
      <c r="C635" s="6" t="s">
        <v>569</v>
      </c>
      <c r="D635" s="6" t="s">
        <v>571</v>
      </c>
      <c r="E635" s="6" t="s">
        <v>146</v>
      </c>
      <c r="F635" s="7">
        <f t="shared" si="139"/>
        <v>18.399999999999999</v>
      </c>
      <c r="G635" s="11">
        <v>18.399999999999999</v>
      </c>
      <c r="H635" s="7"/>
      <c r="I635" s="7">
        <f t="shared" si="136"/>
        <v>18.399999999999999</v>
      </c>
      <c r="J635" s="11">
        <v>18.399999999999999</v>
      </c>
      <c r="K635" s="7"/>
    </row>
    <row r="636" spans="1:11" ht="272.25" customHeight="1">
      <c r="A636" s="23" t="s">
        <v>572</v>
      </c>
      <c r="B636" s="6"/>
      <c r="C636" s="6" t="s">
        <v>569</v>
      </c>
      <c r="D636" s="6" t="s">
        <v>573</v>
      </c>
      <c r="E636" s="6"/>
      <c r="F636" s="7">
        <f t="shared" si="139"/>
        <v>1069</v>
      </c>
      <c r="G636" s="7">
        <f>G637</f>
        <v>0</v>
      </c>
      <c r="H636" s="7">
        <f>H637</f>
        <v>1069</v>
      </c>
      <c r="I636" s="7">
        <f t="shared" si="136"/>
        <v>1187</v>
      </c>
      <c r="J636" s="7">
        <f>J637</f>
        <v>0</v>
      </c>
      <c r="K636" s="7">
        <f>K637</f>
        <v>1187</v>
      </c>
    </row>
    <row r="637" spans="1:11" ht="121.5" customHeight="1">
      <c r="A637" s="6" t="s">
        <v>145</v>
      </c>
      <c r="B637" s="6"/>
      <c r="C637" s="6" t="s">
        <v>569</v>
      </c>
      <c r="D637" s="6" t="s">
        <v>573</v>
      </c>
      <c r="E637" s="6" t="s">
        <v>146</v>
      </c>
      <c r="F637" s="7">
        <f t="shared" si="139"/>
        <v>1069</v>
      </c>
      <c r="G637" s="7"/>
      <c r="H637" s="7">
        <v>1069</v>
      </c>
      <c r="I637" s="7">
        <f t="shared" si="136"/>
        <v>1187</v>
      </c>
      <c r="J637" s="7"/>
      <c r="K637" s="7">
        <v>1187</v>
      </c>
    </row>
    <row r="638" spans="1:11" ht="74.25" customHeight="1">
      <c r="A638" s="10" t="s">
        <v>320</v>
      </c>
      <c r="B638" s="9"/>
      <c r="C638" s="9" t="s">
        <v>569</v>
      </c>
      <c r="D638" s="9" t="s">
        <v>321</v>
      </c>
      <c r="E638" s="6"/>
      <c r="F638" s="8">
        <f t="shared" si="139"/>
        <v>9190.5</v>
      </c>
      <c r="G638" s="8">
        <f>G639+G642+G645</f>
        <v>4790.5</v>
      </c>
      <c r="H638" s="8">
        <f>H639+H642+H645</f>
        <v>4400</v>
      </c>
      <c r="I638" s="8">
        <f t="shared" si="136"/>
        <v>9290.5</v>
      </c>
      <c r="J638" s="8">
        <f>J639+J642+J645</f>
        <v>4790.5</v>
      </c>
      <c r="K638" s="8">
        <f>K639+K642+K645</f>
        <v>4500</v>
      </c>
    </row>
    <row r="639" spans="1:11" ht="209.25" customHeight="1">
      <c r="A639" s="9" t="s">
        <v>574</v>
      </c>
      <c r="B639" s="9"/>
      <c r="C639" s="9" t="s">
        <v>569</v>
      </c>
      <c r="D639" s="9" t="s">
        <v>575</v>
      </c>
      <c r="E639" s="9"/>
      <c r="F639" s="8">
        <f t="shared" si="139"/>
        <v>480</v>
      </c>
      <c r="G639" s="8">
        <f>G640</f>
        <v>480</v>
      </c>
      <c r="H639" s="8">
        <f>H640</f>
        <v>0</v>
      </c>
      <c r="I639" s="8">
        <f t="shared" si="136"/>
        <v>480</v>
      </c>
      <c r="J639" s="8">
        <f>J640</f>
        <v>480</v>
      </c>
      <c r="K639" s="8">
        <f>K640</f>
        <v>0</v>
      </c>
    </row>
    <row r="640" spans="1:11" ht="274.5" customHeight="1">
      <c r="A640" s="40" t="s">
        <v>576</v>
      </c>
      <c r="B640" s="6"/>
      <c r="C640" s="6" t="s">
        <v>569</v>
      </c>
      <c r="D640" s="6" t="s">
        <v>577</v>
      </c>
      <c r="E640" s="6"/>
      <c r="F640" s="7">
        <f t="shared" si="139"/>
        <v>480</v>
      </c>
      <c r="G640" s="7">
        <f>G641</f>
        <v>480</v>
      </c>
      <c r="H640" s="7">
        <f>H641</f>
        <v>0</v>
      </c>
      <c r="I640" s="7">
        <f t="shared" si="136"/>
        <v>480</v>
      </c>
      <c r="J640" s="7">
        <f>J641</f>
        <v>480</v>
      </c>
      <c r="K640" s="7">
        <f>K641</f>
        <v>0</v>
      </c>
    </row>
    <row r="641" spans="1:11" ht="76.900000000000006" customHeight="1">
      <c r="A641" s="23" t="s">
        <v>62</v>
      </c>
      <c r="B641" s="6"/>
      <c r="C641" s="6" t="s">
        <v>569</v>
      </c>
      <c r="D641" s="6" t="s">
        <v>577</v>
      </c>
      <c r="E641" s="6" t="s">
        <v>63</v>
      </c>
      <c r="F641" s="7">
        <f t="shared" si="139"/>
        <v>480</v>
      </c>
      <c r="G641" s="7">
        <v>480</v>
      </c>
      <c r="H641" s="7"/>
      <c r="I641" s="7">
        <f t="shared" si="136"/>
        <v>480</v>
      </c>
      <c r="J641" s="7">
        <v>480</v>
      </c>
      <c r="K641" s="7"/>
    </row>
    <row r="642" spans="1:11" ht="247.5" customHeight="1">
      <c r="A642" s="37" t="s">
        <v>578</v>
      </c>
      <c r="B642" s="9"/>
      <c r="C642" s="9" t="s">
        <v>569</v>
      </c>
      <c r="D642" s="9" t="s">
        <v>579</v>
      </c>
      <c r="E642" s="9"/>
      <c r="F642" s="8">
        <f t="shared" si="139"/>
        <v>4249.2</v>
      </c>
      <c r="G642" s="8">
        <f>G643</f>
        <v>4249.2</v>
      </c>
      <c r="H642" s="8">
        <f>H643</f>
        <v>0</v>
      </c>
      <c r="I642" s="8">
        <f t="shared" si="136"/>
        <v>4249.2</v>
      </c>
      <c r="J642" s="8">
        <f>J643</f>
        <v>4249.2</v>
      </c>
      <c r="K642" s="8">
        <f>K643</f>
        <v>0</v>
      </c>
    </row>
    <row r="643" spans="1:11" ht="99" customHeight="1">
      <c r="A643" s="23" t="s">
        <v>101</v>
      </c>
      <c r="B643" s="6"/>
      <c r="C643" s="6" t="s">
        <v>569</v>
      </c>
      <c r="D643" s="6" t="s">
        <v>580</v>
      </c>
      <c r="E643" s="6"/>
      <c r="F643" s="7">
        <f t="shared" si="139"/>
        <v>4249.2</v>
      </c>
      <c r="G643" s="7">
        <f>G644</f>
        <v>4249.2</v>
      </c>
      <c r="H643" s="7">
        <f>H644</f>
        <v>0</v>
      </c>
      <c r="I643" s="7">
        <f t="shared" si="136"/>
        <v>4249.2</v>
      </c>
      <c r="J643" s="7">
        <f>J644</f>
        <v>4249.2</v>
      </c>
      <c r="K643" s="7">
        <f>K644</f>
        <v>0</v>
      </c>
    </row>
    <row r="644" spans="1:11" ht="113.25" customHeight="1">
      <c r="A644" s="6" t="s">
        <v>145</v>
      </c>
      <c r="B644" s="6"/>
      <c r="C644" s="6" t="s">
        <v>569</v>
      </c>
      <c r="D644" s="6" t="s">
        <v>580</v>
      </c>
      <c r="E644" s="6" t="s">
        <v>146</v>
      </c>
      <c r="F644" s="7">
        <f t="shared" si="139"/>
        <v>4249.2</v>
      </c>
      <c r="G644" s="11">
        <v>4249.2</v>
      </c>
      <c r="H644" s="7"/>
      <c r="I644" s="7">
        <f t="shared" si="136"/>
        <v>4249.2</v>
      </c>
      <c r="J644" s="11">
        <v>4249.2</v>
      </c>
      <c r="K644" s="7"/>
    </row>
    <row r="645" spans="1:11" ht="383.45" customHeight="1">
      <c r="A645" s="41" t="s">
        <v>581</v>
      </c>
      <c r="B645" s="9"/>
      <c r="C645" s="9" t="s">
        <v>569</v>
      </c>
      <c r="D645" s="9" t="s">
        <v>582</v>
      </c>
      <c r="E645" s="9"/>
      <c r="F645" s="8">
        <f t="shared" si="139"/>
        <v>4461.3</v>
      </c>
      <c r="G645" s="8">
        <f>G646+G648</f>
        <v>61.3</v>
      </c>
      <c r="H645" s="8">
        <f>H646+H648</f>
        <v>4400</v>
      </c>
      <c r="I645" s="8">
        <f t="shared" si="136"/>
        <v>4561.3</v>
      </c>
      <c r="J645" s="8">
        <f>J646+J648</f>
        <v>61.3</v>
      </c>
      <c r="K645" s="8">
        <f>K646+K648</f>
        <v>4500</v>
      </c>
    </row>
    <row r="646" spans="1:11" ht="108.75" customHeight="1">
      <c r="A646" s="23" t="s">
        <v>101</v>
      </c>
      <c r="B646" s="6"/>
      <c r="C646" s="6" t="s">
        <v>569</v>
      </c>
      <c r="D646" s="6" t="s">
        <v>583</v>
      </c>
      <c r="E646" s="6"/>
      <c r="F646" s="7">
        <f t="shared" si="139"/>
        <v>61.3</v>
      </c>
      <c r="G646" s="7">
        <f>G647</f>
        <v>61.3</v>
      </c>
      <c r="H646" s="7">
        <f>H647</f>
        <v>0</v>
      </c>
      <c r="I646" s="7">
        <f t="shared" si="136"/>
        <v>61.3</v>
      </c>
      <c r="J646" s="7">
        <f>J647</f>
        <v>61.3</v>
      </c>
      <c r="K646" s="7">
        <f>K647</f>
        <v>0</v>
      </c>
    </row>
    <row r="647" spans="1:11" ht="128.25" customHeight="1">
      <c r="A647" s="6" t="s">
        <v>145</v>
      </c>
      <c r="B647" s="6"/>
      <c r="C647" s="6" t="s">
        <v>569</v>
      </c>
      <c r="D647" s="6" t="s">
        <v>583</v>
      </c>
      <c r="E647" s="6" t="s">
        <v>146</v>
      </c>
      <c r="F647" s="7">
        <f t="shared" si="139"/>
        <v>61.3</v>
      </c>
      <c r="G647" s="11">
        <v>61.3</v>
      </c>
      <c r="H647" s="7"/>
      <c r="I647" s="7">
        <f t="shared" si="136"/>
        <v>61.3</v>
      </c>
      <c r="J647" s="11">
        <v>61.3</v>
      </c>
      <c r="K647" s="7"/>
    </row>
    <row r="648" spans="1:11" ht="312" customHeight="1">
      <c r="A648" s="23" t="s">
        <v>572</v>
      </c>
      <c r="B648" s="6"/>
      <c r="C648" s="6" t="s">
        <v>569</v>
      </c>
      <c r="D648" s="6" t="s">
        <v>584</v>
      </c>
      <c r="E648" s="6"/>
      <c r="F648" s="7">
        <f t="shared" si="139"/>
        <v>4400</v>
      </c>
      <c r="G648" s="7">
        <f>G649</f>
        <v>0</v>
      </c>
      <c r="H648" s="7">
        <f>H649</f>
        <v>4400</v>
      </c>
      <c r="I648" s="7">
        <f t="shared" si="136"/>
        <v>4500</v>
      </c>
      <c r="J648" s="7">
        <f>J649</f>
        <v>0</v>
      </c>
      <c r="K648" s="7">
        <f>K649</f>
        <v>4500</v>
      </c>
    </row>
    <row r="649" spans="1:11" ht="122.25" customHeight="1">
      <c r="A649" s="6" t="s">
        <v>145</v>
      </c>
      <c r="B649" s="6"/>
      <c r="C649" s="6" t="s">
        <v>569</v>
      </c>
      <c r="D649" s="6" t="s">
        <v>584</v>
      </c>
      <c r="E649" s="6" t="s">
        <v>146</v>
      </c>
      <c r="F649" s="7">
        <f t="shared" si="139"/>
        <v>4400</v>
      </c>
      <c r="G649" s="7"/>
      <c r="H649" s="7">
        <v>4400</v>
      </c>
      <c r="I649" s="7">
        <f t="shared" si="136"/>
        <v>4500</v>
      </c>
      <c r="J649" s="7"/>
      <c r="K649" s="7">
        <v>4500</v>
      </c>
    </row>
    <row r="650" spans="1:11" ht="118.15" customHeight="1">
      <c r="A650" s="10" t="s">
        <v>560</v>
      </c>
      <c r="B650" s="9"/>
      <c r="C650" s="9" t="s">
        <v>569</v>
      </c>
      <c r="D650" s="9" t="s">
        <v>561</v>
      </c>
      <c r="E650" s="6"/>
      <c r="F650" s="8">
        <f t="shared" si="139"/>
        <v>348</v>
      </c>
      <c r="G650" s="8">
        <f t="shared" ref="G650:H652" si="142">G651</f>
        <v>348</v>
      </c>
      <c r="H650" s="8">
        <f t="shared" si="142"/>
        <v>0</v>
      </c>
      <c r="I650" s="8">
        <f t="shared" si="136"/>
        <v>348</v>
      </c>
      <c r="J650" s="8">
        <f t="shared" ref="J650:K652" si="143">J651</f>
        <v>348</v>
      </c>
      <c r="K650" s="8">
        <f t="shared" si="143"/>
        <v>0</v>
      </c>
    </row>
    <row r="651" spans="1:11" ht="148.5" customHeight="1">
      <c r="A651" s="9" t="s">
        <v>585</v>
      </c>
      <c r="B651" s="6"/>
      <c r="C651" s="9" t="s">
        <v>569</v>
      </c>
      <c r="D651" s="9" t="s">
        <v>586</v>
      </c>
      <c r="E651" s="9"/>
      <c r="F651" s="8">
        <f t="shared" si="139"/>
        <v>348</v>
      </c>
      <c r="G651" s="8">
        <f t="shared" si="142"/>
        <v>348</v>
      </c>
      <c r="H651" s="8">
        <f t="shared" si="142"/>
        <v>0</v>
      </c>
      <c r="I651" s="8">
        <f t="shared" si="136"/>
        <v>348</v>
      </c>
      <c r="J651" s="8">
        <f t="shared" si="143"/>
        <v>348</v>
      </c>
      <c r="K651" s="8">
        <f t="shared" si="143"/>
        <v>0</v>
      </c>
    </row>
    <row r="652" spans="1:11" ht="144" customHeight="1">
      <c r="A652" s="6" t="s">
        <v>587</v>
      </c>
      <c r="B652" s="6"/>
      <c r="C652" s="6" t="s">
        <v>569</v>
      </c>
      <c r="D652" s="6" t="s">
        <v>588</v>
      </c>
      <c r="E652" s="6"/>
      <c r="F652" s="7">
        <f t="shared" si="139"/>
        <v>348</v>
      </c>
      <c r="G652" s="7">
        <f t="shared" si="142"/>
        <v>348</v>
      </c>
      <c r="H652" s="7">
        <f t="shared" si="142"/>
        <v>0</v>
      </c>
      <c r="I652" s="7">
        <f t="shared" si="136"/>
        <v>348</v>
      </c>
      <c r="J652" s="7">
        <f t="shared" si="143"/>
        <v>348</v>
      </c>
      <c r="K652" s="7">
        <f t="shared" si="143"/>
        <v>0</v>
      </c>
    </row>
    <row r="653" spans="1:11" ht="81" customHeight="1">
      <c r="A653" s="23" t="s">
        <v>62</v>
      </c>
      <c r="B653" s="6"/>
      <c r="C653" s="6" t="s">
        <v>569</v>
      </c>
      <c r="D653" s="6" t="s">
        <v>588</v>
      </c>
      <c r="E653" s="6" t="s">
        <v>63</v>
      </c>
      <c r="F653" s="7">
        <f t="shared" si="139"/>
        <v>348</v>
      </c>
      <c r="G653" s="7">
        <v>348</v>
      </c>
      <c r="H653" s="7"/>
      <c r="I653" s="7">
        <f t="shared" si="136"/>
        <v>348</v>
      </c>
      <c r="J653" s="7">
        <v>348</v>
      </c>
      <c r="K653" s="7"/>
    </row>
    <row r="654" spans="1:11" ht="141.6" customHeight="1">
      <c r="A654" s="10" t="s">
        <v>356</v>
      </c>
      <c r="B654" s="9"/>
      <c r="C654" s="9" t="s">
        <v>569</v>
      </c>
      <c r="D654" s="9" t="s">
        <v>357</v>
      </c>
      <c r="E654" s="9"/>
      <c r="F654" s="8">
        <f t="shared" si="139"/>
        <v>86688</v>
      </c>
      <c r="G654" s="8">
        <f t="shared" ref="G654:H657" si="144">G655</f>
        <v>0</v>
      </c>
      <c r="H654" s="8">
        <f t="shared" si="144"/>
        <v>86688</v>
      </c>
      <c r="I654" s="8">
        <f t="shared" si="136"/>
        <v>97765</v>
      </c>
      <c r="J654" s="8">
        <f t="shared" ref="J654:K657" si="145">J655</f>
        <v>0</v>
      </c>
      <c r="K654" s="8">
        <f t="shared" si="145"/>
        <v>97765</v>
      </c>
    </row>
    <row r="655" spans="1:11" ht="103.15" customHeight="1">
      <c r="A655" s="10" t="s">
        <v>358</v>
      </c>
      <c r="B655" s="9"/>
      <c r="C655" s="9" t="s">
        <v>569</v>
      </c>
      <c r="D655" s="9" t="s">
        <v>359</v>
      </c>
      <c r="E655" s="9"/>
      <c r="F655" s="8">
        <f t="shared" si="139"/>
        <v>86688</v>
      </c>
      <c r="G655" s="8">
        <f t="shared" si="144"/>
        <v>0</v>
      </c>
      <c r="H655" s="8">
        <f t="shared" si="144"/>
        <v>86688</v>
      </c>
      <c r="I655" s="8">
        <f t="shared" si="136"/>
        <v>97765</v>
      </c>
      <c r="J655" s="8">
        <f t="shared" si="145"/>
        <v>0</v>
      </c>
      <c r="K655" s="8">
        <f t="shared" si="145"/>
        <v>97765</v>
      </c>
    </row>
    <row r="656" spans="1:11" ht="180" customHeight="1">
      <c r="A656" s="37" t="s">
        <v>589</v>
      </c>
      <c r="B656" s="9"/>
      <c r="C656" s="9" t="s">
        <v>569</v>
      </c>
      <c r="D656" s="9" t="s">
        <v>590</v>
      </c>
      <c r="E656" s="9"/>
      <c r="F656" s="8">
        <f t="shared" si="139"/>
        <v>86688</v>
      </c>
      <c r="G656" s="8">
        <f t="shared" si="144"/>
        <v>0</v>
      </c>
      <c r="H656" s="8">
        <f t="shared" si="144"/>
        <v>86688</v>
      </c>
      <c r="I656" s="8">
        <f t="shared" si="136"/>
        <v>97765</v>
      </c>
      <c r="J656" s="8">
        <f t="shared" si="145"/>
        <v>0</v>
      </c>
      <c r="K656" s="8">
        <f t="shared" si="145"/>
        <v>97765</v>
      </c>
    </row>
    <row r="657" spans="1:11" ht="145.9" customHeight="1">
      <c r="A657" s="23" t="s">
        <v>591</v>
      </c>
      <c r="B657" s="6"/>
      <c r="C657" s="6" t="s">
        <v>569</v>
      </c>
      <c r="D657" s="6" t="s">
        <v>592</v>
      </c>
      <c r="E657" s="6"/>
      <c r="F657" s="7">
        <f t="shared" si="139"/>
        <v>86688</v>
      </c>
      <c r="G657" s="7">
        <f t="shared" si="144"/>
        <v>0</v>
      </c>
      <c r="H657" s="7">
        <f t="shared" si="144"/>
        <v>86688</v>
      </c>
      <c r="I657" s="7">
        <f t="shared" si="136"/>
        <v>97765</v>
      </c>
      <c r="J657" s="7">
        <f t="shared" si="145"/>
        <v>0</v>
      </c>
      <c r="K657" s="7">
        <f t="shared" si="145"/>
        <v>97765</v>
      </c>
    </row>
    <row r="658" spans="1:11" ht="157.5" customHeight="1">
      <c r="A658" s="6" t="s">
        <v>145</v>
      </c>
      <c r="B658" s="6"/>
      <c r="C658" s="6" t="s">
        <v>569</v>
      </c>
      <c r="D658" s="6" t="s">
        <v>592</v>
      </c>
      <c r="E658" s="6" t="s">
        <v>146</v>
      </c>
      <c r="F658" s="7">
        <f t="shared" si="139"/>
        <v>86688</v>
      </c>
      <c r="G658" s="7"/>
      <c r="H658" s="11">
        <v>86688</v>
      </c>
      <c r="I658" s="7">
        <f t="shared" si="136"/>
        <v>97765</v>
      </c>
      <c r="J658" s="7"/>
      <c r="K658" s="11">
        <v>97765</v>
      </c>
    </row>
    <row r="659" spans="1:11" ht="51.75" customHeight="1">
      <c r="A659" s="10" t="s">
        <v>354</v>
      </c>
      <c r="B659" s="9"/>
      <c r="C659" s="9" t="s">
        <v>355</v>
      </c>
      <c r="D659" s="9"/>
      <c r="E659" s="9"/>
      <c r="F659" s="8">
        <f t="shared" si="139"/>
        <v>71773</v>
      </c>
      <c r="G659" s="8">
        <f>G660</f>
        <v>2298</v>
      </c>
      <c r="H659" s="8">
        <f>H660</f>
        <v>69475</v>
      </c>
      <c r="I659" s="8">
        <f t="shared" si="136"/>
        <v>71773</v>
      </c>
      <c r="J659" s="8">
        <f>J660</f>
        <v>2298</v>
      </c>
      <c r="K659" s="8">
        <f>K660</f>
        <v>69475</v>
      </c>
    </row>
    <row r="660" spans="1:11" ht="146.44999999999999" customHeight="1">
      <c r="A660" s="10" t="s">
        <v>308</v>
      </c>
      <c r="B660" s="9"/>
      <c r="C660" s="9" t="s">
        <v>355</v>
      </c>
      <c r="D660" s="9" t="s">
        <v>309</v>
      </c>
      <c r="E660" s="9"/>
      <c r="F660" s="8">
        <f t="shared" si="139"/>
        <v>71773</v>
      </c>
      <c r="G660" s="8">
        <f>G661</f>
        <v>2298</v>
      </c>
      <c r="H660" s="8">
        <f>H661</f>
        <v>69475</v>
      </c>
      <c r="I660" s="8">
        <f t="shared" si="136"/>
        <v>71773</v>
      </c>
      <c r="J660" s="8">
        <f>J661</f>
        <v>2298</v>
      </c>
      <c r="K660" s="8">
        <f>K661</f>
        <v>69475</v>
      </c>
    </row>
    <row r="661" spans="1:11" ht="86.25" customHeight="1">
      <c r="A661" s="10" t="s">
        <v>310</v>
      </c>
      <c r="B661" s="9"/>
      <c r="C661" s="9" t="s">
        <v>355</v>
      </c>
      <c r="D661" s="9" t="s">
        <v>311</v>
      </c>
      <c r="E661" s="9"/>
      <c r="F661" s="8">
        <f t="shared" si="139"/>
        <v>71773</v>
      </c>
      <c r="G661" s="8">
        <f>G662+G665</f>
        <v>2298</v>
      </c>
      <c r="H661" s="8">
        <f>H662+H665</f>
        <v>69475</v>
      </c>
      <c r="I661" s="8">
        <f t="shared" si="136"/>
        <v>71773</v>
      </c>
      <c r="J661" s="8">
        <f>J662+J665</f>
        <v>2298</v>
      </c>
      <c r="K661" s="8">
        <f>K662+K665</f>
        <v>69475</v>
      </c>
    </row>
    <row r="662" spans="1:11" ht="289.5" customHeight="1">
      <c r="A662" s="42" t="s">
        <v>593</v>
      </c>
      <c r="B662" s="9"/>
      <c r="C662" s="9" t="s">
        <v>355</v>
      </c>
      <c r="D662" s="9" t="s">
        <v>594</v>
      </c>
      <c r="E662" s="9"/>
      <c r="F662" s="8">
        <f t="shared" si="139"/>
        <v>67177</v>
      </c>
      <c r="G662" s="8">
        <f>G663</f>
        <v>0</v>
      </c>
      <c r="H662" s="8">
        <f>H663</f>
        <v>67177</v>
      </c>
      <c r="I662" s="8">
        <f t="shared" si="136"/>
        <v>67177</v>
      </c>
      <c r="J662" s="8">
        <f>J663</f>
        <v>0</v>
      </c>
      <c r="K662" s="8">
        <f>K663</f>
        <v>67177</v>
      </c>
    </row>
    <row r="663" spans="1:11" ht="227.25" customHeight="1">
      <c r="A663" s="23" t="s">
        <v>595</v>
      </c>
      <c r="B663" s="6"/>
      <c r="C663" s="6" t="s">
        <v>355</v>
      </c>
      <c r="D663" s="6" t="s">
        <v>596</v>
      </c>
      <c r="E663" s="6"/>
      <c r="F663" s="7">
        <f t="shared" si="139"/>
        <v>67177</v>
      </c>
      <c r="G663" s="7">
        <f>G664</f>
        <v>0</v>
      </c>
      <c r="H663" s="7">
        <f>H664</f>
        <v>67177</v>
      </c>
      <c r="I663" s="7">
        <f t="shared" si="136"/>
        <v>67177</v>
      </c>
      <c r="J663" s="7">
        <f>J664</f>
        <v>0</v>
      </c>
      <c r="K663" s="7">
        <f>K664</f>
        <v>67177</v>
      </c>
    </row>
    <row r="664" spans="1:11" ht="78.599999999999994" customHeight="1">
      <c r="A664" s="23" t="s">
        <v>62</v>
      </c>
      <c r="B664" s="6"/>
      <c r="C664" s="6" t="s">
        <v>355</v>
      </c>
      <c r="D664" s="6" t="s">
        <v>596</v>
      </c>
      <c r="E664" s="6" t="s">
        <v>63</v>
      </c>
      <c r="F664" s="7">
        <f t="shared" si="139"/>
        <v>67177</v>
      </c>
      <c r="G664" s="7"/>
      <c r="H664" s="7">
        <v>67177</v>
      </c>
      <c r="I664" s="7">
        <f t="shared" si="136"/>
        <v>67177</v>
      </c>
      <c r="J664" s="7"/>
      <c r="K664" s="7">
        <v>67177</v>
      </c>
    </row>
    <row r="665" spans="1:11" ht="141.75" customHeight="1">
      <c r="A665" s="9" t="s">
        <v>468</v>
      </c>
      <c r="B665" s="39"/>
      <c r="C665" s="9" t="s">
        <v>355</v>
      </c>
      <c r="D665" s="9" t="s">
        <v>469</v>
      </c>
      <c r="E665" s="39"/>
      <c r="F665" s="8">
        <f t="shared" si="139"/>
        <v>4596</v>
      </c>
      <c r="G665" s="8">
        <f>G666+G668</f>
        <v>2298</v>
      </c>
      <c r="H665" s="8">
        <f>H666+H668</f>
        <v>2298</v>
      </c>
      <c r="I665" s="8">
        <f t="shared" ref="I665:I683" si="146">J665+K665</f>
        <v>4596</v>
      </c>
      <c r="J665" s="8">
        <f>J666+J668</f>
        <v>2298</v>
      </c>
      <c r="K665" s="8">
        <f>K666+K668</f>
        <v>2298</v>
      </c>
    </row>
    <row r="666" spans="1:11" ht="111.75" customHeight="1">
      <c r="A666" s="23" t="s">
        <v>470</v>
      </c>
      <c r="B666" s="6"/>
      <c r="C666" s="6" t="s">
        <v>355</v>
      </c>
      <c r="D666" s="6" t="s">
        <v>471</v>
      </c>
      <c r="E666" s="6"/>
      <c r="F666" s="7">
        <f t="shared" si="139"/>
        <v>2298</v>
      </c>
      <c r="G666" s="7">
        <f>G667+G668</f>
        <v>2298</v>
      </c>
      <c r="H666" s="7"/>
      <c r="I666" s="7">
        <f t="shared" si="146"/>
        <v>2298</v>
      </c>
      <c r="J666" s="7">
        <f>J667+J668</f>
        <v>2298</v>
      </c>
      <c r="K666" s="7"/>
    </row>
    <row r="667" spans="1:11" ht="65.25" customHeight="1">
      <c r="A667" s="23" t="s">
        <v>62</v>
      </c>
      <c r="B667" s="6"/>
      <c r="C667" s="6" t="s">
        <v>355</v>
      </c>
      <c r="D667" s="6" t="s">
        <v>471</v>
      </c>
      <c r="E667" s="6" t="s">
        <v>63</v>
      </c>
      <c r="F667" s="7">
        <f t="shared" si="139"/>
        <v>2298</v>
      </c>
      <c r="G667" s="7">
        <v>2298</v>
      </c>
      <c r="H667" s="7"/>
      <c r="I667" s="7">
        <f t="shared" si="146"/>
        <v>2298</v>
      </c>
      <c r="J667" s="7">
        <v>2298</v>
      </c>
      <c r="K667" s="7"/>
    </row>
    <row r="668" spans="1:11" ht="103.5" customHeight="1">
      <c r="A668" s="23" t="s">
        <v>470</v>
      </c>
      <c r="B668" s="6"/>
      <c r="C668" s="6" t="s">
        <v>355</v>
      </c>
      <c r="D668" s="6" t="s">
        <v>472</v>
      </c>
      <c r="E668" s="6"/>
      <c r="F668" s="7">
        <f t="shared" si="139"/>
        <v>2298</v>
      </c>
      <c r="G668" s="7">
        <f>G669</f>
        <v>0</v>
      </c>
      <c r="H668" s="7">
        <f>H669</f>
        <v>2298</v>
      </c>
      <c r="I668" s="7">
        <f t="shared" si="146"/>
        <v>2298</v>
      </c>
      <c r="J668" s="7">
        <f>J669</f>
        <v>0</v>
      </c>
      <c r="K668" s="7">
        <f>K669</f>
        <v>2298</v>
      </c>
    </row>
    <row r="669" spans="1:11" ht="69" customHeight="1">
      <c r="A669" s="23" t="s">
        <v>62</v>
      </c>
      <c r="B669" s="6"/>
      <c r="C669" s="6" t="s">
        <v>355</v>
      </c>
      <c r="D669" s="6" t="s">
        <v>472</v>
      </c>
      <c r="E669" s="6" t="s">
        <v>63</v>
      </c>
      <c r="F669" s="7">
        <f t="shared" si="139"/>
        <v>2298</v>
      </c>
      <c r="G669" s="7"/>
      <c r="H669" s="7">
        <v>2298</v>
      </c>
      <c r="I669" s="7">
        <f t="shared" si="146"/>
        <v>2298</v>
      </c>
      <c r="J669" s="7"/>
      <c r="K669" s="7">
        <v>2298</v>
      </c>
    </row>
    <row r="670" spans="1:11" ht="126.75" customHeight="1">
      <c r="A670" s="9" t="s">
        <v>601</v>
      </c>
      <c r="B670" s="9" t="s">
        <v>602</v>
      </c>
      <c r="C670" s="9"/>
      <c r="D670" s="9"/>
      <c r="E670" s="9"/>
      <c r="F670" s="8">
        <f t="shared" si="139"/>
        <v>910832.7</v>
      </c>
      <c r="G670" s="8">
        <f>G671+G681+G734</f>
        <v>908141</v>
      </c>
      <c r="H670" s="8">
        <f>H671+H681+H734</f>
        <v>2691.7</v>
      </c>
      <c r="I670" s="8">
        <f t="shared" si="146"/>
        <v>933158.1</v>
      </c>
      <c r="J670" s="8">
        <f>J671+J681+J734</f>
        <v>930312</v>
      </c>
      <c r="K670" s="8">
        <f>K671+K681+K734</f>
        <v>2846.1000000000004</v>
      </c>
    </row>
    <row r="671" spans="1:11" ht="33">
      <c r="A671" s="9" t="s">
        <v>304</v>
      </c>
      <c r="B671" s="9"/>
      <c r="C671" s="9" t="s">
        <v>305</v>
      </c>
      <c r="D671" s="9"/>
      <c r="E671" s="9"/>
      <c r="F671" s="8">
        <f t="shared" si="139"/>
        <v>323457.59999999998</v>
      </c>
      <c r="G671" s="8">
        <f t="shared" ref="G671:H673" si="147">G672</f>
        <v>323457.59999999998</v>
      </c>
      <c r="H671" s="8">
        <f t="shared" si="147"/>
        <v>0</v>
      </c>
      <c r="I671" s="8">
        <f t="shared" si="146"/>
        <v>329266.09999999998</v>
      </c>
      <c r="J671" s="8">
        <f t="shared" ref="J671:K673" si="148">J672</f>
        <v>329266.09999999998</v>
      </c>
      <c r="K671" s="8">
        <f t="shared" si="148"/>
        <v>0</v>
      </c>
    </row>
    <row r="672" spans="1:11" ht="51.75" customHeight="1">
      <c r="A672" s="9" t="s">
        <v>327</v>
      </c>
      <c r="B672" s="9"/>
      <c r="C672" s="9" t="s">
        <v>328</v>
      </c>
      <c r="D672" s="9"/>
      <c r="E672" s="9"/>
      <c r="F672" s="8">
        <f t="shared" si="139"/>
        <v>323457.59999999998</v>
      </c>
      <c r="G672" s="8">
        <f t="shared" si="147"/>
        <v>323457.59999999998</v>
      </c>
      <c r="H672" s="8">
        <f t="shared" si="147"/>
        <v>0</v>
      </c>
      <c r="I672" s="8">
        <f t="shared" si="146"/>
        <v>329266.09999999998</v>
      </c>
      <c r="J672" s="8">
        <f t="shared" si="148"/>
        <v>329266.09999999998</v>
      </c>
      <c r="K672" s="8">
        <f t="shared" si="148"/>
        <v>0</v>
      </c>
    </row>
    <row r="673" spans="1:11" ht="145.9" customHeight="1">
      <c r="A673" s="19" t="s">
        <v>308</v>
      </c>
      <c r="B673" s="9"/>
      <c r="C673" s="9" t="s">
        <v>328</v>
      </c>
      <c r="D673" s="9" t="s">
        <v>309</v>
      </c>
      <c r="E673" s="9"/>
      <c r="F673" s="8">
        <f t="shared" si="139"/>
        <v>323457.59999999998</v>
      </c>
      <c r="G673" s="8">
        <f t="shared" si="147"/>
        <v>323457.59999999998</v>
      </c>
      <c r="H673" s="8">
        <f t="shared" si="147"/>
        <v>0</v>
      </c>
      <c r="I673" s="8">
        <f t="shared" si="146"/>
        <v>329266.09999999998</v>
      </c>
      <c r="J673" s="8">
        <f t="shared" si="148"/>
        <v>329266.09999999998</v>
      </c>
      <c r="K673" s="8">
        <f t="shared" si="148"/>
        <v>0</v>
      </c>
    </row>
    <row r="674" spans="1:11" ht="103.5" customHeight="1">
      <c r="A674" s="19" t="s">
        <v>603</v>
      </c>
      <c r="B674" s="9"/>
      <c r="C674" s="9" t="s">
        <v>328</v>
      </c>
      <c r="D674" s="9" t="s">
        <v>330</v>
      </c>
      <c r="E674" s="9"/>
      <c r="F674" s="8">
        <f t="shared" si="139"/>
        <v>323457.59999999998</v>
      </c>
      <c r="G674" s="8">
        <f>G675+G678</f>
        <v>323457.59999999998</v>
      </c>
      <c r="H674" s="8">
        <f>H675+H678</f>
        <v>0</v>
      </c>
      <c r="I674" s="8">
        <f t="shared" si="146"/>
        <v>329266.09999999998</v>
      </c>
      <c r="J674" s="8">
        <f>J675+J678</f>
        <v>329266.09999999998</v>
      </c>
      <c r="K674" s="8">
        <f>K675+K678</f>
        <v>0</v>
      </c>
    </row>
    <row r="675" spans="1:11" ht="252.6" customHeight="1">
      <c r="A675" s="19" t="s">
        <v>604</v>
      </c>
      <c r="B675" s="9"/>
      <c r="C675" s="9" t="s">
        <v>328</v>
      </c>
      <c r="D675" s="9" t="s">
        <v>605</v>
      </c>
      <c r="E675" s="9"/>
      <c r="F675" s="8">
        <f t="shared" si="139"/>
        <v>323151.59999999998</v>
      </c>
      <c r="G675" s="8">
        <f>G676</f>
        <v>323151.59999999998</v>
      </c>
      <c r="H675" s="8">
        <f>H676</f>
        <v>0</v>
      </c>
      <c r="I675" s="8">
        <f t="shared" si="146"/>
        <v>328960.09999999998</v>
      </c>
      <c r="J675" s="8">
        <f>J676</f>
        <v>328960.09999999998</v>
      </c>
      <c r="K675" s="8">
        <f>K676</f>
        <v>0</v>
      </c>
    </row>
    <row r="676" spans="1:11" ht="145.15" customHeight="1">
      <c r="A676" s="5" t="s">
        <v>101</v>
      </c>
      <c r="B676" s="9"/>
      <c r="C676" s="6" t="s">
        <v>328</v>
      </c>
      <c r="D676" s="6" t="s">
        <v>606</v>
      </c>
      <c r="E676" s="6"/>
      <c r="F676" s="7">
        <f t="shared" si="139"/>
        <v>323151.59999999998</v>
      </c>
      <c r="G676" s="7">
        <f>G677</f>
        <v>323151.59999999998</v>
      </c>
      <c r="H676" s="7">
        <f>H677</f>
        <v>0</v>
      </c>
      <c r="I676" s="7">
        <f t="shared" si="146"/>
        <v>328960.09999999998</v>
      </c>
      <c r="J676" s="7">
        <f>J677</f>
        <v>328960.09999999998</v>
      </c>
      <c r="K676" s="7">
        <f>K677</f>
        <v>0</v>
      </c>
    </row>
    <row r="677" spans="1:11" ht="154.5" customHeight="1">
      <c r="A677" s="6" t="s">
        <v>145</v>
      </c>
      <c r="B677" s="9"/>
      <c r="C677" s="6" t="s">
        <v>328</v>
      </c>
      <c r="D677" s="6" t="s">
        <v>606</v>
      </c>
      <c r="E677" s="6" t="s">
        <v>146</v>
      </c>
      <c r="F677" s="7">
        <f t="shared" si="139"/>
        <v>323151.59999999998</v>
      </c>
      <c r="G677" s="7">
        <f>308634+9265+5252.6</f>
        <v>323151.59999999998</v>
      </c>
      <c r="H677" s="7"/>
      <c r="I677" s="7">
        <f t="shared" si="146"/>
        <v>328960.09999999998</v>
      </c>
      <c r="J677" s="7">
        <f>320979+9265+7477.1-8761</f>
        <v>328960.09999999998</v>
      </c>
      <c r="K677" s="7"/>
    </row>
    <row r="678" spans="1:11" ht="273.60000000000002" customHeight="1">
      <c r="A678" s="32" t="s">
        <v>607</v>
      </c>
      <c r="B678" s="9"/>
      <c r="C678" s="9" t="s">
        <v>328</v>
      </c>
      <c r="D678" s="9" t="s">
        <v>608</v>
      </c>
      <c r="E678" s="9"/>
      <c r="F678" s="8">
        <f t="shared" si="139"/>
        <v>306</v>
      </c>
      <c r="G678" s="8">
        <f>G679</f>
        <v>306</v>
      </c>
      <c r="H678" s="8">
        <v>0</v>
      </c>
      <c r="I678" s="8">
        <f t="shared" si="146"/>
        <v>306</v>
      </c>
      <c r="J678" s="8">
        <f>J679</f>
        <v>306</v>
      </c>
      <c r="K678" s="8">
        <v>0</v>
      </c>
    </row>
    <row r="679" spans="1:11" ht="192.6" customHeight="1">
      <c r="A679" s="5" t="s">
        <v>609</v>
      </c>
      <c r="B679" s="9"/>
      <c r="C679" s="6" t="s">
        <v>328</v>
      </c>
      <c r="D679" s="6" t="s">
        <v>610</v>
      </c>
      <c r="E679" s="6"/>
      <c r="F679" s="7">
        <f t="shared" si="139"/>
        <v>306</v>
      </c>
      <c r="G679" s="7">
        <f>G680</f>
        <v>306</v>
      </c>
      <c r="H679" s="7">
        <v>0</v>
      </c>
      <c r="I679" s="7">
        <f t="shared" si="146"/>
        <v>306</v>
      </c>
      <c r="J679" s="7">
        <f>J680</f>
        <v>306</v>
      </c>
      <c r="K679" s="7">
        <v>0</v>
      </c>
    </row>
    <row r="680" spans="1:11" ht="76.900000000000006" customHeight="1">
      <c r="A680" s="23" t="s">
        <v>62</v>
      </c>
      <c r="B680" s="9"/>
      <c r="C680" s="6" t="s">
        <v>328</v>
      </c>
      <c r="D680" s="6" t="s">
        <v>610</v>
      </c>
      <c r="E680" s="6" t="s">
        <v>63</v>
      </c>
      <c r="F680" s="7">
        <f t="shared" ref="F680:F683" si="149">G680+H680</f>
        <v>306</v>
      </c>
      <c r="G680" s="7">
        <v>306</v>
      </c>
      <c r="H680" s="7"/>
      <c r="I680" s="7">
        <f t="shared" si="146"/>
        <v>306</v>
      </c>
      <c r="J680" s="7">
        <v>306</v>
      </c>
      <c r="K680" s="7"/>
    </row>
    <row r="681" spans="1:11" ht="51.75" customHeight="1">
      <c r="A681" s="9" t="s">
        <v>334</v>
      </c>
      <c r="B681" s="9"/>
      <c r="C681" s="9" t="s">
        <v>335</v>
      </c>
      <c r="D681" s="9"/>
      <c r="E681" s="9"/>
      <c r="F681" s="8">
        <f t="shared" si="149"/>
        <v>585932.1</v>
      </c>
      <c r="G681" s="8">
        <f>G682+G722</f>
        <v>583344.4</v>
      </c>
      <c r="H681" s="8">
        <f>H682+H722</f>
        <v>2587.6999999999998</v>
      </c>
      <c r="I681" s="8">
        <f t="shared" si="146"/>
        <v>602437</v>
      </c>
      <c r="J681" s="8">
        <f>J682+J722</f>
        <v>599700.9</v>
      </c>
      <c r="K681" s="8">
        <f>K682+K722</f>
        <v>2736.1000000000004</v>
      </c>
    </row>
    <row r="682" spans="1:11" ht="55.9" customHeight="1">
      <c r="A682" s="9" t="s">
        <v>611</v>
      </c>
      <c r="B682" s="9"/>
      <c r="C682" s="9" t="s">
        <v>337</v>
      </c>
      <c r="D682" s="9"/>
      <c r="E682" s="9"/>
      <c r="F682" s="8">
        <f t="shared" si="149"/>
        <v>487665.3</v>
      </c>
      <c r="G682" s="8">
        <f>G688+G683</f>
        <v>485077.6</v>
      </c>
      <c r="H682" s="8">
        <f>H688+H683</f>
        <v>2587.6999999999998</v>
      </c>
      <c r="I682" s="8">
        <f t="shared" si="146"/>
        <v>509121.1</v>
      </c>
      <c r="J682" s="8">
        <f>J688+J683</f>
        <v>506385</v>
      </c>
      <c r="K682" s="8">
        <f>K688+K683</f>
        <v>2736.1000000000004</v>
      </c>
    </row>
    <row r="683" spans="1:11" ht="156.6" customHeight="1">
      <c r="A683" s="19" t="s">
        <v>612</v>
      </c>
      <c r="B683" s="9"/>
      <c r="C683" s="9" t="s">
        <v>337</v>
      </c>
      <c r="D683" s="9" t="s">
        <v>613</v>
      </c>
      <c r="E683" s="9"/>
      <c r="F683" s="8">
        <f t="shared" si="149"/>
        <v>200</v>
      </c>
      <c r="G683" s="8">
        <f t="shared" ref="G683:H686" si="150">G684</f>
        <v>200</v>
      </c>
      <c r="H683" s="8">
        <f t="shared" si="150"/>
        <v>0</v>
      </c>
      <c r="I683" s="8">
        <f t="shared" si="146"/>
        <v>200</v>
      </c>
      <c r="J683" s="8">
        <f t="shared" ref="J683:K686" si="151">J684</f>
        <v>200</v>
      </c>
      <c r="K683" s="8">
        <f t="shared" si="151"/>
        <v>0</v>
      </c>
    </row>
    <row r="684" spans="1:11" ht="91.9" customHeight="1">
      <c r="A684" s="19" t="s">
        <v>614</v>
      </c>
      <c r="B684" s="9"/>
      <c r="C684" s="9" t="s">
        <v>337</v>
      </c>
      <c r="D684" s="9" t="s">
        <v>615</v>
      </c>
      <c r="E684" s="9"/>
      <c r="F684" s="8">
        <f>F685</f>
        <v>200</v>
      </c>
      <c r="G684" s="8">
        <f t="shared" si="150"/>
        <v>200</v>
      </c>
      <c r="H684" s="8">
        <f t="shared" si="150"/>
        <v>0</v>
      </c>
      <c r="I684" s="8">
        <f>I685</f>
        <v>200</v>
      </c>
      <c r="J684" s="8">
        <f t="shared" si="151"/>
        <v>200</v>
      </c>
      <c r="K684" s="8">
        <f t="shared" si="151"/>
        <v>0</v>
      </c>
    </row>
    <row r="685" spans="1:11" ht="182.25" customHeight="1">
      <c r="A685" s="19" t="s">
        <v>616</v>
      </c>
      <c r="B685" s="9"/>
      <c r="C685" s="9" t="s">
        <v>337</v>
      </c>
      <c r="D685" s="9" t="s">
        <v>617</v>
      </c>
      <c r="E685" s="9"/>
      <c r="F685" s="8">
        <f>F686</f>
        <v>200</v>
      </c>
      <c r="G685" s="8">
        <f t="shared" si="150"/>
        <v>200</v>
      </c>
      <c r="H685" s="8">
        <f t="shared" si="150"/>
        <v>0</v>
      </c>
      <c r="I685" s="8">
        <f>I686</f>
        <v>200</v>
      </c>
      <c r="J685" s="8">
        <f t="shared" si="151"/>
        <v>200</v>
      </c>
      <c r="K685" s="8">
        <f t="shared" si="151"/>
        <v>0</v>
      </c>
    </row>
    <row r="686" spans="1:11" ht="39" customHeight="1">
      <c r="A686" s="6" t="s">
        <v>224</v>
      </c>
      <c r="B686" s="6"/>
      <c r="C686" s="6" t="s">
        <v>337</v>
      </c>
      <c r="D686" s="6" t="s">
        <v>618</v>
      </c>
      <c r="E686" s="9"/>
      <c r="F686" s="7">
        <f t="shared" ref="F686:F728" si="152">G686+H686</f>
        <v>200</v>
      </c>
      <c r="G686" s="7">
        <f t="shared" si="150"/>
        <v>200</v>
      </c>
      <c r="H686" s="7">
        <f t="shared" si="150"/>
        <v>0</v>
      </c>
      <c r="I686" s="7">
        <f t="shared" ref="I686:I728" si="153">J686+K686</f>
        <v>200</v>
      </c>
      <c r="J686" s="7">
        <f t="shared" si="151"/>
        <v>200</v>
      </c>
      <c r="K686" s="7">
        <f t="shared" si="151"/>
        <v>0</v>
      </c>
    </row>
    <row r="687" spans="1:11" ht="146.25" customHeight="1">
      <c r="A687" s="6" t="s">
        <v>145</v>
      </c>
      <c r="B687" s="6"/>
      <c r="C687" s="6" t="s">
        <v>337</v>
      </c>
      <c r="D687" s="6" t="s">
        <v>618</v>
      </c>
      <c r="E687" s="6" t="s">
        <v>146</v>
      </c>
      <c r="F687" s="7">
        <f t="shared" si="152"/>
        <v>200</v>
      </c>
      <c r="G687" s="7">
        <v>200</v>
      </c>
      <c r="H687" s="7"/>
      <c r="I687" s="7">
        <f t="shared" si="153"/>
        <v>200</v>
      </c>
      <c r="J687" s="7">
        <v>200</v>
      </c>
      <c r="K687" s="7"/>
    </row>
    <row r="688" spans="1:11" ht="142.5" customHeight="1">
      <c r="A688" s="19" t="s">
        <v>338</v>
      </c>
      <c r="B688" s="9"/>
      <c r="C688" s="9" t="s">
        <v>337</v>
      </c>
      <c r="D688" s="9" t="s">
        <v>339</v>
      </c>
      <c r="E688" s="9"/>
      <c r="F688" s="8">
        <f t="shared" si="152"/>
        <v>487465.3</v>
      </c>
      <c r="G688" s="8">
        <f>G689+G698+G705+G715</f>
        <v>484877.6</v>
      </c>
      <c r="H688" s="8">
        <f>H689+H698+H705+H715</f>
        <v>2587.6999999999998</v>
      </c>
      <c r="I688" s="8">
        <f t="shared" si="153"/>
        <v>508921.1</v>
      </c>
      <c r="J688" s="8">
        <f>J689+J698+J705+J715</f>
        <v>506185</v>
      </c>
      <c r="K688" s="8">
        <f>K689+K698+K705+K715</f>
        <v>2736.1000000000004</v>
      </c>
    </row>
    <row r="689" spans="1:11" ht="98.45" customHeight="1">
      <c r="A689" s="19" t="s">
        <v>619</v>
      </c>
      <c r="B689" s="9"/>
      <c r="C689" s="9" t="s">
        <v>337</v>
      </c>
      <c r="D689" s="9" t="s">
        <v>340</v>
      </c>
      <c r="E689" s="9"/>
      <c r="F689" s="8">
        <f t="shared" si="152"/>
        <v>76588.7</v>
      </c>
      <c r="G689" s="8">
        <f>G690+G695</f>
        <v>75887</v>
      </c>
      <c r="H689" s="8">
        <f>H690+H695</f>
        <v>701.7</v>
      </c>
      <c r="I689" s="8">
        <f t="shared" si="153"/>
        <v>81173.7</v>
      </c>
      <c r="J689" s="8">
        <f>J690+J695</f>
        <v>80472</v>
      </c>
      <c r="K689" s="8">
        <f>K690+K695</f>
        <v>701.7</v>
      </c>
    </row>
    <row r="690" spans="1:11" ht="159" customHeight="1">
      <c r="A690" s="19" t="s">
        <v>620</v>
      </c>
      <c r="B690" s="9"/>
      <c r="C690" s="9" t="s">
        <v>337</v>
      </c>
      <c r="D690" s="9" t="s">
        <v>621</v>
      </c>
      <c r="E690" s="9"/>
      <c r="F690" s="8">
        <f t="shared" si="152"/>
        <v>75809</v>
      </c>
      <c r="G690" s="8">
        <f>G691</f>
        <v>75809</v>
      </c>
      <c r="H690" s="8">
        <f>H691</f>
        <v>0</v>
      </c>
      <c r="I690" s="8">
        <f t="shared" si="153"/>
        <v>80394</v>
      </c>
      <c r="J690" s="8">
        <f>J691</f>
        <v>80394</v>
      </c>
      <c r="K690" s="8">
        <f>K691</f>
        <v>0</v>
      </c>
    </row>
    <row r="691" spans="1:11" ht="145.15" customHeight="1">
      <c r="A691" s="5" t="s">
        <v>121</v>
      </c>
      <c r="B691" s="9"/>
      <c r="C691" s="6" t="s">
        <v>337</v>
      </c>
      <c r="D691" s="6" t="s">
        <v>622</v>
      </c>
      <c r="E691" s="6"/>
      <c r="F691" s="7">
        <f t="shared" si="152"/>
        <v>75809</v>
      </c>
      <c r="G691" s="7">
        <f>G692+G693+G694</f>
        <v>75809</v>
      </c>
      <c r="H691" s="7">
        <f>H692</f>
        <v>0</v>
      </c>
      <c r="I691" s="7">
        <f t="shared" si="153"/>
        <v>80394</v>
      </c>
      <c r="J691" s="7">
        <f>J692+J693+J694</f>
        <v>80394</v>
      </c>
      <c r="K691" s="7">
        <f>K692</f>
        <v>0</v>
      </c>
    </row>
    <row r="692" spans="1:11" ht="240" customHeight="1">
      <c r="A692" s="22" t="s">
        <v>30</v>
      </c>
      <c r="B692" s="9"/>
      <c r="C692" s="6" t="s">
        <v>337</v>
      </c>
      <c r="D692" s="6" t="s">
        <v>622</v>
      </c>
      <c r="E692" s="6" t="s">
        <v>31</v>
      </c>
      <c r="F692" s="7">
        <f t="shared" si="152"/>
        <v>65576</v>
      </c>
      <c r="G692" s="7">
        <f>65496+80</f>
        <v>65576</v>
      </c>
      <c r="H692" s="7"/>
      <c r="I692" s="7">
        <f t="shared" si="153"/>
        <v>70161</v>
      </c>
      <c r="J692" s="7">
        <f>80+70081</f>
        <v>70161</v>
      </c>
      <c r="K692" s="7"/>
    </row>
    <row r="693" spans="1:11" ht="106.9" customHeight="1">
      <c r="A693" s="22" t="s">
        <v>34</v>
      </c>
      <c r="B693" s="9"/>
      <c r="C693" s="6" t="s">
        <v>337</v>
      </c>
      <c r="D693" s="6" t="s">
        <v>622</v>
      </c>
      <c r="E693" s="6" t="s">
        <v>35</v>
      </c>
      <c r="F693" s="7">
        <f t="shared" si="152"/>
        <v>9738</v>
      </c>
      <c r="G693" s="7">
        <f>6238+3500</f>
        <v>9738</v>
      </c>
      <c r="H693" s="7"/>
      <c r="I693" s="7">
        <f t="shared" si="153"/>
        <v>9738</v>
      </c>
      <c r="J693" s="7">
        <f>3500+6238</f>
        <v>9738</v>
      </c>
      <c r="K693" s="7"/>
    </row>
    <row r="694" spans="1:11" ht="65.45" customHeight="1">
      <c r="A694" s="6" t="s">
        <v>46</v>
      </c>
      <c r="B694" s="9"/>
      <c r="C694" s="6" t="s">
        <v>337</v>
      </c>
      <c r="D694" s="6" t="s">
        <v>622</v>
      </c>
      <c r="E694" s="6" t="s">
        <v>47</v>
      </c>
      <c r="F694" s="7">
        <f t="shared" si="152"/>
        <v>495</v>
      </c>
      <c r="G694" s="7">
        <v>495</v>
      </c>
      <c r="H694" s="7"/>
      <c r="I694" s="7">
        <f t="shared" si="153"/>
        <v>495</v>
      </c>
      <c r="J694" s="7">
        <v>495</v>
      </c>
      <c r="K694" s="7"/>
    </row>
    <row r="695" spans="1:11" ht="126.75" customHeight="1">
      <c r="A695" s="4" t="s">
        <v>1037</v>
      </c>
      <c r="B695" s="4"/>
      <c r="C695" s="4" t="s">
        <v>337</v>
      </c>
      <c r="D695" s="4" t="s">
        <v>1038</v>
      </c>
      <c r="E695" s="4"/>
      <c r="F695" s="8">
        <f t="shared" si="152"/>
        <v>779.7</v>
      </c>
      <c r="G695" s="8">
        <f>G696</f>
        <v>78</v>
      </c>
      <c r="H695" s="8">
        <f>H696</f>
        <v>701.7</v>
      </c>
      <c r="I695" s="8">
        <f t="shared" si="153"/>
        <v>779.7</v>
      </c>
      <c r="J695" s="8">
        <f>J696</f>
        <v>78</v>
      </c>
      <c r="K695" s="8">
        <f>K696</f>
        <v>701.7</v>
      </c>
    </row>
    <row r="696" spans="1:11" ht="276" customHeight="1">
      <c r="A696" s="3" t="s">
        <v>1039</v>
      </c>
      <c r="B696" s="4"/>
      <c r="C696" s="2" t="s">
        <v>337</v>
      </c>
      <c r="D696" s="2" t="s">
        <v>1040</v>
      </c>
      <c r="E696" s="2"/>
      <c r="F696" s="7">
        <f t="shared" si="152"/>
        <v>779.7</v>
      </c>
      <c r="G696" s="7">
        <f>G697</f>
        <v>78</v>
      </c>
      <c r="H696" s="7">
        <f>H697</f>
        <v>701.7</v>
      </c>
      <c r="I696" s="7">
        <f t="shared" si="153"/>
        <v>779.7</v>
      </c>
      <c r="J696" s="7">
        <f>J697</f>
        <v>78</v>
      </c>
      <c r="K696" s="7">
        <f>K697</f>
        <v>701.7</v>
      </c>
    </row>
    <row r="697" spans="1:11" ht="83.25" customHeight="1">
      <c r="A697" s="3" t="s">
        <v>34</v>
      </c>
      <c r="B697" s="4"/>
      <c r="C697" s="2" t="s">
        <v>337</v>
      </c>
      <c r="D697" s="2" t="s">
        <v>1040</v>
      </c>
      <c r="E697" s="2" t="s">
        <v>35</v>
      </c>
      <c r="F697" s="7">
        <f t="shared" si="152"/>
        <v>779.7</v>
      </c>
      <c r="G697" s="7">
        <v>78</v>
      </c>
      <c r="H697" s="7">
        <v>701.7</v>
      </c>
      <c r="I697" s="7">
        <f t="shared" si="153"/>
        <v>779.7</v>
      </c>
      <c r="J697" s="7">
        <v>78</v>
      </c>
      <c r="K697" s="7">
        <v>701.7</v>
      </c>
    </row>
    <row r="698" spans="1:11" ht="87.6" customHeight="1">
      <c r="A698" s="19" t="s">
        <v>623</v>
      </c>
      <c r="B698" s="9"/>
      <c r="C698" s="9" t="s">
        <v>337</v>
      </c>
      <c r="D698" s="9" t="s">
        <v>624</v>
      </c>
      <c r="E698" s="9"/>
      <c r="F698" s="8">
        <f t="shared" si="152"/>
        <v>59310</v>
      </c>
      <c r="G698" s="8">
        <f>G699</f>
        <v>59310</v>
      </c>
      <c r="H698" s="8">
        <f>H699</f>
        <v>0</v>
      </c>
      <c r="I698" s="8">
        <f t="shared" si="153"/>
        <v>62820</v>
      </c>
      <c r="J698" s="8">
        <f>J699</f>
        <v>62820</v>
      </c>
      <c r="K698" s="8">
        <f>K699</f>
        <v>0</v>
      </c>
    </row>
    <row r="699" spans="1:11" ht="192" customHeight="1">
      <c r="A699" s="32" t="s">
        <v>625</v>
      </c>
      <c r="B699" s="9"/>
      <c r="C699" s="9" t="s">
        <v>337</v>
      </c>
      <c r="D699" s="9" t="s">
        <v>626</v>
      </c>
      <c r="E699" s="9"/>
      <c r="F699" s="8">
        <f t="shared" si="152"/>
        <v>59310</v>
      </c>
      <c r="G699" s="8">
        <f>G700</f>
        <v>59310</v>
      </c>
      <c r="H699" s="8">
        <f>H700</f>
        <v>0</v>
      </c>
      <c r="I699" s="8">
        <f t="shared" si="153"/>
        <v>62820</v>
      </c>
      <c r="J699" s="8">
        <f>J700</f>
        <v>62820</v>
      </c>
      <c r="K699" s="8">
        <f>K700</f>
        <v>0</v>
      </c>
    </row>
    <row r="700" spans="1:11" ht="139.15" customHeight="1">
      <c r="A700" s="5" t="s">
        <v>101</v>
      </c>
      <c r="B700" s="9"/>
      <c r="C700" s="6" t="s">
        <v>337</v>
      </c>
      <c r="D700" s="6" t="s">
        <v>627</v>
      </c>
      <c r="E700" s="6"/>
      <c r="F700" s="7">
        <f t="shared" si="152"/>
        <v>59310</v>
      </c>
      <c r="G700" s="7">
        <f>G701+G702+G703+G704</f>
        <v>59310</v>
      </c>
      <c r="H700" s="7">
        <f>H701+H702+H703</f>
        <v>0</v>
      </c>
      <c r="I700" s="7">
        <f t="shared" si="153"/>
        <v>62820</v>
      </c>
      <c r="J700" s="7">
        <f>J701+J702+J703+J704</f>
        <v>62820</v>
      </c>
      <c r="K700" s="7">
        <f>K701+K702+K703</f>
        <v>0</v>
      </c>
    </row>
    <row r="701" spans="1:11" ht="240" customHeight="1">
      <c r="A701" s="22" t="s">
        <v>30</v>
      </c>
      <c r="B701" s="9"/>
      <c r="C701" s="6" t="s">
        <v>337</v>
      </c>
      <c r="D701" s="6" t="s">
        <v>627</v>
      </c>
      <c r="E701" s="6" t="s">
        <v>31</v>
      </c>
      <c r="F701" s="7">
        <f t="shared" si="152"/>
        <v>30213</v>
      </c>
      <c r="G701" s="7">
        <f>30183+30</f>
        <v>30213</v>
      </c>
      <c r="H701" s="7"/>
      <c r="I701" s="7">
        <f t="shared" si="153"/>
        <v>32326</v>
      </c>
      <c r="J701" s="7">
        <f>30+32296</f>
        <v>32326</v>
      </c>
      <c r="K701" s="7"/>
    </row>
    <row r="702" spans="1:11" ht="106.15" customHeight="1">
      <c r="A702" s="6" t="s">
        <v>34</v>
      </c>
      <c r="B702" s="9"/>
      <c r="C702" s="6" t="s">
        <v>337</v>
      </c>
      <c r="D702" s="6" t="s">
        <v>627</v>
      </c>
      <c r="E702" s="6" t="s">
        <v>35</v>
      </c>
      <c r="F702" s="7">
        <f t="shared" si="152"/>
        <v>5000</v>
      </c>
      <c r="G702" s="7">
        <f>1000+4000</f>
        <v>5000</v>
      </c>
      <c r="H702" s="7"/>
      <c r="I702" s="7">
        <f t="shared" si="153"/>
        <v>5000</v>
      </c>
      <c r="J702" s="7">
        <f>1000+4000</f>
        <v>5000</v>
      </c>
      <c r="K702" s="7"/>
    </row>
    <row r="703" spans="1:11" ht="136.9" customHeight="1">
      <c r="A703" s="6" t="s">
        <v>145</v>
      </c>
      <c r="B703" s="9"/>
      <c r="C703" s="6" t="s">
        <v>337</v>
      </c>
      <c r="D703" s="6" t="s">
        <v>627</v>
      </c>
      <c r="E703" s="6" t="s">
        <v>146</v>
      </c>
      <c r="F703" s="7">
        <f t="shared" si="152"/>
        <v>23948</v>
      </c>
      <c r="G703" s="7">
        <f>19948+4000</f>
        <v>23948</v>
      </c>
      <c r="H703" s="7"/>
      <c r="I703" s="7">
        <f t="shared" si="153"/>
        <v>25345</v>
      </c>
      <c r="J703" s="7">
        <f>21345+4000</f>
        <v>25345</v>
      </c>
      <c r="K703" s="7"/>
    </row>
    <row r="704" spans="1:11" ht="65.45" customHeight="1">
      <c r="A704" s="6" t="s">
        <v>46</v>
      </c>
      <c r="B704" s="9"/>
      <c r="C704" s="6" t="s">
        <v>337</v>
      </c>
      <c r="D704" s="6" t="s">
        <v>627</v>
      </c>
      <c r="E704" s="6" t="s">
        <v>47</v>
      </c>
      <c r="F704" s="7">
        <f t="shared" si="152"/>
        <v>149</v>
      </c>
      <c r="G704" s="7">
        <v>149</v>
      </c>
      <c r="H704" s="7"/>
      <c r="I704" s="7">
        <f t="shared" si="153"/>
        <v>149</v>
      </c>
      <c r="J704" s="7">
        <v>149</v>
      </c>
      <c r="K704" s="7"/>
    </row>
    <row r="705" spans="1:11" ht="107.45" customHeight="1">
      <c r="A705" s="19" t="s">
        <v>341</v>
      </c>
      <c r="B705" s="9"/>
      <c r="C705" s="9" t="s">
        <v>337</v>
      </c>
      <c r="D705" s="9" t="s">
        <v>342</v>
      </c>
      <c r="E705" s="9"/>
      <c r="F705" s="8">
        <f t="shared" si="152"/>
        <v>277509</v>
      </c>
      <c r="G705" s="8">
        <f>G706+G712</f>
        <v>277509</v>
      </c>
      <c r="H705" s="8">
        <f>H706+H712</f>
        <v>0</v>
      </c>
      <c r="I705" s="8">
        <f t="shared" si="153"/>
        <v>286403</v>
      </c>
      <c r="J705" s="8">
        <f>J706+J712</f>
        <v>286403</v>
      </c>
      <c r="K705" s="8">
        <f>K706+K712</f>
        <v>0</v>
      </c>
    </row>
    <row r="706" spans="1:11" ht="216" customHeight="1">
      <c r="A706" s="32" t="s">
        <v>628</v>
      </c>
      <c r="B706" s="9"/>
      <c r="C706" s="9" t="s">
        <v>337</v>
      </c>
      <c r="D706" s="9" t="s">
        <v>629</v>
      </c>
      <c r="E706" s="9"/>
      <c r="F706" s="8">
        <f t="shared" si="152"/>
        <v>275850</v>
      </c>
      <c r="G706" s="8">
        <f>G707</f>
        <v>275850</v>
      </c>
      <c r="H706" s="8">
        <f>H707</f>
        <v>0</v>
      </c>
      <c r="I706" s="8">
        <f t="shared" si="153"/>
        <v>284744</v>
      </c>
      <c r="J706" s="8">
        <f>J707</f>
        <v>284744</v>
      </c>
      <c r="K706" s="8">
        <f>K707</f>
        <v>0</v>
      </c>
    </row>
    <row r="707" spans="1:11" ht="139.15" customHeight="1">
      <c r="A707" s="5" t="s">
        <v>101</v>
      </c>
      <c r="B707" s="9"/>
      <c r="C707" s="6" t="s">
        <v>337</v>
      </c>
      <c r="D707" s="6" t="s">
        <v>630</v>
      </c>
      <c r="E707" s="6"/>
      <c r="F707" s="7">
        <f t="shared" si="152"/>
        <v>275850</v>
      </c>
      <c r="G707" s="7">
        <f>G708+G709+G710+G711</f>
        <v>275850</v>
      </c>
      <c r="H707" s="7">
        <f>H708+H709+H710+H711</f>
        <v>0</v>
      </c>
      <c r="I707" s="7">
        <f t="shared" si="153"/>
        <v>284744</v>
      </c>
      <c r="J707" s="7">
        <f>J708+J709+J710+J711</f>
        <v>284744</v>
      </c>
      <c r="K707" s="7">
        <f>K708+K709+K710+K711</f>
        <v>0</v>
      </c>
    </row>
    <row r="708" spans="1:11" ht="238.9" customHeight="1">
      <c r="A708" s="22" t="s">
        <v>30</v>
      </c>
      <c r="B708" s="9"/>
      <c r="C708" s="6" t="s">
        <v>337</v>
      </c>
      <c r="D708" s="6" t="s">
        <v>630</v>
      </c>
      <c r="E708" s="6" t="s">
        <v>31</v>
      </c>
      <c r="F708" s="7">
        <f t="shared" si="152"/>
        <v>59289</v>
      </c>
      <c r="G708" s="7">
        <f>59289</f>
        <v>59289</v>
      </c>
      <c r="H708" s="7"/>
      <c r="I708" s="7">
        <f t="shared" si="153"/>
        <v>63440</v>
      </c>
      <c r="J708" s="7">
        <f>63440</f>
        <v>63440</v>
      </c>
      <c r="K708" s="7"/>
    </row>
    <row r="709" spans="1:11" ht="105" customHeight="1">
      <c r="A709" s="6" t="s">
        <v>34</v>
      </c>
      <c r="B709" s="9"/>
      <c r="C709" s="6" t="s">
        <v>337</v>
      </c>
      <c r="D709" s="6" t="s">
        <v>630</v>
      </c>
      <c r="E709" s="6" t="s">
        <v>35</v>
      </c>
      <c r="F709" s="7">
        <f t="shared" si="152"/>
        <v>11786</v>
      </c>
      <c r="G709" s="7">
        <f>10786+1000</f>
        <v>11786</v>
      </c>
      <c r="H709" s="7"/>
      <c r="I709" s="7">
        <f t="shared" si="153"/>
        <v>11786</v>
      </c>
      <c r="J709" s="7">
        <f>1000+10786</f>
        <v>11786</v>
      </c>
      <c r="K709" s="7"/>
    </row>
    <row r="710" spans="1:11" ht="153.6" customHeight="1">
      <c r="A710" s="6" t="s">
        <v>145</v>
      </c>
      <c r="B710" s="9"/>
      <c r="C710" s="6" t="s">
        <v>337</v>
      </c>
      <c r="D710" s="6" t="s">
        <v>630</v>
      </c>
      <c r="E710" s="6" t="s">
        <v>146</v>
      </c>
      <c r="F710" s="7">
        <f t="shared" si="152"/>
        <v>202075</v>
      </c>
      <c r="G710" s="7">
        <f>189575+9500+3000</f>
        <v>202075</v>
      </c>
      <c r="H710" s="7"/>
      <c r="I710" s="7">
        <f t="shared" si="153"/>
        <v>206818</v>
      </c>
      <c r="J710" s="7">
        <f>9500+203079+3000-8761</f>
        <v>206818</v>
      </c>
      <c r="K710" s="7"/>
    </row>
    <row r="711" spans="1:11" ht="65.45" customHeight="1">
      <c r="A711" s="6" t="s">
        <v>46</v>
      </c>
      <c r="B711" s="9"/>
      <c r="C711" s="6" t="s">
        <v>337</v>
      </c>
      <c r="D711" s="6" t="s">
        <v>630</v>
      </c>
      <c r="E711" s="6" t="s">
        <v>47</v>
      </c>
      <c r="F711" s="7">
        <f t="shared" si="152"/>
        <v>2700</v>
      </c>
      <c r="G711" s="7">
        <v>2700</v>
      </c>
      <c r="H711" s="7"/>
      <c r="I711" s="7">
        <f t="shared" si="153"/>
        <v>2700</v>
      </c>
      <c r="J711" s="7">
        <v>2700</v>
      </c>
      <c r="K711" s="7"/>
    </row>
    <row r="712" spans="1:11" ht="265.5" customHeight="1">
      <c r="A712" s="32" t="s">
        <v>631</v>
      </c>
      <c r="B712" s="9"/>
      <c r="C712" s="9" t="s">
        <v>337</v>
      </c>
      <c r="D712" s="9" t="s">
        <v>632</v>
      </c>
      <c r="E712" s="9"/>
      <c r="F712" s="8">
        <f t="shared" si="152"/>
        <v>1659</v>
      </c>
      <c r="G712" s="8">
        <f>G713</f>
        <v>1659</v>
      </c>
      <c r="H712" s="8">
        <f>H713</f>
        <v>0</v>
      </c>
      <c r="I712" s="8">
        <f t="shared" si="153"/>
        <v>1659</v>
      </c>
      <c r="J712" s="8">
        <f>J713</f>
        <v>1659</v>
      </c>
      <c r="K712" s="8">
        <f>K713</f>
        <v>0</v>
      </c>
    </row>
    <row r="713" spans="1:11" ht="39.75" customHeight="1">
      <c r="A713" s="5" t="s">
        <v>60</v>
      </c>
      <c r="B713" s="9"/>
      <c r="C713" s="6" t="s">
        <v>337</v>
      </c>
      <c r="D713" s="6" t="s">
        <v>633</v>
      </c>
      <c r="E713" s="6"/>
      <c r="F713" s="7">
        <f t="shared" si="152"/>
        <v>1659</v>
      </c>
      <c r="G713" s="7">
        <f>G714</f>
        <v>1659</v>
      </c>
      <c r="H713" s="7">
        <f>H714</f>
        <v>0</v>
      </c>
      <c r="I713" s="7">
        <f t="shared" si="153"/>
        <v>1659</v>
      </c>
      <c r="J713" s="7">
        <f>J714</f>
        <v>1659</v>
      </c>
      <c r="K713" s="7">
        <f>K714</f>
        <v>0</v>
      </c>
    </row>
    <row r="714" spans="1:11" ht="133.15" customHeight="1">
      <c r="A714" s="6" t="s">
        <v>145</v>
      </c>
      <c r="B714" s="9"/>
      <c r="C714" s="6" t="s">
        <v>337</v>
      </c>
      <c r="D714" s="6" t="s">
        <v>633</v>
      </c>
      <c r="E714" s="6" t="s">
        <v>146</v>
      </c>
      <c r="F714" s="7">
        <f t="shared" si="152"/>
        <v>1659</v>
      </c>
      <c r="G714" s="7">
        <f>1694-35</f>
        <v>1659</v>
      </c>
      <c r="H714" s="7"/>
      <c r="I714" s="7">
        <f t="shared" si="153"/>
        <v>1659</v>
      </c>
      <c r="J714" s="7">
        <f>1694-35</f>
        <v>1659</v>
      </c>
      <c r="K714" s="7"/>
    </row>
    <row r="715" spans="1:11" ht="102.6" customHeight="1">
      <c r="A715" s="19" t="s">
        <v>634</v>
      </c>
      <c r="B715" s="9"/>
      <c r="C715" s="9" t="s">
        <v>337</v>
      </c>
      <c r="D715" s="9" t="s">
        <v>635</v>
      </c>
      <c r="E715" s="9"/>
      <c r="F715" s="8">
        <f t="shared" si="152"/>
        <v>74057.600000000006</v>
      </c>
      <c r="G715" s="8">
        <f>G716+G719</f>
        <v>72171.600000000006</v>
      </c>
      <c r="H715" s="8">
        <f>H716+H719</f>
        <v>1886</v>
      </c>
      <c r="I715" s="8">
        <f t="shared" si="153"/>
        <v>78524.399999999994</v>
      </c>
      <c r="J715" s="8">
        <f>J716+J719</f>
        <v>76490</v>
      </c>
      <c r="K715" s="8">
        <f>K716+K719</f>
        <v>2034.4</v>
      </c>
    </row>
    <row r="716" spans="1:11" ht="156" customHeight="1">
      <c r="A716" s="9" t="s">
        <v>636</v>
      </c>
      <c r="B716" s="9"/>
      <c r="C716" s="9" t="s">
        <v>337</v>
      </c>
      <c r="D716" s="9" t="s">
        <v>637</v>
      </c>
      <c r="E716" s="9"/>
      <c r="F716" s="8">
        <f t="shared" si="152"/>
        <v>71962</v>
      </c>
      <c r="G716" s="8">
        <f>G717</f>
        <v>71962</v>
      </c>
      <c r="H716" s="8">
        <f>H717</f>
        <v>0</v>
      </c>
      <c r="I716" s="8">
        <f t="shared" si="153"/>
        <v>76264</v>
      </c>
      <c r="J716" s="8">
        <f>J717</f>
        <v>76264</v>
      </c>
      <c r="K716" s="8">
        <f>K717</f>
        <v>0</v>
      </c>
    </row>
    <row r="717" spans="1:11" ht="137.44999999999999" customHeight="1">
      <c r="A717" s="6" t="s">
        <v>101</v>
      </c>
      <c r="B717" s="9"/>
      <c r="C717" s="6" t="s">
        <v>337</v>
      </c>
      <c r="D717" s="6" t="s">
        <v>638</v>
      </c>
      <c r="E717" s="6"/>
      <c r="F717" s="7">
        <f t="shared" si="152"/>
        <v>71962</v>
      </c>
      <c r="G717" s="7">
        <f>G718</f>
        <v>71962</v>
      </c>
      <c r="H717" s="7">
        <f>H718</f>
        <v>0</v>
      </c>
      <c r="I717" s="7">
        <f t="shared" si="153"/>
        <v>76264</v>
      </c>
      <c r="J717" s="7">
        <f>J718</f>
        <v>76264</v>
      </c>
      <c r="K717" s="7">
        <f>K718</f>
        <v>0</v>
      </c>
    </row>
    <row r="718" spans="1:11" ht="160.9" customHeight="1">
      <c r="A718" s="6" t="s">
        <v>145</v>
      </c>
      <c r="B718" s="9"/>
      <c r="C718" s="6" t="s">
        <v>337</v>
      </c>
      <c r="D718" s="6" t="s">
        <v>638</v>
      </c>
      <c r="E718" s="6" t="s">
        <v>146</v>
      </c>
      <c r="F718" s="7">
        <f t="shared" si="152"/>
        <v>71962</v>
      </c>
      <c r="G718" s="7">
        <f>61462+9500+1000</f>
        <v>71962</v>
      </c>
      <c r="H718" s="7"/>
      <c r="I718" s="7">
        <f t="shared" si="153"/>
        <v>76264</v>
      </c>
      <c r="J718" s="7">
        <f>9500+65764+1000</f>
        <v>76264</v>
      </c>
      <c r="K718" s="7"/>
    </row>
    <row r="719" spans="1:11" ht="160.9" customHeight="1">
      <c r="A719" s="9" t="s">
        <v>639</v>
      </c>
      <c r="B719" s="9"/>
      <c r="C719" s="9" t="s">
        <v>337</v>
      </c>
      <c r="D719" s="9" t="s">
        <v>640</v>
      </c>
      <c r="E719" s="9"/>
      <c r="F719" s="8">
        <f t="shared" si="152"/>
        <v>2095.6</v>
      </c>
      <c r="G719" s="8">
        <f>G720</f>
        <v>209.6</v>
      </c>
      <c r="H719" s="8">
        <f>H720</f>
        <v>1886</v>
      </c>
      <c r="I719" s="8">
        <f t="shared" si="153"/>
        <v>2260.4</v>
      </c>
      <c r="J719" s="8">
        <f>J720</f>
        <v>226</v>
      </c>
      <c r="K719" s="8">
        <f>K720</f>
        <v>2034.4</v>
      </c>
    </row>
    <row r="720" spans="1:11" ht="183" customHeight="1">
      <c r="A720" s="6" t="s">
        <v>641</v>
      </c>
      <c r="B720" s="9"/>
      <c r="C720" s="6" t="s">
        <v>337</v>
      </c>
      <c r="D720" s="6" t="s">
        <v>642</v>
      </c>
      <c r="E720" s="6"/>
      <c r="F720" s="7">
        <f t="shared" si="152"/>
        <v>2095.6</v>
      </c>
      <c r="G720" s="7">
        <f>G721</f>
        <v>209.6</v>
      </c>
      <c r="H720" s="7">
        <f>H721</f>
        <v>1886</v>
      </c>
      <c r="I720" s="7">
        <f t="shared" si="153"/>
        <v>2260.4</v>
      </c>
      <c r="J720" s="7">
        <f>J721</f>
        <v>226</v>
      </c>
      <c r="K720" s="7">
        <f>K721</f>
        <v>2034.4</v>
      </c>
    </row>
    <row r="721" spans="1:11" ht="155.25" customHeight="1">
      <c r="A721" s="6" t="s">
        <v>145</v>
      </c>
      <c r="B721" s="9"/>
      <c r="C721" s="6" t="s">
        <v>337</v>
      </c>
      <c r="D721" s="6" t="s">
        <v>642</v>
      </c>
      <c r="E721" s="6" t="s">
        <v>146</v>
      </c>
      <c r="F721" s="7">
        <f t="shared" si="152"/>
        <v>2095.6</v>
      </c>
      <c r="G721" s="7">
        <v>209.6</v>
      </c>
      <c r="H721" s="7">
        <v>1886</v>
      </c>
      <c r="I721" s="7">
        <f t="shared" si="153"/>
        <v>2260.4</v>
      </c>
      <c r="J721" s="7">
        <v>226</v>
      </c>
      <c r="K721" s="7">
        <v>2034.4</v>
      </c>
    </row>
    <row r="722" spans="1:11" ht="84.6" customHeight="1">
      <c r="A722" s="9" t="s">
        <v>350</v>
      </c>
      <c r="B722" s="9"/>
      <c r="C722" s="9" t="s">
        <v>351</v>
      </c>
      <c r="D722" s="9"/>
      <c r="E722" s="9"/>
      <c r="F722" s="8">
        <f t="shared" si="152"/>
        <v>98266.8</v>
      </c>
      <c r="G722" s="8">
        <f>G723</f>
        <v>98266.8</v>
      </c>
      <c r="H722" s="8">
        <f>H723</f>
        <v>0</v>
      </c>
      <c r="I722" s="8">
        <f t="shared" si="153"/>
        <v>93315.9</v>
      </c>
      <c r="J722" s="8">
        <f>J723</f>
        <v>93315.9</v>
      </c>
      <c r="K722" s="8">
        <f>K723</f>
        <v>0</v>
      </c>
    </row>
    <row r="723" spans="1:11" ht="138.75" customHeight="1">
      <c r="A723" s="19" t="s">
        <v>338</v>
      </c>
      <c r="B723" s="9"/>
      <c r="C723" s="9" t="s">
        <v>351</v>
      </c>
      <c r="D723" s="9" t="s">
        <v>339</v>
      </c>
      <c r="E723" s="9"/>
      <c r="F723" s="8">
        <f t="shared" si="152"/>
        <v>98266.8</v>
      </c>
      <c r="G723" s="8">
        <f>G724</f>
        <v>98266.8</v>
      </c>
      <c r="H723" s="8">
        <f>H724</f>
        <v>0</v>
      </c>
      <c r="I723" s="8">
        <f t="shared" si="153"/>
        <v>93315.9</v>
      </c>
      <c r="J723" s="8">
        <f>J724</f>
        <v>93315.9</v>
      </c>
      <c r="K723" s="8">
        <f>K724</f>
        <v>0</v>
      </c>
    </row>
    <row r="724" spans="1:11" ht="110.45" customHeight="1">
      <c r="A724" s="19" t="s">
        <v>643</v>
      </c>
      <c r="B724" s="9"/>
      <c r="C724" s="9" t="s">
        <v>351</v>
      </c>
      <c r="D724" s="9" t="s">
        <v>644</v>
      </c>
      <c r="E724" s="9"/>
      <c r="F724" s="8">
        <f t="shared" si="152"/>
        <v>98266.8</v>
      </c>
      <c r="G724" s="8">
        <f>G725+G729</f>
        <v>98266.8</v>
      </c>
      <c r="H724" s="8">
        <f>H725+H729</f>
        <v>0</v>
      </c>
      <c r="I724" s="8">
        <f t="shared" si="153"/>
        <v>93315.9</v>
      </c>
      <c r="J724" s="8">
        <f>J725+J729</f>
        <v>93315.9</v>
      </c>
      <c r="K724" s="8">
        <f>K725+K729</f>
        <v>0</v>
      </c>
    </row>
    <row r="725" spans="1:11" ht="177" customHeight="1">
      <c r="A725" s="19" t="s">
        <v>645</v>
      </c>
      <c r="B725" s="9"/>
      <c r="C725" s="9" t="s">
        <v>351</v>
      </c>
      <c r="D725" s="9" t="s">
        <v>646</v>
      </c>
      <c r="E725" s="9"/>
      <c r="F725" s="8">
        <f t="shared" si="152"/>
        <v>8317.7999999999993</v>
      </c>
      <c r="G725" s="8">
        <f>G726</f>
        <v>8317.7999999999993</v>
      </c>
      <c r="H725" s="8">
        <f>H726</f>
        <v>0</v>
      </c>
      <c r="I725" s="8">
        <f t="shared" si="153"/>
        <v>8645.9</v>
      </c>
      <c r="J725" s="8">
        <f>J726</f>
        <v>8645.9</v>
      </c>
      <c r="K725" s="8">
        <f>K726</f>
        <v>0</v>
      </c>
    </row>
    <row r="726" spans="1:11" ht="101.45" customHeight="1">
      <c r="A726" s="22" t="s">
        <v>29</v>
      </c>
      <c r="B726" s="9"/>
      <c r="C726" s="6" t="s">
        <v>351</v>
      </c>
      <c r="D726" s="6" t="s">
        <v>647</v>
      </c>
      <c r="E726" s="6"/>
      <c r="F726" s="7">
        <f t="shared" si="152"/>
        <v>8317.7999999999993</v>
      </c>
      <c r="G726" s="7">
        <f>G727+G728</f>
        <v>8317.7999999999993</v>
      </c>
      <c r="H726" s="7">
        <f>H727</f>
        <v>0</v>
      </c>
      <c r="I726" s="7">
        <f t="shared" si="153"/>
        <v>8645.9</v>
      </c>
      <c r="J726" s="7">
        <f>J727+J728</f>
        <v>8645.9</v>
      </c>
      <c r="K726" s="7">
        <f>K727</f>
        <v>0</v>
      </c>
    </row>
    <row r="727" spans="1:11" ht="238.9" customHeight="1">
      <c r="A727" s="22" t="s">
        <v>30</v>
      </c>
      <c r="B727" s="9"/>
      <c r="C727" s="6" t="s">
        <v>351</v>
      </c>
      <c r="D727" s="6" t="s">
        <v>647</v>
      </c>
      <c r="E727" s="6" t="s">
        <v>31</v>
      </c>
      <c r="F727" s="7">
        <f t="shared" si="152"/>
        <v>8252.7999999999993</v>
      </c>
      <c r="G727" s="7">
        <f>50+8202.8</f>
        <v>8252.7999999999993</v>
      </c>
      <c r="H727" s="7"/>
      <c r="I727" s="7">
        <f t="shared" si="153"/>
        <v>8580.9</v>
      </c>
      <c r="J727" s="7">
        <f>50+8530.9</f>
        <v>8580.9</v>
      </c>
      <c r="K727" s="7"/>
    </row>
    <row r="728" spans="1:11" ht="100.9" customHeight="1">
      <c r="A728" s="6" t="s">
        <v>34</v>
      </c>
      <c r="B728" s="9"/>
      <c r="C728" s="6" t="s">
        <v>351</v>
      </c>
      <c r="D728" s="6" t="s">
        <v>647</v>
      </c>
      <c r="E728" s="6" t="s">
        <v>35</v>
      </c>
      <c r="F728" s="7">
        <f t="shared" si="152"/>
        <v>65</v>
      </c>
      <c r="G728" s="7">
        <v>65</v>
      </c>
      <c r="H728" s="7"/>
      <c r="I728" s="7">
        <f t="shared" si="153"/>
        <v>65</v>
      </c>
      <c r="J728" s="7">
        <v>65</v>
      </c>
      <c r="K728" s="7"/>
    </row>
    <row r="729" spans="1:11" ht="274.14999999999998" customHeight="1">
      <c r="A729" s="32" t="s">
        <v>648</v>
      </c>
      <c r="B729" s="9"/>
      <c r="C729" s="9" t="s">
        <v>351</v>
      </c>
      <c r="D729" s="9" t="s">
        <v>649</v>
      </c>
      <c r="E729" s="9"/>
      <c r="F729" s="8">
        <f t="shared" ref="F729:K729" si="154">F730</f>
        <v>89949</v>
      </c>
      <c r="G729" s="8">
        <f t="shared" si="154"/>
        <v>89949</v>
      </c>
      <c r="H729" s="8">
        <f t="shared" si="154"/>
        <v>0</v>
      </c>
      <c r="I729" s="8">
        <f t="shared" si="154"/>
        <v>84670</v>
      </c>
      <c r="J729" s="8">
        <f t="shared" si="154"/>
        <v>84670</v>
      </c>
      <c r="K729" s="8">
        <f t="shared" si="154"/>
        <v>0</v>
      </c>
    </row>
    <row r="730" spans="1:11" ht="138.6" customHeight="1">
      <c r="A730" s="5" t="s">
        <v>101</v>
      </c>
      <c r="B730" s="9"/>
      <c r="C730" s="6" t="s">
        <v>351</v>
      </c>
      <c r="D730" s="6" t="s">
        <v>650</v>
      </c>
      <c r="E730" s="6"/>
      <c r="F730" s="7">
        <f t="shared" ref="F730:F789" si="155">G730+H730</f>
        <v>89949</v>
      </c>
      <c r="G730" s="7">
        <f>G731+G732+G733</f>
        <v>89949</v>
      </c>
      <c r="H730" s="7">
        <f>H731+H732</f>
        <v>0</v>
      </c>
      <c r="I730" s="7">
        <f t="shared" ref="I730:I789" si="156">J730+K730</f>
        <v>84670</v>
      </c>
      <c r="J730" s="7">
        <f>J731+J732+J733</f>
        <v>84670</v>
      </c>
      <c r="K730" s="7">
        <f>K731+K732</f>
        <v>0</v>
      </c>
    </row>
    <row r="731" spans="1:11" ht="236.45" customHeight="1">
      <c r="A731" s="22" t="s">
        <v>30</v>
      </c>
      <c r="B731" s="9"/>
      <c r="C731" s="6" t="s">
        <v>351</v>
      </c>
      <c r="D731" s="6" t="s">
        <v>650</v>
      </c>
      <c r="E731" s="6" t="s">
        <v>31</v>
      </c>
      <c r="F731" s="7">
        <f t="shared" si="155"/>
        <v>87058</v>
      </c>
      <c r="G731" s="7">
        <f>30+87028</f>
        <v>87058</v>
      </c>
      <c r="H731" s="7"/>
      <c r="I731" s="7">
        <f t="shared" si="156"/>
        <v>81779.3</v>
      </c>
      <c r="J731" s="7">
        <f>30+90508-8758.7</f>
        <v>81779.3</v>
      </c>
      <c r="K731" s="7"/>
    </row>
    <row r="732" spans="1:11" ht="104.45" customHeight="1">
      <c r="A732" s="6" t="s">
        <v>34</v>
      </c>
      <c r="B732" s="9"/>
      <c r="C732" s="6" t="s">
        <v>351</v>
      </c>
      <c r="D732" s="6" t="s">
        <v>650</v>
      </c>
      <c r="E732" s="6" t="s">
        <v>35</v>
      </c>
      <c r="F732" s="7">
        <f t="shared" si="155"/>
        <v>2882</v>
      </c>
      <c r="G732" s="7">
        <f>535+2653-306</f>
        <v>2882</v>
      </c>
      <c r="H732" s="7"/>
      <c r="I732" s="7">
        <f t="shared" si="156"/>
        <v>2881.7</v>
      </c>
      <c r="J732" s="7">
        <f>535+2653-306-0.3</f>
        <v>2881.7</v>
      </c>
      <c r="K732" s="7"/>
    </row>
    <row r="733" spans="1:11" ht="57.75" customHeight="1">
      <c r="A733" s="6" t="s">
        <v>46</v>
      </c>
      <c r="B733" s="9"/>
      <c r="C733" s="6" t="s">
        <v>351</v>
      </c>
      <c r="D733" s="6" t="s">
        <v>650</v>
      </c>
      <c r="E733" s="6" t="s">
        <v>47</v>
      </c>
      <c r="F733" s="7">
        <f t="shared" si="155"/>
        <v>9</v>
      </c>
      <c r="G733" s="7">
        <v>9</v>
      </c>
      <c r="H733" s="7"/>
      <c r="I733" s="7">
        <f t="shared" si="156"/>
        <v>9</v>
      </c>
      <c r="J733" s="7">
        <v>9</v>
      </c>
      <c r="K733" s="7"/>
    </row>
    <row r="734" spans="1:11" ht="51.75" customHeight="1">
      <c r="A734" s="9" t="s">
        <v>352</v>
      </c>
      <c r="B734" s="9"/>
      <c r="C734" s="9" t="s">
        <v>353</v>
      </c>
      <c r="D734" s="9"/>
      <c r="E734" s="9"/>
      <c r="F734" s="8">
        <f t="shared" si="155"/>
        <v>1443</v>
      </c>
      <c r="G734" s="8">
        <f>G735</f>
        <v>1339</v>
      </c>
      <c r="H734" s="8">
        <f>H735</f>
        <v>104</v>
      </c>
      <c r="I734" s="8">
        <f t="shared" si="156"/>
        <v>1455</v>
      </c>
      <c r="J734" s="8">
        <f>J735</f>
        <v>1345</v>
      </c>
      <c r="K734" s="8">
        <f>K735</f>
        <v>110</v>
      </c>
    </row>
    <row r="735" spans="1:11" ht="61.15" customHeight="1">
      <c r="A735" s="9" t="s">
        <v>568</v>
      </c>
      <c r="B735" s="9"/>
      <c r="C735" s="9" t="s">
        <v>569</v>
      </c>
      <c r="D735" s="9"/>
      <c r="E735" s="9"/>
      <c r="F735" s="8">
        <f t="shared" si="155"/>
        <v>1443</v>
      </c>
      <c r="G735" s="8">
        <f>G736+G744</f>
        <v>1339</v>
      </c>
      <c r="H735" s="8">
        <f>H736+H744</f>
        <v>104</v>
      </c>
      <c r="I735" s="8">
        <f t="shared" si="156"/>
        <v>1455</v>
      </c>
      <c r="J735" s="8">
        <f>J736+J744</f>
        <v>1345</v>
      </c>
      <c r="K735" s="8">
        <f>K736</f>
        <v>110</v>
      </c>
    </row>
    <row r="736" spans="1:11" ht="144" customHeight="1">
      <c r="A736" s="19" t="s">
        <v>308</v>
      </c>
      <c r="B736" s="9"/>
      <c r="C736" s="9" t="s">
        <v>569</v>
      </c>
      <c r="D736" s="9" t="s">
        <v>309</v>
      </c>
      <c r="E736" s="9"/>
      <c r="F736" s="8">
        <f t="shared" si="155"/>
        <v>1321</v>
      </c>
      <c r="G736" s="8">
        <f>G737</f>
        <v>1217</v>
      </c>
      <c r="H736" s="8">
        <f>H737</f>
        <v>104</v>
      </c>
      <c r="I736" s="8">
        <f t="shared" si="156"/>
        <v>1333</v>
      </c>
      <c r="J736" s="8">
        <f>J737</f>
        <v>1223</v>
      </c>
      <c r="K736" s="8">
        <f>K737</f>
        <v>110</v>
      </c>
    </row>
    <row r="737" spans="1:11" ht="98.25" customHeight="1">
      <c r="A737" s="19" t="s">
        <v>603</v>
      </c>
      <c r="B737" s="9"/>
      <c r="C737" s="9" t="s">
        <v>569</v>
      </c>
      <c r="D737" s="9" t="s">
        <v>330</v>
      </c>
      <c r="E737" s="9"/>
      <c r="F737" s="8">
        <f t="shared" si="155"/>
        <v>1321</v>
      </c>
      <c r="G737" s="8">
        <f>G741+G738</f>
        <v>1217</v>
      </c>
      <c r="H737" s="8">
        <f>H741+H738</f>
        <v>104</v>
      </c>
      <c r="I737" s="8">
        <f t="shared" si="156"/>
        <v>1333</v>
      </c>
      <c r="J737" s="8">
        <f>J741+J738</f>
        <v>1223</v>
      </c>
      <c r="K737" s="8">
        <f>K741+K738</f>
        <v>110</v>
      </c>
    </row>
    <row r="738" spans="1:11" ht="294" customHeight="1">
      <c r="A738" s="10" t="s">
        <v>651</v>
      </c>
      <c r="B738" s="9"/>
      <c r="C738" s="9" t="s">
        <v>569</v>
      </c>
      <c r="D738" s="9" t="s">
        <v>652</v>
      </c>
      <c r="E738" s="9"/>
      <c r="F738" s="8">
        <f t="shared" si="155"/>
        <v>1217</v>
      </c>
      <c r="G738" s="8">
        <f>G739</f>
        <v>1217</v>
      </c>
      <c r="H738" s="8">
        <f>H739</f>
        <v>0</v>
      </c>
      <c r="I738" s="8">
        <f t="shared" si="156"/>
        <v>1223</v>
      </c>
      <c r="J738" s="8">
        <f>J739</f>
        <v>1223</v>
      </c>
      <c r="K738" s="8">
        <f>K739</f>
        <v>0</v>
      </c>
    </row>
    <row r="739" spans="1:11" ht="103.5" customHeight="1">
      <c r="A739" s="23" t="s">
        <v>101</v>
      </c>
      <c r="B739" s="9"/>
      <c r="C739" s="6" t="s">
        <v>569</v>
      </c>
      <c r="D739" s="6" t="s">
        <v>653</v>
      </c>
      <c r="E739" s="6"/>
      <c r="F739" s="7">
        <f t="shared" si="155"/>
        <v>1217</v>
      </c>
      <c r="G739" s="7">
        <f>G740</f>
        <v>1217</v>
      </c>
      <c r="H739" s="7">
        <f>H740</f>
        <v>0</v>
      </c>
      <c r="I739" s="7">
        <f t="shared" si="156"/>
        <v>1223</v>
      </c>
      <c r="J739" s="7">
        <f>J740</f>
        <v>1223</v>
      </c>
      <c r="K739" s="7">
        <f>K740</f>
        <v>0</v>
      </c>
    </row>
    <row r="740" spans="1:11" ht="126.75" customHeight="1">
      <c r="A740" s="23" t="s">
        <v>145</v>
      </c>
      <c r="B740" s="9"/>
      <c r="C740" s="6" t="s">
        <v>569</v>
      </c>
      <c r="D740" s="6" t="s">
        <v>653</v>
      </c>
      <c r="E740" s="6" t="s">
        <v>146</v>
      </c>
      <c r="F740" s="7">
        <f t="shared" si="155"/>
        <v>1217</v>
      </c>
      <c r="G740" s="7">
        <v>1217</v>
      </c>
      <c r="H740" s="7"/>
      <c r="I740" s="7">
        <f t="shared" si="156"/>
        <v>1223</v>
      </c>
      <c r="J740" s="7">
        <v>1223</v>
      </c>
      <c r="K740" s="7"/>
    </row>
    <row r="741" spans="1:11" ht="378.6" customHeight="1">
      <c r="A741" s="41" t="s">
        <v>654</v>
      </c>
      <c r="B741" s="9"/>
      <c r="C741" s="9" t="s">
        <v>569</v>
      </c>
      <c r="D741" s="9" t="s">
        <v>655</v>
      </c>
      <c r="E741" s="9"/>
      <c r="F741" s="8">
        <f t="shared" si="155"/>
        <v>104</v>
      </c>
      <c r="G741" s="8">
        <f>G742</f>
        <v>0</v>
      </c>
      <c r="H741" s="8">
        <f>H742</f>
        <v>104</v>
      </c>
      <c r="I741" s="8">
        <f t="shared" si="156"/>
        <v>110</v>
      </c>
      <c r="J741" s="8">
        <f>J742</f>
        <v>0</v>
      </c>
      <c r="K741" s="8">
        <f>K742</f>
        <v>110</v>
      </c>
    </row>
    <row r="742" spans="1:11" ht="314.25" customHeight="1">
      <c r="A742" s="23" t="s">
        <v>572</v>
      </c>
      <c r="B742" s="9"/>
      <c r="C742" s="6" t="s">
        <v>569</v>
      </c>
      <c r="D742" s="6" t="s">
        <v>656</v>
      </c>
      <c r="E742" s="6"/>
      <c r="F742" s="7">
        <f t="shared" si="155"/>
        <v>104</v>
      </c>
      <c r="G742" s="7">
        <f>G743</f>
        <v>0</v>
      </c>
      <c r="H742" s="7">
        <f>H743</f>
        <v>104</v>
      </c>
      <c r="I742" s="7">
        <f t="shared" si="156"/>
        <v>110</v>
      </c>
      <c r="J742" s="7">
        <f>J743</f>
        <v>0</v>
      </c>
      <c r="K742" s="7">
        <f>K743</f>
        <v>110</v>
      </c>
    </row>
    <row r="743" spans="1:11" ht="123" customHeight="1">
      <c r="A743" s="23" t="s">
        <v>145</v>
      </c>
      <c r="B743" s="9"/>
      <c r="C743" s="6" t="s">
        <v>569</v>
      </c>
      <c r="D743" s="6" t="s">
        <v>656</v>
      </c>
      <c r="E743" s="6" t="s">
        <v>146</v>
      </c>
      <c r="F743" s="7">
        <f t="shared" si="155"/>
        <v>104</v>
      </c>
      <c r="G743" s="7"/>
      <c r="H743" s="7">
        <v>104</v>
      </c>
      <c r="I743" s="7">
        <f t="shared" si="156"/>
        <v>110</v>
      </c>
      <c r="J743" s="7"/>
      <c r="K743" s="7">
        <v>110</v>
      </c>
    </row>
    <row r="744" spans="1:11" ht="104.25" customHeight="1">
      <c r="A744" s="19" t="s">
        <v>338</v>
      </c>
      <c r="B744" s="9"/>
      <c r="C744" s="9" t="s">
        <v>569</v>
      </c>
      <c r="D744" s="9" t="s">
        <v>339</v>
      </c>
      <c r="E744" s="6"/>
      <c r="F744" s="8">
        <f t="shared" si="155"/>
        <v>122</v>
      </c>
      <c r="G744" s="8">
        <f>G745</f>
        <v>122</v>
      </c>
      <c r="H744" s="8">
        <f>H745</f>
        <v>0</v>
      </c>
      <c r="I744" s="8">
        <f t="shared" si="156"/>
        <v>122</v>
      </c>
      <c r="J744" s="8">
        <f>J745</f>
        <v>122</v>
      </c>
      <c r="K744" s="8">
        <f>K745</f>
        <v>0</v>
      </c>
    </row>
    <row r="745" spans="1:11" ht="86.25" customHeight="1">
      <c r="A745" s="19" t="s">
        <v>341</v>
      </c>
      <c r="B745" s="9"/>
      <c r="C745" s="9" t="s">
        <v>569</v>
      </c>
      <c r="D745" s="9" t="s">
        <v>342</v>
      </c>
      <c r="E745" s="6"/>
      <c r="F745" s="8">
        <f t="shared" si="155"/>
        <v>122</v>
      </c>
      <c r="G745" s="8">
        <f>G746</f>
        <v>122</v>
      </c>
      <c r="H745" s="8"/>
      <c r="I745" s="8">
        <f t="shared" si="156"/>
        <v>122</v>
      </c>
      <c r="J745" s="8">
        <f>J746</f>
        <v>122</v>
      </c>
      <c r="K745" s="8"/>
    </row>
    <row r="746" spans="1:11" ht="283.5" customHeight="1">
      <c r="A746" s="32" t="s">
        <v>657</v>
      </c>
      <c r="B746" s="9"/>
      <c r="C746" s="9" t="s">
        <v>569</v>
      </c>
      <c r="D746" s="9" t="s">
        <v>658</v>
      </c>
      <c r="E746" s="9"/>
      <c r="F746" s="8">
        <f t="shared" si="155"/>
        <v>122</v>
      </c>
      <c r="G746" s="8">
        <f>G747</f>
        <v>122</v>
      </c>
      <c r="H746" s="8"/>
      <c r="I746" s="8">
        <f t="shared" si="156"/>
        <v>122</v>
      </c>
      <c r="J746" s="8">
        <f>J747</f>
        <v>122</v>
      </c>
      <c r="K746" s="8"/>
    </row>
    <row r="747" spans="1:11" ht="108" customHeight="1">
      <c r="A747" s="23" t="s">
        <v>101</v>
      </c>
      <c r="B747" s="9"/>
      <c r="C747" s="6" t="s">
        <v>569</v>
      </c>
      <c r="D747" s="6" t="s">
        <v>659</v>
      </c>
      <c r="E747" s="6"/>
      <c r="F747" s="7">
        <f t="shared" si="155"/>
        <v>122</v>
      </c>
      <c r="G747" s="7">
        <f>G749+G748</f>
        <v>122</v>
      </c>
      <c r="H747" s="7"/>
      <c r="I747" s="7">
        <f t="shared" si="156"/>
        <v>122</v>
      </c>
      <c r="J747" s="7">
        <f>J749+J748</f>
        <v>122</v>
      </c>
      <c r="K747" s="7"/>
    </row>
    <row r="748" spans="1:11" ht="216" customHeight="1">
      <c r="A748" s="22" t="s">
        <v>30</v>
      </c>
      <c r="B748" s="9"/>
      <c r="C748" s="6" t="s">
        <v>569</v>
      </c>
      <c r="D748" s="6" t="s">
        <v>659</v>
      </c>
      <c r="E748" s="6" t="s">
        <v>31</v>
      </c>
      <c r="F748" s="7">
        <f t="shared" si="155"/>
        <v>100</v>
      </c>
      <c r="G748" s="7">
        <v>100</v>
      </c>
      <c r="H748" s="7"/>
      <c r="I748" s="7">
        <f t="shared" si="156"/>
        <v>100</v>
      </c>
      <c r="J748" s="7">
        <v>100</v>
      </c>
      <c r="K748" s="7"/>
    </row>
    <row r="749" spans="1:11" ht="117.75" customHeight="1">
      <c r="A749" s="23" t="s">
        <v>145</v>
      </c>
      <c r="B749" s="9"/>
      <c r="C749" s="6" t="s">
        <v>569</v>
      </c>
      <c r="D749" s="6" t="s">
        <v>659</v>
      </c>
      <c r="E749" s="6" t="s">
        <v>146</v>
      </c>
      <c r="F749" s="7">
        <f t="shared" si="155"/>
        <v>22</v>
      </c>
      <c r="G749" s="7">
        <v>22</v>
      </c>
      <c r="H749" s="7"/>
      <c r="I749" s="7">
        <f t="shared" si="156"/>
        <v>22</v>
      </c>
      <c r="J749" s="7">
        <v>22</v>
      </c>
      <c r="K749" s="7"/>
    </row>
    <row r="750" spans="1:11" ht="120" customHeight="1">
      <c r="A750" s="9" t="s">
        <v>660</v>
      </c>
      <c r="B750" s="9" t="s">
        <v>661</v>
      </c>
      <c r="C750" s="9"/>
      <c r="D750" s="9"/>
      <c r="E750" s="9"/>
      <c r="F750" s="8">
        <f t="shared" si="155"/>
        <v>1945081.2</v>
      </c>
      <c r="G750" s="8">
        <f>G764+G751</f>
        <v>104248</v>
      </c>
      <c r="H750" s="8">
        <f>H764+H751</f>
        <v>1840833.2</v>
      </c>
      <c r="I750" s="8">
        <f t="shared" si="156"/>
        <v>2009120.8000000003</v>
      </c>
      <c r="J750" s="8">
        <f>J764+J751</f>
        <v>93329</v>
      </c>
      <c r="K750" s="8">
        <f>K764+K751</f>
        <v>1915791.8000000003</v>
      </c>
    </row>
    <row r="751" spans="1:11" ht="51.75" customHeight="1">
      <c r="A751" s="9" t="s">
        <v>130</v>
      </c>
      <c r="B751" s="9"/>
      <c r="C751" s="9" t="s">
        <v>131</v>
      </c>
      <c r="D751" s="9"/>
      <c r="E751" s="9"/>
      <c r="F751" s="8">
        <f t="shared" si="155"/>
        <v>66816.5</v>
      </c>
      <c r="G751" s="8">
        <f t="shared" ref="G751:H754" si="157">G752</f>
        <v>27237</v>
      </c>
      <c r="H751" s="8">
        <f t="shared" si="157"/>
        <v>39579.5</v>
      </c>
      <c r="I751" s="8">
        <f t="shared" si="156"/>
        <v>67411.5</v>
      </c>
      <c r="J751" s="8">
        <f t="shared" ref="J751:K754" si="158">J752</f>
        <v>27832</v>
      </c>
      <c r="K751" s="8">
        <f t="shared" si="158"/>
        <v>39579.5</v>
      </c>
    </row>
    <row r="752" spans="1:11" ht="51.75" customHeight="1">
      <c r="A752" s="9" t="s">
        <v>150</v>
      </c>
      <c r="B752" s="9"/>
      <c r="C752" s="9" t="s">
        <v>151</v>
      </c>
      <c r="D752" s="9"/>
      <c r="E752" s="9"/>
      <c r="F752" s="8">
        <f t="shared" si="155"/>
        <v>66816.5</v>
      </c>
      <c r="G752" s="8">
        <f t="shared" si="157"/>
        <v>27237</v>
      </c>
      <c r="H752" s="8">
        <f t="shared" si="157"/>
        <v>39579.5</v>
      </c>
      <c r="I752" s="8">
        <f t="shared" si="156"/>
        <v>67411.5</v>
      </c>
      <c r="J752" s="8">
        <f t="shared" si="158"/>
        <v>27832</v>
      </c>
      <c r="K752" s="8">
        <f t="shared" si="158"/>
        <v>39579.5</v>
      </c>
    </row>
    <row r="753" spans="1:11" ht="222" customHeight="1">
      <c r="A753" s="19" t="s">
        <v>152</v>
      </c>
      <c r="B753" s="9"/>
      <c r="C753" s="9" t="s">
        <v>151</v>
      </c>
      <c r="D753" s="9" t="s">
        <v>153</v>
      </c>
      <c r="E753" s="9"/>
      <c r="F753" s="8">
        <f t="shared" si="155"/>
        <v>66816.5</v>
      </c>
      <c r="G753" s="8">
        <f t="shared" si="157"/>
        <v>27237</v>
      </c>
      <c r="H753" s="8">
        <f t="shared" si="157"/>
        <v>39579.5</v>
      </c>
      <c r="I753" s="8">
        <f t="shared" si="156"/>
        <v>67411.5</v>
      </c>
      <c r="J753" s="8">
        <f t="shared" si="158"/>
        <v>27832</v>
      </c>
      <c r="K753" s="8">
        <f t="shared" si="158"/>
        <v>39579.5</v>
      </c>
    </row>
    <row r="754" spans="1:11" ht="150" customHeight="1">
      <c r="A754" s="19" t="s">
        <v>154</v>
      </c>
      <c r="B754" s="9"/>
      <c r="C754" s="9" t="s">
        <v>151</v>
      </c>
      <c r="D754" s="9" t="s">
        <v>155</v>
      </c>
      <c r="E754" s="9"/>
      <c r="F754" s="8">
        <f t="shared" si="155"/>
        <v>66816.5</v>
      </c>
      <c r="G754" s="8">
        <f t="shared" si="157"/>
        <v>27237</v>
      </c>
      <c r="H754" s="8">
        <f t="shared" si="157"/>
        <v>39579.5</v>
      </c>
      <c r="I754" s="8">
        <f t="shared" si="156"/>
        <v>67411.5</v>
      </c>
      <c r="J754" s="8">
        <f t="shared" si="158"/>
        <v>27832</v>
      </c>
      <c r="K754" s="8">
        <f t="shared" si="158"/>
        <v>39579.5</v>
      </c>
    </row>
    <row r="755" spans="1:11" ht="279.75" customHeight="1">
      <c r="A755" s="19" t="s">
        <v>662</v>
      </c>
      <c r="B755" s="9"/>
      <c r="C755" s="9" t="s">
        <v>151</v>
      </c>
      <c r="D755" s="9" t="s">
        <v>663</v>
      </c>
      <c r="E755" s="9"/>
      <c r="F755" s="8">
        <f t="shared" si="155"/>
        <v>66816.5</v>
      </c>
      <c r="G755" s="8">
        <f>G756+G758+G762+G760</f>
        <v>27237</v>
      </c>
      <c r="H755" s="8">
        <f>H756+H758+H762+H760</f>
        <v>39579.5</v>
      </c>
      <c r="I755" s="8">
        <f t="shared" si="156"/>
        <v>67411.5</v>
      </c>
      <c r="J755" s="8">
        <f>J756+J758+J762+J760</f>
        <v>27832</v>
      </c>
      <c r="K755" s="8">
        <f>K756+K758+K762+K760</f>
        <v>39579.5</v>
      </c>
    </row>
    <row r="756" spans="1:11" ht="224.25" customHeight="1">
      <c r="A756" s="22" t="s">
        <v>190</v>
      </c>
      <c r="B756" s="6"/>
      <c r="C756" s="6" t="s">
        <v>151</v>
      </c>
      <c r="D756" s="6" t="s">
        <v>664</v>
      </c>
      <c r="E756" s="6"/>
      <c r="F756" s="7">
        <f t="shared" si="155"/>
        <v>27044.5</v>
      </c>
      <c r="G756" s="7">
        <f>G757</f>
        <v>27044.5</v>
      </c>
      <c r="H756" s="7">
        <f>H757</f>
        <v>0</v>
      </c>
      <c r="I756" s="7">
        <f t="shared" si="156"/>
        <v>27639.5</v>
      </c>
      <c r="J756" s="7">
        <f>J757</f>
        <v>27639.5</v>
      </c>
      <c r="K756" s="7">
        <f>K757</f>
        <v>0</v>
      </c>
    </row>
    <row r="757" spans="1:11" ht="57.75" customHeight="1">
      <c r="A757" s="6" t="s">
        <v>46</v>
      </c>
      <c r="B757" s="6"/>
      <c r="C757" s="6" t="s">
        <v>151</v>
      </c>
      <c r="D757" s="6" t="s">
        <v>664</v>
      </c>
      <c r="E757" s="6" t="s">
        <v>47</v>
      </c>
      <c r="F757" s="7">
        <f t="shared" si="155"/>
        <v>27044.5</v>
      </c>
      <c r="G757" s="7">
        <v>27044.5</v>
      </c>
      <c r="H757" s="8"/>
      <c r="I757" s="7">
        <f t="shared" si="156"/>
        <v>27639.5</v>
      </c>
      <c r="J757" s="7">
        <v>27639.5</v>
      </c>
      <c r="K757" s="26"/>
    </row>
    <row r="758" spans="1:11" ht="252.75" customHeight="1">
      <c r="A758" s="23" t="s">
        <v>665</v>
      </c>
      <c r="B758" s="6"/>
      <c r="C758" s="6" t="s">
        <v>151</v>
      </c>
      <c r="D758" s="6" t="s">
        <v>666</v>
      </c>
      <c r="E758" s="6"/>
      <c r="F758" s="7">
        <f t="shared" si="155"/>
        <v>37847</v>
      </c>
      <c r="G758" s="7">
        <f>G759</f>
        <v>0</v>
      </c>
      <c r="H758" s="7">
        <f>H759</f>
        <v>37847</v>
      </c>
      <c r="I758" s="7">
        <f t="shared" si="156"/>
        <v>37847</v>
      </c>
      <c r="J758" s="7">
        <f>J759</f>
        <v>0</v>
      </c>
      <c r="K758" s="7">
        <f>K759</f>
        <v>37847</v>
      </c>
    </row>
    <row r="759" spans="1:11" ht="57.75" customHeight="1">
      <c r="A759" s="6" t="s">
        <v>46</v>
      </c>
      <c r="B759" s="6"/>
      <c r="C759" s="6" t="s">
        <v>151</v>
      </c>
      <c r="D759" s="6" t="s">
        <v>666</v>
      </c>
      <c r="E759" s="6" t="s">
        <v>47</v>
      </c>
      <c r="F759" s="7">
        <f t="shared" si="155"/>
        <v>37847</v>
      </c>
      <c r="G759" s="7"/>
      <c r="H759" s="7">
        <v>37847</v>
      </c>
      <c r="I759" s="7">
        <f t="shared" si="156"/>
        <v>37847</v>
      </c>
      <c r="J759" s="7"/>
      <c r="K759" s="7">
        <v>37847</v>
      </c>
    </row>
    <row r="760" spans="1:11" ht="366.75" customHeight="1">
      <c r="A760" s="23" t="s">
        <v>667</v>
      </c>
      <c r="B760" s="6"/>
      <c r="C760" s="6" t="s">
        <v>151</v>
      </c>
      <c r="D760" s="6" t="s">
        <v>668</v>
      </c>
      <c r="E760" s="6"/>
      <c r="F760" s="7">
        <f t="shared" si="155"/>
        <v>1732.5</v>
      </c>
      <c r="G760" s="7">
        <f>G761</f>
        <v>0</v>
      </c>
      <c r="H760" s="7">
        <f>H761</f>
        <v>1732.5</v>
      </c>
      <c r="I760" s="7">
        <f t="shared" si="156"/>
        <v>1732.5</v>
      </c>
      <c r="J760" s="7">
        <f>J761</f>
        <v>0</v>
      </c>
      <c r="K760" s="7">
        <f>K761</f>
        <v>1732.5</v>
      </c>
    </row>
    <row r="761" spans="1:11" ht="57.75" customHeight="1">
      <c r="A761" s="6" t="s">
        <v>46</v>
      </c>
      <c r="B761" s="6"/>
      <c r="C761" s="6" t="s">
        <v>151</v>
      </c>
      <c r="D761" s="6" t="s">
        <v>668</v>
      </c>
      <c r="E761" s="6" t="s">
        <v>47</v>
      </c>
      <c r="F761" s="7">
        <f t="shared" si="155"/>
        <v>1732.5</v>
      </c>
      <c r="G761" s="7"/>
      <c r="H761" s="7">
        <v>1732.5</v>
      </c>
      <c r="I761" s="7">
        <f t="shared" si="156"/>
        <v>1732.5</v>
      </c>
      <c r="J761" s="7"/>
      <c r="K761" s="7">
        <v>1732.5</v>
      </c>
    </row>
    <row r="762" spans="1:11" ht="378" customHeight="1">
      <c r="A762" s="23" t="s">
        <v>667</v>
      </c>
      <c r="B762" s="6"/>
      <c r="C762" s="6" t="s">
        <v>151</v>
      </c>
      <c r="D762" s="6" t="s">
        <v>669</v>
      </c>
      <c r="E762" s="6"/>
      <c r="F762" s="7">
        <f t="shared" si="155"/>
        <v>192.5</v>
      </c>
      <c r="G762" s="7">
        <f>G763</f>
        <v>192.5</v>
      </c>
      <c r="H762" s="7">
        <f>H763</f>
        <v>0</v>
      </c>
      <c r="I762" s="7">
        <f t="shared" si="156"/>
        <v>192.5</v>
      </c>
      <c r="J762" s="7">
        <f>J763</f>
        <v>192.5</v>
      </c>
      <c r="K762" s="7">
        <f>K763</f>
        <v>0</v>
      </c>
    </row>
    <row r="763" spans="1:11" ht="57.75" customHeight="1">
      <c r="A763" s="6" t="s">
        <v>46</v>
      </c>
      <c r="B763" s="6"/>
      <c r="C763" s="6" t="s">
        <v>151</v>
      </c>
      <c r="D763" s="6" t="s">
        <v>669</v>
      </c>
      <c r="E763" s="6" t="s">
        <v>47</v>
      </c>
      <c r="F763" s="7">
        <f t="shared" si="155"/>
        <v>192.5</v>
      </c>
      <c r="G763" s="7">
        <v>192.5</v>
      </c>
      <c r="H763" s="7"/>
      <c r="I763" s="7">
        <f t="shared" si="156"/>
        <v>192.5</v>
      </c>
      <c r="J763" s="7">
        <v>192.5</v>
      </c>
      <c r="K763" s="7"/>
    </row>
    <row r="764" spans="1:11" ht="51.75" customHeight="1">
      <c r="A764" s="9" t="s">
        <v>352</v>
      </c>
      <c r="B764" s="9"/>
      <c r="C764" s="9" t="s">
        <v>353</v>
      </c>
      <c r="D764" s="9"/>
      <c r="E764" s="9"/>
      <c r="F764" s="8">
        <f t="shared" si="155"/>
        <v>1878264.7</v>
      </c>
      <c r="G764" s="8">
        <f>G765+G773+G791+G978+G1011</f>
        <v>77011</v>
      </c>
      <c r="H764" s="8">
        <f>H765+H773+H791+H978+H1011</f>
        <v>1801253.7</v>
      </c>
      <c r="I764" s="8">
        <f t="shared" si="156"/>
        <v>1941709.3000000003</v>
      </c>
      <c r="J764" s="8">
        <f>J765+J773+J791+J978+J1011</f>
        <v>65497</v>
      </c>
      <c r="K764" s="8">
        <f>K765+K773+K791+K978+K1011</f>
        <v>1876212.3000000003</v>
      </c>
    </row>
    <row r="765" spans="1:11" ht="51.75" customHeight="1">
      <c r="A765" s="9" t="s">
        <v>670</v>
      </c>
      <c r="B765" s="9"/>
      <c r="C765" s="9" t="s">
        <v>671</v>
      </c>
      <c r="D765" s="9"/>
      <c r="E765" s="9"/>
      <c r="F765" s="8">
        <f t="shared" si="155"/>
        <v>20597</v>
      </c>
      <c r="G765" s="8">
        <f t="shared" ref="G765:H767" si="159">G766</f>
        <v>20597</v>
      </c>
      <c r="H765" s="8">
        <f t="shared" si="159"/>
        <v>0</v>
      </c>
      <c r="I765" s="8">
        <f t="shared" si="156"/>
        <v>21857</v>
      </c>
      <c r="J765" s="8">
        <f t="shared" ref="J765:K767" si="160">J766</f>
        <v>21857</v>
      </c>
      <c r="K765" s="8">
        <f t="shared" si="160"/>
        <v>0</v>
      </c>
    </row>
    <row r="766" spans="1:11" ht="150.75" customHeight="1">
      <c r="A766" s="19" t="s">
        <v>672</v>
      </c>
      <c r="B766" s="9"/>
      <c r="C766" s="9" t="s">
        <v>671</v>
      </c>
      <c r="D766" s="9" t="s">
        <v>357</v>
      </c>
      <c r="E766" s="9"/>
      <c r="F766" s="8">
        <f t="shared" si="155"/>
        <v>20597</v>
      </c>
      <c r="G766" s="8">
        <f t="shared" si="159"/>
        <v>20597</v>
      </c>
      <c r="H766" s="8">
        <f t="shared" si="159"/>
        <v>0</v>
      </c>
      <c r="I766" s="8">
        <f t="shared" si="156"/>
        <v>21857</v>
      </c>
      <c r="J766" s="8">
        <f t="shared" si="160"/>
        <v>21857</v>
      </c>
      <c r="K766" s="8">
        <f t="shared" si="160"/>
        <v>0</v>
      </c>
    </row>
    <row r="767" spans="1:11" ht="146.25" customHeight="1">
      <c r="A767" s="19" t="s">
        <v>673</v>
      </c>
      <c r="B767" s="9"/>
      <c r="C767" s="9" t="s">
        <v>671</v>
      </c>
      <c r="D767" s="9" t="s">
        <v>674</v>
      </c>
      <c r="E767" s="9"/>
      <c r="F767" s="8">
        <f t="shared" si="155"/>
        <v>20597</v>
      </c>
      <c r="G767" s="8">
        <f t="shared" si="159"/>
        <v>20597</v>
      </c>
      <c r="H767" s="8">
        <f t="shared" si="159"/>
        <v>0</v>
      </c>
      <c r="I767" s="8">
        <f t="shared" si="156"/>
        <v>21857</v>
      </c>
      <c r="J767" s="8">
        <f t="shared" si="160"/>
        <v>21857</v>
      </c>
      <c r="K767" s="8">
        <f t="shared" si="160"/>
        <v>0</v>
      </c>
    </row>
    <row r="768" spans="1:11" ht="270" customHeight="1">
      <c r="A768" s="19" t="s">
        <v>675</v>
      </c>
      <c r="B768" s="9"/>
      <c r="C768" s="9" t="s">
        <v>671</v>
      </c>
      <c r="D768" s="9" t="s">
        <v>676</v>
      </c>
      <c r="E768" s="9"/>
      <c r="F768" s="8">
        <f t="shared" si="155"/>
        <v>20597</v>
      </c>
      <c r="G768" s="8">
        <f>G769+G771</f>
        <v>20597</v>
      </c>
      <c r="H768" s="8">
        <f>H769+H771</f>
        <v>0</v>
      </c>
      <c r="I768" s="8">
        <f t="shared" si="156"/>
        <v>21857</v>
      </c>
      <c r="J768" s="8">
        <f>J769+J771</f>
        <v>21857</v>
      </c>
      <c r="K768" s="8">
        <f>K769+K771</f>
        <v>0</v>
      </c>
    </row>
    <row r="769" spans="1:11" ht="219.75" customHeight="1">
      <c r="A769" s="23" t="s">
        <v>677</v>
      </c>
      <c r="B769" s="6"/>
      <c r="C769" s="6" t="s">
        <v>671</v>
      </c>
      <c r="D769" s="6" t="s">
        <v>678</v>
      </c>
      <c r="E769" s="6"/>
      <c r="F769" s="7">
        <f t="shared" si="155"/>
        <v>20433</v>
      </c>
      <c r="G769" s="7">
        <f>G770</f>
        <v>20433</v>
      </c>
      <c r="H769" s="7">
        <f>H770</f>
        <v>0</v>
      </c>
      <c r="I769" s="7">
        <f t="shared" si="156"/>
        <v>21683</v>
      </c>
      <c r="J769" s="7">
        <f>J770</f>
        <v>21683</v>
      </c>
      <c r="K769" s="7">
        <f>K770</f>
        <v>0</v>
      </c>
    </row>
    <row r="770" spans="1:11" ht="66.75" customHeight="1">
      <c r="A770" s="23" t="s">
        <v>62</v>
      </c>
      <c r="B770" s="6"/>
      <c r="C770" s="6" t="s">
        <v>671</v>
      </c>
      <c r="D770" s="6" t="s">
        <v>678</v>
      </c>
      <c r="E770" s="6" t="s">
        <v>63</v>
      </c>
      <c r="F770" s="7">
        <f t="shared" si="155"/>
        <v>20433</v>
      </c>
      <c r="G770" s="7">
        <v>20433</v>
      </c>
      <c r="H770" s="7"/>
      <c r="I770" s="7">
        <f t="shared" si="156"/>
        <v>21683</v>
      </c>
      <c r="J770" s="7">
        <v>21683</v>
      </c>
      <c r="K770" s="7"/>
    </row>
    <row r="771" spans="1:11" ht="100.5" customHeight="1">
      <c r="A771" s="23" t="s">
        <v>679</v>
      </c>
      <c r="B771" s="6"/>
      <c r="C771" s="6" t="s">
        <v>671</v>
      </c>
      <c r="D771" s="6" t="s">
        <v>680</v>
      </c>
      <c r="E771" s="6"/>
      <c r="F771" s="7">
        <f t="shared" si="155"/>
        <v>164</v>
      </c>
      <c r="G771" s="7">
        <f>G772</f>
        <v>164</v>
      </c>
      <c r="H771" s="7">
        <f>H772</f>
        <v>0</v>
      </c>
      <c r="I771" s="7">
        <f t="shared" si="156"/>
        <v>174</v>
      </c>
      <c r="J771" s="7">
        <f>J772</f>
        <v>174</v>
      </c>
      <c r="K771" s="7">
        <f>K772</f>
        <v>0</v>
      </c>
    </row>
    <row r="772" spans="1:11" ht="95.25" customHeight="1">
      <c r="A772" s="6" t="s">
        <v>34</v>
      </c>
      <c r="B772" s="6"/>
      <c r="C772" s="6" t="s">
        <v>671</v>
      </c>
      <c r="D772" s="6" t="s">
        <v>680</v>
      </c>
      <c r="E772" s="6" t="s">
        <v>35</v>
      </c>
      <c r="F772" s="7">
        <f t="shared" si="155"/>
        <v>164</v>
      </c>
      <c r="G772" s="7">
        <v>164</v>
      </c>
      <c r="H772" s="7"/>
      <c r="I772" s="7">
        <f t="shared" si="156"/>
        <v>174</v>
      </c>
      <c r="J772" s="7">
        <v>174</v>
      </c>
      <c r="K772" s="7"/>
    </row>
    <row r="773" spans="1:11" ht="69.599999999999994" customHeight="1">
      <c r="A773" s="9" t="s">
        <v>681</v>
      </c>
      <c r="B773" s="9"/>
      <c r="C773" s="9" t="s">
        <v>682</v>
      </c>
      <c r="D773" s="9"/>
      <c r="E773" s="9"/>
      <c r="F773" s="8">
        <f t="shared" si="155"/>
        <v>123100</v>
      </c>
      <c r="G773" s="8">
        <f>G774</f>
        <v>5183</v>
      </c>
      <c r="H773" s="8">
        <f>H774</f>
        <v>117917</v>
      </c>
      <c r="I773" s="8">
        <f t="shared" si="156"/>
        <v>130833</v>
      </c>
      <c r="J773" s="8">
        <f>J774</f>
        <v>5466</v>
      </c>
      <c r="K773" s="8">
        <f>K774</f>
        <v>125367</v>
      </c>
    </row>
    <row r="774" spans="1:11" ht="128.25" customHeight="1">
      <c r="A774" s="19" t="s">
        <v>672</v>
      </c>
      <c r="B774" s="9"/>
      <c r="C774" s="9" t="s">
        <v>682</v>
      </c>
      <c r="D774" s="9" t="s">
        <v>357</v>
      </c>
      <c r="E774" s="9"/>
      <c r="F774" s="8">
        <f t="shared" si="155"/>
        <v>123100</v>
      </c>
      <c r="G774" s="8">
        <f>G775+G782+G786</f>
        <v>5183</v>
      </c>
      <c r="H774" s="8">
        <f>H775+H782+H786</f>
        <v>117917</v>
      </c>
      <c r="I774" s="8">
        <f t="shared" si="156"/>
        <v>130833</v>
      </c>
      <c r="J774" s="8">
        <f>J775+J782+J786</f>
        <v>5466</v>
      </c>
      <c r="K774" s="8">
        <f>K775+K782+K786</f>
        <v>125367</v>
      </c>
    </row>
    <row r="775" spans="1:11" ht="111" customHeight="1">
      <c r="A775" s="19" t="s">
        <v>683</v>
      </c>
      <c r="B775" s="9"/>
      <c r="C775" s="9" t="s">
        <v>682</v>
      </c>
      <c r="D775" s="9" t="s">
        <v>684</v>
      </c>
      <c r="E775" s="9"/>
      <c r="F775" s="8">
        <f t="shared" si="155"/>
        <v>108470</v>
      </c>
      <c r="G775" s="8">
        <f>G776+G779</f>
        <v>275</v>
      </c>
      <c r="H775" s="8">
        <f>H776+H779</f>
        <v>108195</v>
      </c>
      <c r="I775" s="8">
        <f t="shared" si="156"/>
        <v>115605</v>
      </c>
      <c r="J775" s="8">
        <f>J776+J779</f>
        <v>275</v>
      </c>
      <c r="K775" s="8">
        <f>K776+K779</f>
        <v>115330</v>
      </c>
    </row>
    <row r="776" spans="1:11" ht="104.25" customHeight="1">
      <c r="A776" s="9" t="s">
        <v>685</v>
      </c>
      <c r="B776" s="9"/>
      <c r="C776" s="9" t="s">
        <v>682</v>
      </c>
      <c r="D776" s="9" t="s">
        <v>686</v>
      </c>
      <c r="E776" s="9"/>
      <c r="F776" s="8">
        <f t="shared" si="155"/>
        <v>108195</v>
      </c>
      <c r="G776" s="8">
        <f>G777</f>
        <v>0</v>
      </c>
      <c r="H776" s="8">
        <f>H777</f>
        <v>108195</v>
      </c>
      <c r="I776" s="8">
        <f t="shared" si="156"/>
        <v>115330</v>
      </c>
      <c r="J776" s="8">
        <f>J777</f>
        <v>0</v>
      </c>
      <c r="K776" s="8">
        <f>K777</f>
        <v>115330</v>
      </c>
    </row>
    <row r="777" spans="1:11" ht="102.75" customHeight="1">
      <c r="A777" s="23" t="s">
        <v>687</v>
      </c>
      <c r="B777" s="6"/>
      <c r="C777" s="6" t="s">
        <v>682</v>
      </c>
      <c r="D777" s="6" t="s">
        <v>688</v>
      </c>
      <c r="E777" s="6"/>
      <c r="F777" s="7">
        <f t="shared" si="155"/>
        <v>108195</v>
      </c>
      <c r="G777" s="7">
        <f>G778</f>
        <v>0</v>
      </c>
      <c r="H777" s="7">
        <f>H778</f>
        <v>108195</v>
      </c>
      <c r="I777" s="7">
        <f t="shared" si="156"/>
        <v>115330</v>
      </c>
      <c r="J777" s="7">
        <f>J778</f>
        <v>0</v>
      </c>
      <c r="K777" s="7">
        <f>K778</f>
        <v>115330</v>
      </c>
    </row>
    <row r="778" spans="1:11" ht="118.5" customHeight="1">
      <c r="A778" s="6" t="s">
        <v>145</v>
      </c>
      <c r="B778" s="6"/>
      <c r="C778" s="6" t="s">
        <v>682</v>
      </c>
      <c r="D778" s="6" t="s">
        <v>688</v>
      </c>
      <c r="E778" s="6" t="s">
        <v>146</v>
      </c>
      <c r="F778" s="7">
        <f t="shared" si="155"/>
        <v>108195</v>
      </c>
      <c r="G778" s="7"/>
      <c r="H778" s="7">
        <v>108195</v>
      </c>
      <c r="I778" s="7">
        <f t="shared" si="156"/>
        <v>115330</v>
      </c>
      <c r="J778" s="7"/>
      <c r="K778" s="7">
        <v>115330</v>
      </c>
    </row>
    <row r="779" spans="1:11" ht="198">
      <c r="A779" s="9" t="s">
        <v>689</v>
      </c>
      <c r="B779" s="9"/>
      <c r="C779" s="9" t="s">
        <v>682</v>
      </c>
      <c r="D779" s="9" t="s">
        <v>690</v>
      </c>
      <c r="E779" s="9"/>
      <c r="F779" s="8">
        <f t="shared" si="155"/>
        <v>275</v>
      </c>
      <c r="G779" s="8">
        <f>G780</f>
        <v>275</v>
      </c>
      <c r="H779" s="8">
        <f>H780</f>
        <v>0</v>
      </c>
      <c r="I779" s="8">
        <f t="shared" si="156"/>
        <v>275</v>
      </c>
      <c r="J779" s="8">
        <f>J780</f>
        <v>275</v>
      </c>
      <c r="K779" s="8">
        <f>K780</f>
        <v>0</v>
      </c>
    </row>
    <row r="780" spans="1:11" ht="33" customHeight="1">
      <c r="A780" s="6" t="s">
        <v>224</v>
      </c>
      <c r="B780" s="9"/>
      <c r="C780" s="6" t="s">
        <v>682</v>
      </c>
      <c r="D780" s="6" t="s">
        <v>691</v>
      </c>
      <c r="E780" s="6"/>
      <c r="F780" s="7">
        <f t="shared" si="155"/>
        <v>275</v>
      </c>
      <c r="G780" s="7">
        <f>G781</f>
        <v>275</v>
      </c>
      <c r="H780" s="7">
        <f>H781</f>
        <v>0</v>
      </c>
      <c r="I780" s="7">
        <f t="shared" si="156"/>
        <v>275</v>
      </c>
      <c r="J780" s="7">
        <f>J781</f>
        <v>275</v>
      </c>
      <c r="K780" s="7">
        <f>K781</f>
        <v>0</v>
      </c>
    </row>
    <row r="781" spans="1:11" ht="122.25" customHeight="1">
      <c r="A781" s="6" t="s">
        <v>145</v>
      </c>
      <c r="B781" s="6"/>
      <c r="C781" s="6" t="s">
        <v>682</v>
      </c>
      <c r="D781" s="6" t="s">
        <v>691</v>
      </c>
      <c r="E781" s="6" t="s">
        <v>146</v>
      </c>
      <c r="F781" s="7">
        <f t="shared" si="155"/>
        <v>275</v>
      </c>
      <c r="G781" s="7">
        <v>275</v>
      </c>
      <c r="H781" s="7"/>
      <c r="I781" s="7">
        <f t="shared" si="156"/>
        <v>275</v>
      </c>
      <c r="J781" s="7">
        <v>275</v>
      </c>
      <c r="K781" s="7"/>
    </row>
    <row r="782" spans="1:11" ht="100.5" customHeight="1">
      <c r="A782" s="19" t="s">
        <v>692</v>
      </c>
      <c r="B782" s="9"/>
      <c r="C782" s="9" t="s">
        <v>682</v>
      </c>
      <c r="D782" s="9" t="s">
        <v>600</v>
      </c>
      <c r="E782" s="9"/>
      <c r="F782" s="8">
        <f t="shared" si="155"/>
        <v>4908</v>
      </c>
      <c r="G782" s="8">
        <f t="shared" ref="G782:H784" si="161">G783</f>
        <v>4908</v>
      </c>
      <c r="H782" s="8">
        <f t="shared" si="161"/>
        <v>0</v>
      </c>
      <c r="I782" s="8">
        <f t="shared" si="156"/>
        <v>5191</v>
      </c>
      <c r="J782" s="8">
        <f t="shared" ref="J782:K784" si="162">J783</f>
        <v>5191</v>
      </c>
      <c r="K782" s="8">
        <f t="shared" si="162"/>
        <v>0</v>
      </c>
    </row>
    <row r="783" spans="1:11" ht="223.5" customHeight="1">
      <c r="A783" s="19" t="s">
        <v>693</v>
      </c>
      <c r="B783" s="9"/>
      <c r="C783" s="9" t="s">
        <v>682</v>
      </c>
      <c r="D783" s="9" t="s">
        <v>694</v>
      </c>
      <c r="E783" s="9"/>
      <c r="F783" s="8">
        <f t="shared" si="155"/>
        <v>4908</v>
      </c>
      <c r="G783" s="8">
        <f t="shared" si="161"/>
        <v>4908</v>
      </c>
      <c r="H783" s="8">
        <f t="shared" si="161"/>
        <v>0</v>
      </c>
      <c r="I783" s="8">
        <f t="shared" si="156"/>
        <v>5191</v>
      </c>
      <c r="J783" s="8">
        <f t="shared" si="162"/>
        <v>5191</v>
      </c>
      <c r="K783" s="8">
        <f t="shared" si="162"/>
        <v>0</v>
      </c>
    </row>
    <row r="784" spans="1:11" ht="120.75" customHeight="1">
      <c r="A784" s="23" t="s">
        <v>121</v>
      </c>
      <c r="B784" s="6"/>
      <c r="C784" s="6" t="s">
        <v>682</v>
      </c>
      <c r="D784" s="6" t="s">
        <v>695</v>
      </c>
      <c r="E784" s="6"/>
      <c r="F784" s="7">
        <f t="shared" si="155"/>
        <v>4908</v>
      </c>
      <c r="G784" s="7">
        <f t="shared" si="161"/>
        <v>4908</v>
      </c>
      <c r="H784" s="7">
        <f t="shared" si="161"/>
        <v>0</v>
      </c>
      <c r="I784" s="7">
        <f t="shared" si="156"/>
        <v>5191</v>
      </c>
      <c r="J784" s="7">
        <f t="shared" si="162"/>
        <v>5191</v>
      </c>
      <c r="K784" s="7">
        <f t="shared" si="162"/>
        <v>0</v>
      </c>
    </row>
    <row r="785" spans="1:11" ht="162.75" customHeight="1">
      <c r="A785" s="6" t="s">
        <v>145</v>
      </c>
      <c r="B785" s="6"/>
      <c r="C785" s="6" t="s">
        <v>682</v>
      </c>
      <c r="D785" s="6" t="s">
        <v>695</v>
      </c>
      <c r="E785" s="6" t="s">
        <v>146</v>
      </c>
      <c r="F785" s="7">
        <f t="shared" si="155"/>
        <v>4908</v>
      </c>
      <c r="G785" s="7">
        <v>4908</v>
      </c>
      <c r="H785" s="7"/>
      <c r="I785" s="7">
        <f t="shared" si="156"/>
        <v>5191</v>
      </c>
      <c r="J785" s="7">
        <v>5191</v>
      </c>
      <c r="K785" s="7"/>
    </row>
    <row r="786" spans="1:11" ht="186" customHeight="1">
      <c r="A786" s="19" t="s">
        <v>696</v>
      </c>
      <c r="B786" s="9"/>
      <c r="C786" s="9" t="s">
        <v>682</v>
      </c>
      <c r="D786" s="9" t="s">
        <v>697</v>
      </c>
      <c r="E786" s="6"/>
      <c r="F786" s="8">
        <f t="shared" si="155"/>
        <v>9722</v>
      </c>
      <c r="G786" s="8">
        <f>G787</f>
        <v>0</v>
      </c>
      <c r="H786" s="8">
        <f>H787</f>
        <v>9722</v>
      </c>
      <c r="I786" s="8">
        <f t="shared" si="156"/>
        <v>10037</v>
      </c>
      <c r="J786" s="8">
        <f>J787</f>
        <v>0</v>
      </c>
      <c r="K786" s="8">
        <f>K787</f>
        <v>10037</v>
      </c>
    </row>
    <row r="787" spans="1:11" ht="161.25" customHeight="1">
      <c r="A787" s="10" t="s">
        <v>698</v>
      </c>
      <c r="B787" s="9"/>
      <c r="C787" s="9" t="s">
        <v>682</v>
      </c>
      <c r="D787" s="9" t="s">
        <v>699</v>
      </c>
      <c r="E787" s="9"/>
      <c r="F787" s="8">
        <f t="shared" si="155"/>
        <v>9722</v>
      </c>
      <c r="G787" s="8">
        <f>G788</f>
        <v>0</v>
      </c>
      <c r="H787" s="8">
        <f>H788</f>
        <v>9722</v>
      </c>
      <c r="I787" s="8">
        <f t="shared" si="156"/>
        <v>10037</v>
      </c>
      <c r="J787" s="8">
        <f>J788</f>
        <v>0</v>
      </c>
      <c r="K787" s="8">
        <f>K788</f>
        <v>10037</v>
      </c>
    </row>
    <row r="788" spans="1:11" ht="132.75" customHeight="1">
      <c r="A788" s="23" t="s">
        <v>687</v>
      </c>
      <c r="B788" s="6"/>
      <c r="C788" s="6" t="s">
        <v>682</v>
      </c>
      <c r="D788" s="6" t="s">
        <v>700</v>
      </c>
      <c r="E788" s="6"/>
      <c r="F788" s="7">
        <f t="shared" si="155"/>
        <v>9722</v>
      </c>
      <c r="G788" s="7">
        <f>G789+G790</f>
        <v>0</v>
      </c>
      <c r="H788" s="7">
        <f>H789+H790</f>
        <v>9722</v>
      </c>
      <c r="I788" s="7">
        <f t="shared" si="156"/>
        <v>10037</v>
      </c>
      <c r="J788" s="7">
        <f>J789+J790</f>
        <v>0</v>
      </c>
      <c r="K788" s="7">
        <f>K789+K790</f>
        <v>10037</v>
      </c>
    </row>
    <row r="789" spans="1:11" ht="228.75" customHeight="1">
      <c r="A789" s="22" t="s">
        <v>30</v>
      </c>
      <c r="B789" s="6"/>
      <c r="C789" s="6" t="s">
        <v>682</v>
      </c>
      <c r="D789" s="6" t="s">
        <v>700</v>
      </c>
      <c r="E789" s="6" t="s">
        <v>31</v>
      </c>
      <c r="F789" s="7">
        <f t="shared" si="155"/>
        <v>7514</v>
      </c>
      <c r="G789" s="7"/>
      <c r="H789" s="7">
        <v>7514</v>
      </c>
      <c r="I789" s="7">
        <f t="shared" si="156"/>
        <v>7815</v>
      </c>
      <c r="J789" s="7"/>
      <c r="K789" s="7">
        <v>7815</v>
      </c>
    </row>
    <row r="790" spans="1:11" ht="95.25" customHeight="1">
      <c r="A790" s="6" t="s">
        <v>34</v>
      </c>
      <c r="B790" s="6"/>
      <c r="C790" s="6" t="s">
        <v>682</v>
      </c>
      <c r="D790" s="6" t="s">
        <v>700</v>
      </c>
      <c r="E790" s="6" t="s">
        <v>35</v>
      </c>
      <c r="F790" s="7">
        <f t="shared" ref="F790:F853" si="163">G790+H790</f>
        <v>2208</v>
      </c>
      <c r="G790" s="7"/>
      <c r="H790" s="7">
        <v>2208</v>
      </c>
      <c r="I790" s="7">
        <f t="shared" ref="I790:I853" si="164">J790+K790</f>
        <v>2222</v>
      </c>
      <c r="J790" s="7"/>
      <c r="K790" s="7">
        <v>2222</v>
      </c>
    </row>
    <row r="791" spans="1:11" ht="64.150000000000006" customHeight="1">
      <c r="A791" s="9" t="s">
        <v>568</v>
      </c>
      <c r="B791" s="9"/>
      <c r="C791" s="9" t="s">
        <v>569</v>
      </c>
      <c r="D791" s="9"/>
      <c r="E791" s="9"/>
      <c r="F791" s="8">
        <f t="shared" si="163"/>
        <v>998360.9</v>
      </c>
      <c r="G791" s="8">
        <f>G792+G797+G808+G971</f>
        <v>33759</v>
      </c>
      <c r="H791" s="8">
        <f>H792+H797+H808+H971</f>
        <v>964601.9</v>
      </c>
      <c r="I791" s="8">
        <f t="shared" si="164"/>
        <v>1019053.1</v>
      </c>
      <c r="J791" s="8">
        <f>J792+J797+J808+J971</f>
        <v>21283</v>
      </c>
      <c r="K791" s="8">
        <f>K792+K797+K808+K971</f>
        <v>997770.1</v>
      </c>
    </row>
    <row r="792" spans="1:11" ht="170.25" customHeight="1">
      <c r="A792" s="19" t="s">
        <v>23</v>
      </c>
      <c r="B792" s="9"/>
      <c r="C792" s="9" t="s">
        <v>569</v>
      </c>
      <c r="D792" s="9" t="s">
        <v>24</v>
      </c>
      <c r="E792" s="9"/>
      <c r="F792" s="8">
        <f t="shared" si="163"/>
        <v>3</v>
      </c>
      <c r="G792" s="8">
        <f t="shared" ref="G792:H795" si="165">G793</f>
        <v>3</v>
      </c>
      <c r="H792" s="8">
        <f t="shared" si="165"/>
        <v>0</v>
      </c>
      <c r="I792" s="8">
        <f t="shared" si="164"/>
        <v>3</v>
      </c>
      <c r="J792" s="8">
        <f t="shared" ref="J792:K795" si="166">J793</f>
        <v>3</v>
      </c>
      <c r="K792" s="8">
        <f t="shared" si="166"/>
        <v>0</v>
      </c>
    </row>
    <row r="793" spans="1:11" ht="212.25" customHeight="1">
      <c r="A793" s="19" t="s">
        <v>701</v>
      </c>
      <c r="B793" s="9"/>
      <c r="C793" s="9" t="s">
        <v>569</v>
      </c>
      <c r="D793" s="9" t="s">
        <v>702</v>
      </c>
      <c r="E793" s="9"/>
      <c r="F793" s="8">
        <f t="shared" si="163"/>
        <v>3</v>
      </c>
      <c r="G793" s="8">
        <f t="shared" si="165"/>
        <v>3</v>
      </c>
      <c r="H793" s="8">
        <f t="shared" si="165"/>
        <v>0</v>
      </c>
      <c r="I793" s="8">
        <f t="shared" si="164"/>
        <v>3</v>
      </c>
      <c r="J793" s="8">
        <f t="shared" si="166"/>
        <v>3</v>
      </c>
      <c r="K793" s="8">
        <f t="shared" si="166"/>
        <v>0</v>
      </c>
    </row>
    <row r="794" spans="1:11" ht="216" customHeight="1">
      <c r="A794" s="19" t="s">
        <v>703</v>
      </c>
      <c r="B794" s="9"/>
      <c r="C794" s="9" t="s">
        <v>569</v>
      </c>
      <c r="D794" s="9" t="s">
        <v>704</v>
      </c>
      <c r="E794" s="9"/>
      <c r="F794" s="8">
        <f t="shared" si="163"/>
        <v>3</v>
      </c>
      <c r="G794" s="8">
        <f t="shared" si="165"/>
        <v>3</v>
      </c>
      <c r="H794" s="8">
        <f t="shared" si="165"/>
        <v>0</v>
      </c>
      <c r="I794" s="8">
        <f t="shared" si="164"/>
        <v>3</v>
      </c>
      <c r="J794" s="8">
        <f t="shared" si="166"/>
        <v>3</v>
      </c>
      <c r="K794" s="8">
        <f t="shared" si="166"/>
        <v>0</v>
      </c>
    </row>
    <row r="795" spans="1:11" ht="28.15" customHeight="1">
      <c r="A795" s="23" t="s">
        <v>224</v>
      </c>
      <c r="B795" s="9"/>
      <c r="C795" s="6" t="s">
        <v>569</v>
      </c>
      <c r="D795" s="6" t="s">
        <v>705</v>
      </c>
      <c r="E795" s="6"/>
      <c r="F795" s="7">
        <f t="shared" si="163"/>
        <v>3</v>
      </c>
      <c r="G795" s="7">
        <f t="shared" si="165"/>
        <v>3</v>
      </c>
      <c r="H795" s="7">
        <f t="shared" si="165"/>
        <v>0</v>
      </c>
      <c r="I795" s="7">
        <f t="shared" si="164"/>
        <v>3</v>
      </c>
      <c r="J795" s="7">
        <f t="shared" si="166"/>
        <v>3</v>
      </c>
      <c r="K795" s="7">
        <f t="shared" si="166"/>
        <v>0</v>
      </c>
    </row>
    <row r="796" spans="1:11" ht="95.25" customHeight="1">
      <c r="A796" s="6" t="s">
        <v>34</v>
      </c>
      <c r="B796" s="6"/>
      <c r="C796" s="6" t="s">
        <v>569</v>
      </c>
      <c r="D796" s="6" t="s">
        <v>705</v>
      </c>
      <c r="E796" s="6" t="s">
        <v>35</v>
      </c>
      <c r="F796" s="7">
        <f t="shared" si="163"/>
        <v>3</v>
      </c>
      <c r="G796" s="7">
        <v>3</v>
      </c>
      <c r="H796" s="7"/>
      <c r="I796" s="7">
        <f t="shared" si="164"/>
        <v>3</v>
      </c>
      <c r="J796" s="7">
        <v>3</v>
      </c>
      <c r="K796" s="7"/>
    </row>
    <row r="797" spans="1:11" ht="155.25" customHeight="1">
      <c r="A797" s="19" t="s">
        <v>706</v>
      </c>
      <c r="B797" s="9"/>
      <c r="C797" s="9" t="s">
        <v>569</v>
      </c>
      <c r="D797" s="9" t="s">
        <v>437</v>
      </c>
      <c r="E797" s="9"/>
      <c r="F797" s="8">
        <f t="shared" si="163"/>
        <v>23397</v>
      </c>
      <c r="G797" s="8">
        <f>G798</f>
        <v>0</v>
      </c>
      <c r="H797" s="8">
        <f>H798</f>
        <v>23397</v>
      </c>
      <c r="I797" s="8">
        <f t="shared" si="164"/>
        <v>25967.7</v>
      </c>
      <c r="J797" s="8">
        <f>J798</f>
        <v>0</v>
      </c>
      <c r="K797" s="8">
        <f>K798</f>
        <v>25967.7</v>
      </c>
    </row>
    <row r="798" spans="1:11" ht="133.5" customHeight="1">
      <c r="A798" s="19" t="s">
        <v>438</v>
      </c>
      <c r="B798" s="9"/>
      <c r="C798" s="9" t="s">
        <v>569</v>
      </c>
      <c r="D798" s="9" t="s">
        <v>439</v>
      </c>
      <c r="E798" s="9"/>
      <c r="F798" s="8">
        <f t="shared" si="163"/>
        <v>23397</v>
      </c>
      <c r="G798" s="8">
        <f>G799</f>
        <v>0</v>
      </c>
      <c r="H798" s="8">
        <f>H799+H804</f>
        <v>23397</v>
      </c>
      <c r="I798" s="8">
        <f t="shared" si="164"/>
        <v>25967.7</v>
      </c>
      <c r="J798" s="8">
        <f>J799</f>
        <v>0</v>
      </c>
      <c r="K798" s="8">
        <f>K799+K804</f>
        <v>25967.7</v>
      </c>
    </row>
    <row r="799" spans="1:11" ht="390.75" customHeight="1">
      <c r="A799" s="10" t="s">
        <v>1014</v>
      </c>
      <c r="B799" s="6"/>
      <c r="C799" s="9" t="s">
        <v>569</v>
      </c>
      <c r="D799" s="9" t="s">
        <v>707</v>
      </c>
      <c r="E799" s="6"/>
      <c r="F799" s="8">
        <f t="shared" si="163"/>
        <v>3863.2</v>
      </c>
      <c r="G799" s="8">
        <f>G800+G802</f>
        <v>0</v>
      </c>
      <c r="H799" s="8">
        <f>H800+H802</f>
        <v>3863.2</v>
      </c>
      <c r="I799" s="8">
        <f t="shared" si="164"/>
        <v>7077</v>
      </c>
      <c r="J799" s="8">
        <f>J800+J802</f>
        <v>0</v>
      </c>
      <c r="K799" s="8">
        <f>K800+K802</f>
        <v>7077</v>
      </c>
    </row>
    <row r="800" spans="1:11" ht="192.75" customHeight="1">
      <c r="A800" s="23" t="s">
        <v>1011</v>
      </c>
      <c r="B800" s="6"/>
      <c r="C800" s="6" t="s">
        <v>569</v>
      </c>
      <c r="D800" s="6" t="s">
        <v>708</v>
      </c>
      <c r="E800" s="6"/>
      <c r="F800" s="7">
        <f t="shared" si="163"/>
        <v>1931.6</v>
      </c>
      <c r="G800" s="7">
        <f>G801</f>
        <v>0</v>
      </c>
      <c r="H800" s="7">
        <f>H801</f>
        <v>1931.6</v>
      </c>
      <c r="I800" s="7">
        <f t="shared" si="164"/>
        <v>4044</v>
      </c>
      <c r="J800" s="7">
        <f>J801</f>
        <v>0</v>
      </c>
      <c r="K800" s="7">
        <f>K801</f>
        <v>4044</v>
      </c>
    </row>
    <row r="801" spans="1:11" ht="66.75" customHeight="1">
      <c r="A801" s="23" t="s">
        <v>62</v>
      </c>
      <c r="B801" s="6"/>
      <c r="C801" s="6" t="s">
        <v>569</v>
      </c>
      <c r="D801" s="6" t="s">
        <v>708</v>
      </c>
      <c r="E801" s="6" t="s">
        <v>63</v>
      </c>
      <c r="F801" s="7">
        <f t="shared" si="163"/>
        <v>1931.6</v>
      </c>
      <c r="G801" s="7"/>
      <c r="H801" s="7">
        <v>1931.6</v>
      </c>
      <c r="I801" s="7">
        <f t="shared" si="164"/>
        <v>4044</v>
      </c>
      <c r="J801" s="7"/>
      <c r="K801" s="7">
        <v>4044</v>
      </c>
    </row>
    <row r="802" spans="1:11" ht="252" customHeight="1">
      <c r="A802" s="23" t="s">
        <v>1012</v>
      </c>
      <c r="B802" s="6"/>
      <c r="C802" s="6" t="s">
        <v>569</v>
      </c>
      <c r="D802" s="6" t="s">
        <v>709</v>
      </c>
      <c r="E802" s="6"/>
      <c r="F802" s="7">
        <f t="shared" si="163"/>
        <v>1931.6</v>
      </c>
      <c r="G802" s="7">
        <f>G803</f>
        <v>0</v>
      </c>
      <c r="H802" s="7">
        <f>H803</f>
        <v>1931.6</v>
      </c>
      <c r="I802" s="7">
        <f t="shared" si="164"/>
        <v>3033</v>
      </c>
      <c r="J802" s="7">
        <f>J803</f>
        <v>0</v>
      </c>
      <c r="K802" s="7">
        <f>K803</f>
        <v>3033</v>
      </c>
    </row>
    <row r="803" spans="1:11" ht="66.75" customHeight="1">
      <c r="A803" s="23" t="s">
        <v>62</v>
      </c>
      <c r="B803" s="6"/>
      <c r="C803" s="6" t="s">
        <v>569</v>
      </c>
      <c r="D803" s="6" t="s">
        <v>709</v>
      </c>
      <c r="E803" s="6" t="s">
        <v>63</v>
      </c>
      <c r="F803" s="7">
        <f t="shared" si="163"/>
        <v>1931.6</v>
      </c>
      <c r="G803" s="7"/>
      <c r="H803" s="7">
        <v>1931.6</v>
      </c>
      <c r="I803" s="7">
        <f t="shared" ref="I803" si="167">J803+K803</f>
        <v>3033</v>
      </c>
      <c r="J803" s="7"/>
      <c r="K803" s="7">
        <v>3033</v>
      </c>
    </row>
    <row r="804" spans="1:11" ht="221.25" customHeight="1">
      <c r="A804" s="10" t="s">
        <v>710</v>
      </c>
      <c r="B804" s="6"/>
      <c r="C804" s="9" t="s">
        <v>569</v>
      </c>
      <c r="D804" s="9" t="s">
        <v>711</v>
      </c>
      <c r="E804" s="6"/>
      <c r="F804" s="8">
        <f t="shared" si="163"/>
        <v>19533.8</v>
      </c>
      <c r="G804" s="8">
        <f>G805</f>
        <v>0</v>
      </c>
      <c r="H804" s="8">
        <f>H805</f>
        <v>19533.8</v>
      </c>
      <c r="I804" s="8">
        <f t="shared" si="164"/>
        <v>18890.7</v>
      </c>
      <c r="J804" s="8">
        <f>J805</f>
        <v>0</v>
      </c>
      <c r="K804" s="8">
        <f>K805</f>
        <v>18890.7</v>
      </c>
    </row>
    <row r="805" spans="1:11" ht="176.25" customHeight="1">
      <c r="A805" s="23" t="s">
        <v>712</v>
      </c>
      <c r="B805" s="6"/>
      <c r="C805" s="6" t="s">
        <v>569</v>
      </c>
      <c r="D805" s="6" t="s">
        <v>713</v>
      </c>
      <c r="E805" s="6"/>
      <c r="F805" s="7">
        <f t="shared" si="163"/>
        <v>19533.8</v>
      </c>
      <c r="G805" s="7">
        <f>G806</f>
        <v>0</v>
      </c>
      <c r="H805" s="7">
        <f>H806+H807</f>
        <v>19533.8</v>
      </c>
      <c r="I805" s="7">
        <f t="shared" si="164"/>
        <v>18890.7</v>
      </c>
      <c r="J805" s="7">
        <f>J806</f>
        <v>0</v>
      </c>
      <c r="K805" s="7">
        <f>K806+K807</f>
        <v>18890.7</v>
      </c>
    </row>
    <row r="806" spans="1:11" ht="88.5" customHeight="1">
      <c r="A806" s="6" t="s">
        <v>34</v>
      </c>
      <c r="B806" s="6"/>
      <c r="C806" s="6" t="s">
        <v>569</v>
      </c>
      <c r="D806" s="6" t="s">
        <v>713</v>
      </c>
      <c r="E806" s="6" t="s">
        <v>35</v>
      </c>
      <c r="F806" s="7">
        <f t="shared" si="163"/>
        <v>154.80000000000001</v>
      </c>
      <c r="G806" s="7"/>
      <c r="H806" s="7">
        <v>154.80000000000001</v>
      </c>
      <c r="I806" s="7">
        <f t="shared" si="164"/>
        <v>149.69999999999999</v>
      </c>
      <c r="J806" s="7"/>
      <c r="K806" s="7">
        <v>149.69999999999999</v>
      </c>
    </row>
    <row r="807" spans="1:11" ht="66.75" customHeight="1">
      <c r="A807" s="23" t="s">
        <v>62</v>
      </c>
      <c r="B807" s="6"/>
      <c r="C807" s="6" t="s">
        <v>569</v>
      </c>
      <c r="D807" s="6" t="s">
        <v>713</v>
      </c>
      <c r="E807" s="6" t="s">
        <v>63</v>
      </c>
      <c r="F807" s="7">
        <f t="shared" si="163"/>
        <v>19379</v>
      </c>
      <c r="G807" s="7"/>
      <c r="H807" s="7">
        <v>19379</v>
      </c>
      <c r="I807" s="7">
        <f t="shared" si="164"/>
        <v>18741</v>
      </c>
      <c r="J807" s="7"/>
      <c r="K807" s="7">
        <v>18741</v>
      </c>
    </row>
    <row r="808" spans="1:11" ht="137.25" customHeight="1">
      <c r="A808" s="19" t="s">
        <v>672</v>
      </c>
      <c r="B808" s="9"/>
      <c r="C808" s="9" t="s">
        <v>569</v>
      </c>
      <c r="D808" s="9" t="s">
        <v>357</v>
      </c>
      <c r="E808" s="9"/>
      <c r="F808" s="8">
        <f t="shared" si="163"/>
        <v>971774.9</v>
      </c>
      <c r="G808" s="8">
        <f>G809+G914+G928+G962</f>
        <v>30570</v>
      </c>
      <c r="H808" s="8">
        <f>H809+H914+H928+H962</f>
        <v>941204.9</v>
      </c>
      <c r="I808" s="8">
        <f t="shared" si="164"/>
        <v>989896.4</v>
      </c>
      <c r="J808" s="8">
        <f>J809+J914+J928+J962</f>
        <v>18094</v>
      </c>
      <c r="K808" s="8">
        <f>K809+K914+K928+K962</f>
        <v>971802.4</v>
      </c>
    </row>
    <row r="809" spans="1:11" ht="140.25" customHeight="1">
      <c r="A809" s="19" t="s">
        <v>714</v>
      </c>
      <c r="B809" s="9"/>
      <c r="C809" s="9" t="s">
        <v>569</v>
      </c>
      <c r="D809" s="9" t="s">
        <v>674</v>
      </c>
      <c r="E809" s="9"/>
      <c r="F809" s="8">
        <f t="shared" si="163"/>
        <v>939223.9</v>
      </c>
      <c r="G809" s="8">
        <f>G810+G815+G820+G823+G826+G830+G834+G838+G842+G846+G850+G854+G858+G862+G866+G870+G874+G878+G882+G886+G890+G894+G900+G906+G909</f>
        <v>13286</v>
      </c>
      <c r="H809" s="8">
        <f>H810+H815+H820+H823+H826+H830+H834+H838+H842+H846+H850+H854+H858+H862+H866+H870+H874+H878+H882+H886+H890+H894+H900+H906+H909</f>
        <v>925937.9</v>
      </c>
      <c r="I809" s="8">
        <f t="shared" si="164"/>
        <v>969527.4</v>
      </c>
      <c r="J809" s="8">
        <f>J810+J815+J820+J823+J826+J830+J834+J838+J842+J846+J850+J854+J858+J862+J866+J870+J874+J878+J882+J886+J890+J894+J900+J906+J909</f>
        <v>14074</v>
      </c>
      <c r="K809" s="8">
        <f>K810+K815+K820+K823+K826+K830+K834+K838+K842+K846+K850+K854+K858+K862+K866+K870+K874+K878+K882+K886+K890+K894+K900+K906+K909</f>
        <v>955453.4</v>
      </c>
    </row>
    <row r="810" spans="1:11" ht="234.75" customHeight="1">
      <c r="A810" s="19" t="s">
        <v>715</v>
      </c>
      <c r="B810" s="9"/>
      <c r="C810" s="9" t="s">
        <v>569</v>
      </c>
      <c r="D810" s="9" t="s">
        <v>716</v>
      </c>
      <c r="E810" s="9"/>
      <c r="F810" s="8">
        <f t="shared" si="163"/>
        <v>2248</v>
      </c>
      <c r="G810" s="8">
        <f>G811+G813</f>
        <v>2248</v>
      </c>
      <c r="H810" s="8">
        <f>H811+H813</f>
        <v>0</v>
      </c>
      <c r="I810" s="8">
        <f t="shared" si="164"/>
        <v>2533</v>
      </c>
      <c r="J810" s="8">
        <f>J811+J813</f>
        <v>2533</v>
      </c>
      <c r="K810" s="8">
        <f>K811+K813</f>
        <v>0</v>
      </c>
    </row>
    <row r="811" spans="1:11" ht="90" customHeight="1">
      <c r="A811" s="23" t="s">
        <v>679</v>
      </c>
      <c r="B811" s="9"/>
      <c r="C811" s="6" t="s">
        <v>569</v>
      </c>
      <c r="D811" s="6" t="s">
        <v>717</v>
      </c>
      <c r="E811" s="6"/>
      <c r="F811" s="7">
        <f t="shared" si="163"/>
        <v>18</v>
      </c>
      <c r="G811" s="7">
        <f>G812</f>
        <v>18</v>
      </c>
      <c r="H811" s="7">
        <f>H812</f>
        <v>0</v>
      </c>
      <c r="I811" s="7">
        <f t="shared" si="164"/>
        <v>20</v>
      </c>
      <c r="J811" s="7">
        <f>J812</f>
        <v>20</v>
      </c>
      <c r="K811" s="7">
        <f>K812</f>
        <v>0</v>
      </c>
    </row>
    <row r="812" spans="1:11" ht="95.25" customHeight="1">
      <c r="A812" s="6" t="s">
        <v>34</v>
      </c>
      <c r="B812" s="6"/>
      <c r="C812" s="6" t="s">
        <v>569</v>
      </c>
      <c r="D812" s="6" t="s">
        <v>717</v>
      </c>
      <c r="E812" s="6" t="s">
        <v>35</v>
      </c>
      <c r="F812" s="7">
        <f t="shared" si="163"/>
        <v>18</v>
      </c>
      <c r="G812" s="7">
        <v>18</v>
      </c>
      <c r="H812" s="7"/>
      <c r="I812" s="7">
        <f t="shared" si="164"/>
        <v>20</v>
      </c>
      <c r="J812" s="7">
        <v>20</v>
      </c>
      <c r="K812" s="7"/>
    </row>
    <row r="813" spans="1:11" ht="144.75" customHeight="1">
      <c r="A813" s="23" t="s">
        <v>718</v>
      </c>
      <c r="B813" s="6"/>
      <c r="C813" s="6" t="s">
        <v>569</v>
      </c>
      <c r="D813" s="6" t="s">
        <v>719</v>
      </c>
      <c r="E813" s="6"/>
      <c r="F813" s="7">
        <f t="shared" si="163"/>
        <v>2230</v>
      </c>
      <c r="G813" s="7">
        <f>G814</f>
        <v>2230</v>
      </c>
      <c r="H813" s="7">
        <f>H814</f>
        <v>0</v>
      </c>
      <c r="I813" s="7">
        <f t="shared" si="164"/>
        <v>2513</v>
      </c>
      <c r="J813" s="7">
        <f>J814</f>
        <v>2513</v>
      </c>
      <c r="K813" s="7">
        <f>K814</f>
        <v>0</v>
      </c>
    </row>
    <row r="814" spans="1:11" ht="73.150000000000006" customHeight="1">
      <c r="A814" s="23" t="s">
        <v>62</v>
      </c>
      <c r="B814" s="6"/>
      <c r="C814" s="6" t="s">
        <v>569</v>
      </c>
      <c r="D814" s="6" t="s">
        <v>719</v>
      </c>
      <c r="E814" s="6" t="s">
        <v>63</v>
      </c>
      <c r="F814" s="7">
        <f t="shared" si="163"/>
        <v>2230</v>
      </c>
      <c r="G814" s="7">
        <v>2230</v>
      </c>
      <c r="H814" s="7"/>
      <c r="I814" s="7">
        <f t="shared" si="164"/>
        <v>2513</v>
      </c>
      <c r="J814" s="7">
        <v>2513</v>
      </c>
      <c r="K814" s="7"/>
    </row>
    <row r="815" spans="1:11" ht="409.5" customHeight="1">
      <c r="A815" s="43" t="s">
        <v>720</v>
      </c>
      <c r="B815" s="6"/>
      <c r="C815" s="9" t="s">
        <v>569</v>
      </c>
      <c r="D815" s="9" t="s">
        <v>721</v>
      </c>
      <c r="E815" s="9"/>
      <c r="F815" s="8">
        <f t="shared" si="163"/>
        <v>630</v>
      </c>
      <c r="G815" s="8">
        <f>G816+G818</f>
        <v>630</v>
      </c>
      <c r="H815" s="8">
        <f>H816+H818</f>
        <v>0</v>
      </c>
      <c r="I815" s="8">
        <f t="shared" si="164"/>
        <v>633</v>
      </c>
      <c r="J815" s="8">
        <f>J816+J818</f>
        <v>633</v>
      </c>
      <c r="K815" s="8">
        <f>K816+K818</f>
        <v>0</v>
      </c>
    </row>
    <row r="816" spans="1:11" ht="114.75" customHeight="1">
      <c r="A816" s="23" t="s">
        <v>722</v>
      </c>
      <c r="B816" s="6"/>
      <c r="C816" s="6" t="s">
        <v>569</v>
      </c>
      <c r="D816" s="6" t="s">
        <v>723</v>
      </c>
      <c r="E816" s="6"/>
      <c r="F816" s="7">
        <f t="shared" si="163"/>
        <v>625</v>
      </c>
      <c r="G816" s="7">
        <f>G817</f>
        <v>625</v>
      </c>
      <c r="H816" s="7">
        <f>H817</f>
        <v>0</v>
      </c>
      <c r="I816" s="7">
        <f t="shared" si="164"/>
        <v>628</v>
      </c>
      <c r="J816" s="7">
        <f>J817</f>
        <v>628</v>
      </c>
      <c r="K816" s="7">
        <f>K817</f>
        <v>0</v>
      </c>
    </row>
    <row r="817" spans="1:11" ht="66.75" customHeight="1">
      <c r="A817" s="23" t="s">
        <v>62</v>
      </c>
      <c r="B817" s="6"/>
      <c r="C817" s="6" t="s">
        <v>569</v>
      </c>
      <c r="D817" s="6" t="s">
        <v>723</v>
      </c>
      <c r="E817" s="6" t="s">
        <v>63</v>
      </c>
      <c r="F817" s="7">
        <f t="shared" si="163"/>
        <v>625</v>
      </c>
      <c r="G817" s="7">
        <v>625</v>
      </c>
      <c r="H817" s="7"/>
      <c r="I817" s="7">
        <f t="shared" si="164"/>
        <v>628</v>
      </c>
      <c r="J817" s="7">
        <v>628</v>
      </c>
      <c r="K817" s="7"/>
    </row>
    <row r="818" spans="1:11" ht="105.75" customHeight="1">
      <c r="A818" s="23" t="s">
        <v>679</v>
      </c>
      <c r="B818" s="6"/>
      <c r="C818" s="6" t="s">
        <v>569</v>
      </c>
      <c r="D818" s="6" t="s">
        <v>724</v>
      </c>
      <c r="E818" s="6"/>
      <c r="F818" s="7">
        <f t="shared" si="163"/>
        <v>5</v>
      </c>
      <c r="G818" s="7">
        <f>G819</f>
        <v>5</v>
      </c>
      <c r="H818" s="7">
        <f>H819</f>
        <v>0</v>
      </c>
      <c r="I818" s="7">
        <f t="shared" si="164"/>
        <v>5</v>
      </c>
      <c r="J818" s="7">
        <f>J819</f>
        <v>5</v>
      </c>
      <c r="K818" s="7">
        <f>K819</f>
        <v>0</v>
      </c>
    </row>
    <row r="819" spans="1:11" ht="95.25" customHeight="1">
      <c r="A819" s="6" t="s">
        <v>34</v>
      </c>
      <c r="B819" s="6"/>
      <c r="C819" s="6" t="s">
        <v>569</v>
      </c>
      <c r="D819" s="6" t="s">
        <v>724</v>
      </c>
      <c r="E819" s="6" t="s">
        <v>35</v>
      </c>
      <c r="F819" s="7">
        <f t="shared" si="163"/>
        <v>5</v>
      </c>
      <c r="G819" s="7">
        <v>5</v>
      </c>
      <c r="H819" s="7"/>
      <c r="I819" s="7">
        <f t="shared" si="164"/>
        <v>5</v>
      </c>
      <c r="J819" s="7">
        <v>5</v>
      </c>
      <c r="K819" s="7"/>
    </row>
    <row r="820" spans="1:11" ht="409.5" customHeight="1">
      <c r="A820" s="44" t="s">
        <v>725</v>
      </c>
      <c r="B820" s="9"/>
      <c r="C820" s="9" t="s">
        <v>569</v>
      </c>
      <c r="D820" s="9" t="s">
        <v>726</v>
      </c>
      <c r="E820" s="9"/>
      <c r="F820" s="8">
        <f t="shared" si="163"/>
        <v>100</v>
      </c>
      <c r="G820" s="8">
        <f>G821</f>
        <v>100</v>
      </c>
      <c r="H820" s="8">
        <f>H821</f>
        <v>0</v>
      </c>
      <c r="I820" s="8">
        <f t="shared" si="164"/>
        <v>100</v>
      </c>
      <c r="J820" s="8">
        <f>J821</f>
        <v>100</v>
      </c>
      <c r="K820" s="8">
        <f>K821</f>
        <v>0</v>
      </c>
    </row>
    <row r="821" spans="1:11" ht="409.15" customHeight="1">
      <c r="A821" s="45" t="s">
        <v>727</v>
      </c>
      <c r="B821" s="9"/>
      <c r="C821" s="6" t="s">
        <v>569</v>
      </c>
      <c r="D821" s="6" t="s">
        <v>728</v>
      </c>
      <c r="E821" s="6"/>
      <c r="F821" s="7">
        <f t="shared" si="163"/>
        <v>100</v>
      </c>
      <c r="G821" s="7">
        <f>G822</f>
        <v>100</v>
      </c>
      <c r="H821" s="7">
        <f>H822</f>
        <v>0</v>
      </c>
      <c r="I821" s="7">
        <f t="shared" si="164"/>
        <v>100</v>
      </c>
      <c r="J821" s="7">
        <f>J822</f>
        <v>100</v>
      </c>
      <c r="K821" s="7">
        <f>K822</f>
        <v>0</v>
      </c>
    </row>
    <row r="822" spans="1:11" ht="66.75" customHeight="1">
      <c r="A822" s="23" t="s">
        <v>62</v>
      </c>
      <c r="B822" s="6"/>
      <c r="C822" s="6" t="s">
        <v>569</v>
      </c>
      <c r="D822" s="6" t="s">
        <v>728</v>
      </c>
      <c r="E822" s="6" t="s">
        <v>63</v>
      </c>
      <c r="F822" s="7">
        <f t="shared" si="163"/>
        <v>100</v>
      </c>
      <c r="G822" s="7">
        <v>100</v>
      </c>
      <c r="H822" s="7"/>
      <c r="I822" s="7">
        <f t="shared" si="164"/>
        <v>100</v>
      </c>
      <c r="J822" s="7">
        <v>100</v>
      </c>
      <c r="K822" s="7"/>
    </row>
    <row r="823" spans="1:11" ht="184.5" customHeight="1">
      <c r="A823" s="10" t="s">
        <v>729</v>
      </c>
      <c r="B823" s="9"/>
      <c r="C823" s="9" t="s">
        <v>569</v>
      </c>
      <c r="D823" s="9" t="s">
        <v>730</v>
      </c>
      <c r="E823" s="9"/>
      <c r="F823" s="8">
        <f t="shared" si="163"/>
        <v>156</v>
      </c>
      <c r="G823" s="8">
        <f>G824</f>
        <v>156</v>
      </c>
      <c r="H823" s="8">
        <f>H824</f>
        <v>0</v>
      </c>
      <c r="I823" s="8">
        <f t="shared" si="164"/>
        <v>156</v>
      </c>
      <c r="J823" s="8">
        <f>J824</f>
        <v>156</v>
      </c>
      <c r="K823" s="8">
        <f>K824</f>
        <v>0</v>
      </c>
    </row>
    <row r="824" spans="1:11" ht="108" customHeight="1">
      <c r="A824" s="23" t="s">
        <v>731</v>
      </c>
      <c r="B824" s="6"/>
      <c r="C824" s="6" t="s">
        <v>569</v>
      </c>
      <c r="D824" s="6" t="s">
        <v>732</v>
      </c>
      <c r="E824" s="6"/>
      <c r="F824" s="7">
        <f t="shared" si="163"/>
        <v>156</v>
      </c>
      <c r="G824" s="7">
        <f>G825</f>
        <v>156</v>
      </c>
      <c r="H824" s="7">
        <f>H825</f>
        <v>0</v>
      </c>
      <c r="I824" s="7">
        <f t="shared" si="164"/>
        <v>156</v>
      </c>
      <c r="J824" s="7">
        <f>J825</f>
        <v>156</v>
      </c>
      <c r="K824" s="7">
        <f>K825</f>
        <v>0</v>
      </c>
    </row>
    <row r="825" spans="1:11" ht="95.25" customHeight="1">
      <c r="A825" s="6" t="s">
        <v>34</v>
      </c>
      <c r="B825" s="6"/>
      <c r="C825" s="6" t="s">
        <v>569</v>
      </c>
      <c r="D825" s="6" t="s">
        <v>732</v>
      </c>
      <c r="E825" s="6" t="s">
        <v>35</v>
      </c>
      <c r="F825" s="7">
        <f t="shared" si="163"/>
        <v>156</v>
      </c>
      <c r="G825" s="7">
        <v>156</v>
      </c>
      <c r="H825" s="7"/>
      <c r="I825" s="7">
        <f t="shared" si="164"/>
        <v>156</v>
      </c>
      <c r="J825" s="7">
        <v>156</v>
      </c>
      <c r="K825" s="7"/>
    </row>
    <row r="826" spans="1:11" ht="269.25" customHeight="1">
      <c r="A826" s="38" t="s">
        <v>733</v>
      </c>
      <c r="B826" s="9"/>
      <c r="C826" s="9" t="s">
        <v>569</v>
      </c>
      <c r="D826" s="9" t="s">
        <v>734</v>
      </c>
      <c r="E826" s="9"/>
      <c r="F826" s="8">
        <f t="shared" si="163"/>
        <v>198660</v>
      </c>
      <c r="G826" s="8">
        <f>G827</f>
        <v>0</v>
      </c>
      <c r="H826" s="8">
        <f>H827</f>
        <v>198660</v>
      </c>
      <c r="I826" s="8">
        <f t="shared" si="164"/>
        <v>198660</v>
      </c>
      <c r="J826" s="8">
        <f>J827</f>
        <v>0</v>
      </c>
      <c r="K826" s="8">
        <f>K827</f>
        <v>198660</v>
      </c>
    </row>
    <row r="827" spans="1:11" ht="84" customHeight="1">
      <c r="A827" s="46" t="s">
        <v>735</v>
      </c>
      <c r="B827" s="9"/>
      <c r="C827" s="6" t="s">
        <v>569</v>
      </c>
      <c r="D827" s="6" t="s">
        <v>736</v>
      </c>
      <c r="E827" s="6"/>
      <c r="F827" s="7">
        <f t="shared" si="163"/>
        <v>198660</v>
      </c>
      <c r="G827" s="7">
        <f>G828+G829</f>
        <v>0</v>
      </c>
      <c r="H827" s="7">
        <f>H828+H829</f>
        <v>198660</v>
      </c>
      <c r="I827" s="7">
        <f t="shared" si="164"/>
        <v>198660</v>
      </c>
      <c r="J827" s="7">
        <f>J828+J829</f>
        <v>0</v>
      </c>
      <c r="K827" s="7">
        <f>K828+K829</f>
        <v>198660</v>
      </c>
    </row>
    <row r="828" spans="1:11" ht="95.25" customHeight="1">
      <c r="A828" s="6" t="s">
        <v>34</v>
      </c>
      <c r="B828" s="6"/>
      <c r="C828" s="6" t="s">
        <v>569</v>
      </c>
      <c r="D828" s="6" t="s">
        <v>736</v>
      </c>
      <c r="E828" s="6" t="s">
        <v>35</v>
      </c>
      <c r="F828" s="7">
        <f t="shared" si="163"/>
        <v>2463</v>
      </c>
      <c r="G828" s="7"/>
      <c r="H828" s="7">
        <v>2463</v>
      </c>
      <c r="I828" s="7">
        <f t="shared" si="164"/>
        <v>2463</v>
      </c>
      <c r="J828" s="7"/>
      <c r="K828" s="7">
        <v>2463</v>
      </c>
    </row>
    <row r="829" spans="1:11" ht="66.75" customHeight="1">
      <c r="A829" s="23" t="s">
        <v>62</v>
      </c>
      <c r="B829" s="6"/>
      <c r="C829" s="6" t="s">
        <v>569</v>
      </c>
      <c r="D829" s="6" t="s">
        <v>736</v>
      </c>
      <c r="E829" s="6" t="s">
        <v>63</v>
      </c>
      <c r="F829" s="7">
        <f t="shared" si="163"/>
        <v>196197</v>
      </c>
      <c r="G829" s="7"/>
      <c r="H829" s="7">
        <v>196197</v>
      </c>
      <c r="I829" s="7">
        <f t="shared" si="164"/>
        <v>196197</v>
      </c>
      <c r="J829" s="7"/>
      <c r="K829" s="7">
        <v>196197</v>
      </c>
    </row>
    <row r="830" spans="1:11" ht="227.25" customHeight="1">
      <c r="A830" s="10" t="s">
        <v>737</v>
      </c>
      <c r="B830" s="9"/>
      <c r="C830" s="9" t="s">
        <v>569</v>
      </c>
      <c r="D830" s="9" t="s">
        <v>738</v>
      </c>
      <c r="E830" s="9"/>
      <c r="F830" s="8">
        <f t="shared" si="163"/>
        <v>140299</v>
      </c>
      <c r="G830" s="8">
        <f>G831</f>
        <v>0</v>
      </c>
      <c r="H830" s="8">
        <f>H831</f>
        <v>140299</v>
      </c>
      <c r="I830" s="8">
        <f t="shared" si="164"/>
        <v>145911</v>
      </c>
      <c r="J830" s="8">
        <f>J831</f>
        <v>0</v>
      </c>
      <c r="K830" s="8">
        <f>K831</f>
        <v>145911</v>
      </c>
    </row>
    <row r="831" spans="1:11" ht="163.5" customHeight="1">
      <c r="A831" s="23" t="s">
        <v>739</v>
      </c>
      <c r="B831" s="9"/>
      <c r="C831" s="6" t="s">
        <v>569</v>
      </c>
      <c r="D831" s="6" t="s">
        <v>740</v>
      </c>
      <c r="E831" s="6"/>
      <c r="F831" s="7">
        <f t="shared" si="163"/>
        <v>140299</v>
      </c>
      <c r="G831" s="7">
        <f>G832+G833</f>
        <v>0</v>
      </c>
      <c r="H831" s="7">
        <f>H832+H833</f>
        <v>140299</v>
      </c>
      <c r="I831" s="7">
        <f t="shared" si="164"/>
        <v>145911</v>
      </c>
      <c r="J831" s="7">
        <f>J832+J833</f>
        <v>0</v>
      </c>
      <c r="K831" s="7">
        <f>K832+K833</f>
        <v>145911</v>
      </c>
    </row>
    <row r="832" spans="1:11" ht="95.25" customHeight="1">
      <c r="A832" s="6" t="s">
        <v>34</v>
      </c>
      <c r="B832" s="6"/>
      <c r="C832" s="6" t="s">
        <v>569</v>
      </c>
      <c r="D832" s="6" t="s">
        <v>740</v>
      </c>
      <c r="E832" s="6" t="s">
        <v>35</v>
      </c>
      <c r="F832" s="7">
        <f t="shared" si="163"/>
        <v>1526</v>
      </c>
      <c r="G832" s="7"/>
      <c r="H832" s="7">
        <v>1526</v>
      </c>
      <c r="I832" s="7">
        <f t="shared" si="164"/>
        <v>1587</v>
      </c>
      <c r="J832" s="7"/>
      <c r="K832" s="7">
        <v>1587</v>
      </c>
    </row>
    <row r="833" spans="1:11" ht="66.75" customHeight="1">
      <c r="A833" s="23" t="s">
        <v>62</v>
      </c>
      <c r="B833" s="6"/>
      <c r="C833" s="6" t="s">
        <v>569</v>
      </c>
      <c r="D833" s="6" t="s">
        <v>740</v>
      </c>
      <c r="E833" s="6" t="s">
        <v>63</v>
      </c>
      <c r="F833" s="7">
        <f t="shared" si="163"/>
        <v>138773</v>
      </c>
      <c r="G833" s="7"/>
      <c r="H833" s="7">
        <v>138773</v>
      </c>
      <c r="I833" s="7">
        <f t="shared" si="164"/>
        <v>144324</v>
      </c>
      <c r="J833" s="7"/>
      <c r="K833" s="7">
        <v>144324</v>
      </c>
    </row>
    <row r="834" spans="1:11" ht="306" customHeight="1">
      <c r="A834" s="10" t="s">
        <v>741</v>
      </c>
      <c r="B834" s="9"/>
      <c r="C834" s="9" t="s">
        <v>569</v>
      </c>
      <c r="D834" s="9" t="s">
        <v>742</v>
      </c>
      <c r="E834" s="9"/>
      <c r="F834" s="8">
        <f t="shared" si="163"/>
        <v>6290</v>
      </c>
      <c r="G834" s="8">
        <f>G835</f>
        <v>0</v>
      </c>
      <c r="H834" s="8">
        <f>H835</f>
        <v>6290</v>
      </c>
      <c r="I834" s="8">
        <f t="shared" si="164"/>
        <v>6542</v>
      </c>
      <c r="J834" s="8">
        <f>J835</f>
        <v>0</v>
      </c>
      <c r="K834" s="8">
        <f>K835</f>
        <v>6542</v>
      </c>
    </row>
    <row r="835" spans="1:11" ht="237.75" customHeight="1">
      <c r="A835" s="22" t="s">
        <v>743</v>
      </c>
      <c r="B835" s="6"/>
      <c r="C835" s="6" t="s">
        <v>569</v>
      </c>
      <c r="D835" s="6" t="s">
        <v>744</v>
      </c>
      <c r="E835" s="6"/>
      <c r="F835" s="7">
        <f t="shared" si="163"/>
        <v>6290</v>
      </c>
      <c r="G835" s="7">
        <f>G836+G837</f>
        <v>0</v>
      </c>
      <c r="H835" s="7">
        <f>H836+H837</f>
        <v>6290</v>
      </c>
      <c r="I835" s="7">
        <f t="shared" si="164"/>
        <v>6542</v>
      </c>
      <c r="J835" s="7">
        <f>J836+J837</f>
        <v>0</v>
      </c>
      <c r="K835" s="7">
        <f>K836+K837</f>
        <v>6542</v>
      </c>
    </row>
    <row r="836" spans="1:11" ht="95.25" customHeight="1">
      <c r="A836" s="6" t="s">
        <v>34</v>
      </c>
      <c r="B836" s="6"/>
      <c r="C836" s="6" t="s">
        <v>569</v>
      </c>
      <c r="D836" s="6" t="s">
        <v>744</v>
      </c>
      <c r="E836" s="6" t="s">
        <v>35</v>
      </c>
      <c r="F836" s="7">
        <f t="shared" si="163"/>
        <v>72</v>
      </c>
      <c r="G836" s="7"/>
      <c r="H836" s="7">
        <v>72</v>
      </c>
      <c r="I836" s="7">
        <f t="shared" si="164"/>
        <v>74</v>
      </c>
      <c r="J836" s="7"/>
      <c r="K836" s="7">
        <v>74</v>
      </c>
    </row>
    <row r="837" spans="1:11" ht="66.75" customHeight="1">
      <c r="A837" s="23" t="s">
        <v>62</v>
      </c>
      <c r="B837" s="6"/>
      <c r="C837" s="6" t="s">
        <v>569</v>
      </c>
      <c r="D837" s="6" t="s">
        <v>744</v>
      </c>
      <c r="E837" s="6" t="s">
        <v>63</v>
      </c>
      <c r="F837" s="7">
        <f t="shared" si="163"/>
        <v>6218</v>
      </c>
      <c r="G837" s="7"/>
      <c r="H837" s="7">
        <v>6218</v>
      </c>
      <c r="I837" s="7">
        <f t="shared" si="164"/>
        <v>6468</v>
      </c>
      <c r="J837" s="7"/>
      <c r="K837" s="7">
        <v>6468</v>
      </c>
    </row>
    <row r="838" spans="1:11" ht="229.5" customHeight="1">
      <c r="A838" s="10" t="s">
        <v>745</v>
      </c>
      <c r="B838" s="9"/>
      <c r="C838" s="9" t="s">
        <v>569</v>
      </c>
      <c r="D838" s="9" t="s">
        <v>746</v>
      </c>
      <c r="E838" s="9"/>
      <c r="F838" s="8">
        <f t="shared" si="163"/>
        <v>37567</v>
      </c>
      <c r="G838" s="8">
        <f>G839</f>
        <v>0</v>
      </c>
      <c r="H838" s="8">
        <f>H839</f>
        <v>37567</v>
      </c>
      <c r="I838" s="8">
        <f t="shared" si="164"/>
        <v>39070</v>
      </c>
      <c r="J838" s="8">
        <f>J839</f>
        <v>0</v>
      </c>
      <c r="K838" s="8">
        <f>K839</f>
        <v>39070</v>
      </c>
    </row>
    <row r="839" spans="1:11" ht="178.5" customHeight="1">
      <c r="A839" s="23" t="s">
        <v>747</v>
      </c>
      <c r="B839" s="6"/>
      <c r="C839" s="6" t="s">
        <v>569</v>
      </c>
      <c r="D839" s="6" t="s">
        <v>748</v>
      </c>
      <c r="E839" s="6"/>
      <c r="F839" s="7">
        <f t="shared" si="163"/>
        <v>37567</v>
      </c>
      <c r="G839" s="7">
        <f>G840+G841</f>
        <v>0</v>
      </c>
      <c r="H839" s="7">
        <f>H840+H841</f>
        <v>37567</v>
      </c>
      <c r="I839" s="7">
        <f t="shared" si="164"/>
        <v>39070</v>
      </c>
      <c r="J839" s="7">
        <f>J840+J841</f>
        <v>0</v>
      </c>
      <c r="K839" s="7">
        <f>K840+K841</f>
        <v>39070</v>
      </c>
    </row>
    <row r="840" spans="1:11" ht="95.25" customHeight="1">
      <c r="A840" s="6" t="s">
        <v>34</v>
      </c>
      <c r="B840" s="6"/>
      <c r="C840" s="6" t="s">
        <v>569</v>
      </c>
      <c r="D840" s="6" t="s">
        <v>748</v>
      </c>
      <c r="E840" s="6" t="s">
        <v>35</v>
      </c>
      <c r="F840" s="7">
        <f t="shared" si="163"/>
        <v>313</v>
      </c>
      <c r="G840" s="7"/>
      <c r="H840" s="7">
        <v>313</v>
      </c>
      <c r="I840" s="7">
        <f t="shared" si="164"/>
        <v>326</v>
      </c>
      <c r="J840" s="7"/>
      <c r="K840" s="7">
        <v>326</v>
      </c>
    </row>
    <row r="841" spans="1:11" ht="73.150000000000006" customHeight="1">
      <c r="A841" s="23" t="s">
        <v>62</v>
      </c>
      <c r="B841" s="6"/>
      <c r="C841" s="6" t="s">
        <v>569</v>
      </c>
      <c r="D841" s="6" t="s">
        <v>748</v>
      </c>
      <c r="E841" s="6" t="s">
        <v>63</v>
      </c>
      <c r="F841" s="7">
        <f t="shared" si="163"/>
        <v>37254</v>
      </c>
      <c r="G841" s="7"/>
      <c r="H841" s="7">
        <v>37254</v>
      </c>
      <c r="I841" s="7">
        <f t="shared" si="164"/>
        <v>38744</v>
      </c>
      <c r="J841" s="7"/>
      <c r="K841" s="7">
        <v>38744</v>
      </c>
    </row>
    <row r="842" spans="1:11" ht="192" customHeight="1">
      <c r="A842" s="10" t="s">
        <v>749</v>
      </c>
      <c r="B842" s="9"/>
      <c r="C842" s="9" t="s">
        <v>569</v>
      </c>
      <c r="D842" s="9" t="s">
        <v>750</v>
      </c>
      <c r="E842" s="9"/>
      <c r="F842" s="8">
        <f t="shared" si="163"/>
        <v>15270</v>
      </c>
      <c r="G842" s="8">
        <f>G843</f>
        <v>0</v>
      </c>
      <c r="H842" s="8">
        <f>H843</f>
        <v>15270</v>
      </c>
      <c r="I842" s="8">
        <f t="shared" si="164"/>
        <v>15881</v>
      </c>
      <c r="J842" s="8">
        <f>J843</f>
        <v>0</v>
      </c>
      <c r="K842" s="8">
        <f>K843</f>
        <v>15881</v>
      </c>
    </row>
    <row r="843" spans="1:11" ht="172.5" customHeight="1">
      <c r="A843" s="47" t="s">
        <v>751</v>
      </c>
      <c r="B843" s="6"/>
      <c r="C843" s="6" t="s">
        <v>569</v>
      </c>
      <c r="D843" s="6" t="s">
        <v>752</v>
      </c>
      <c r="E843" s="6"/>
      <c r="F843" s="7">
        <f t="shared" si="163"/>
        <v>15270</v>
      </c>
      <c r="G843" s="7">
        <f>G844+G845</f>
        <v>0</v>
      </c>
      <c r="H843" s="7">
        <f>H844+H845</f>
        <v>15270</v>
      </c>
      <c r="I843" s="7">
        <f t="shared" si="164"/>
        <v>15881</v>
      </c>
      <c r="J843" s="7">
        <f>J844+J845</f>
        <v>0</v>
      </c>
      <c r="K843" s="7">
        <f>K844+K845</f>
        <v>15881</v>
      </c>
    </row>
    <row r="844" spans="1:11" ht="95.25" customHeight="1">
      <c r="A844" s="6" t="s">
        <v>34</v>
      </c>
      <c r="B844" s="6"/>
      <c r="C844" s="6" t="s">
        <v>569</v>
      </c>
      <c r="D844" s="6" t="s">
        <v>752</v>
      </c>
      <c r="E844" s="6" t="s">
        <v>35</v>
      </c>
      <c r="F844" s="7">
        <f t="shared" si="163"/>
        <v>133</v>
      </c>
      <c r="G844" s="7"/>
      <c r="H844" s="7">
        <v>133</v>
      </c>
      <c r="I844" s="7">
        <f t="shared" si="164"/>
        <v>139</v>
      </c>
      <c r="J844" s="7"/>
      <c r="K844" s="7">
        <v>139</v>
      </c>
    </row>
    <row r="845" spans="1:11" ht="66.75" customHeight="1">
      <c r="A845" s="23" t="s">
        <v>62</v>
      </c>
      <c r="B845" s="6"/>
      <c r="C845" s="6" t="s">
        <v>569</v>
      </c>
      <c r="D845" s="6" t="s">
        <v>752</v>
      </c>
      <c r="E845" s="6" t="s">
        <v>63</v>
      </c>
      <c r="F845" s="7">
        <f t="shared" si="163"/>
        <v>15137</v>
      </c>
      <c r="G845" s="7"/>
      <c r="H845" s="7">
        <v>15137</v>
      </c>
      <c r="I845" s="7">
        <f t="shared" si="164"/>
        <v>15742</v>
      </c>
      <c r="J845" s="7"/>
      <c r="K845" s="7">
        <v>15742</v>
      </c>
    </row>
    <row r="846" spans="1:11" ht="153" customHeight="1">
      <c r="A846" s="10" t="s">
        <v>753</v>
      </c>
      <c r="B846" s="9"/>
      <c r="C846" s="9" t="s">
        <v>569</v>
      </c>
      <c r="D846" s="9" t="s">
        <v>754</v>
      </c>
      <c r="E846" s="9"/>
      <c r="F846" s="8">
        <f t="shared" si="163"/>
        <v>20043</v>
      </c>
      <c r="G846" s="8">
        <f>G847</f>
        <v>0</v>
      </c>
      <c r="H846" s="8">
        <f>H847</f>
        <v>20043</v>
      </c>
      <c r="I846" s="8">
        <f t="shared" si="164"/>
        <v>20845</v>
      </c>
      <c r="J846" s="8">
        <f>J847</f>
        <v>0</v>
      </c>
      <c r="K846" s="8">
        <f>K847</f>
        <v>20845</v>
      </c>
    </row>
    <row r="847" spans="1:11" ht="94.5" customHeight="1">
      <c r="A847" s="23" t="s">
        <v>755</v>
      </c>
      <c r="B847" s="9"/>
      <c r="C847" s="6" t="s">
        <v>569</v>
      </c>
      <c r="D847" s="6" t="s">
        <v>756</v>
      </c>
      <c r="E847" s="6"/>
      <c r="F847" s="7">
        <f t="shared" si="163"/>
        <v>20043</v>
      </c>
      <c r="G847" s="7">
        <f>G848+G849</f>
        <v>0</v>
      </c>
      <c r="H847" s="7">
        <f>H848+H849</f>
        <v>20043</v>
      </c>
      <c r="I847" s="7">
        <f t="shared" si="164"/>
        <v>20845</v>
      </c>
      <c r="J847" s="7">
        <f>J848+J849</f>
        <v>0</v>
      </c>
      <c r="K847" s="7">
        <f>K848+K849</f>
        <v>20845</v>
      </c>
    </row>
    <row r="848" spans="1:11" ht="95.25" customHeight="1">
      <c r="A848" s="6" t="s">
        <v>34</v>
      </c>
      <c r="B848" s="6"/>
      <c r="C848" s="6" t="s">
        <v>569</v>
      </c>
      <c r="D848" s="6" t="s">
        <v>756</v>
      </c>
      <c r="E848" s="6" t="s">
        <v>35</v>
      </c>
      <c r="F848" s="7">
        <f t="shared" si="163"/>
        <v>163</v>
      </c>
      <c r="G848" s="7"/>
      <c r="H848" s="7">
        <v>163</v>
      </c>
      <c r="I848" s="7">
        <f t="shared" si="164"/>
        <v>169</v>
      </c>
      <c r="J848" s="7"/>
      <c r="K848" s="7">
        <v>169</v>
      </c>
    </row>
    <row r="849" spans="1:11" ht="66.75" customHeight="1">
      <c r="A849" s="23" t="s">
        <v>62</v>
      </c>
      <c r="B849" s="6"/>
      <c r="C849" s="6" t="s">
        <v>569</v>
      </c>
      <c r="D849" s="6" t="s">
        <v>756</v>
      </c>
      <c r="E849" s="6" t="s">
        <v>63</v>
      </c>
      <c r="F849" s="7">
        <f t="shared" si="163"/>
        <v>19880</v>
      </c>
      <c r="G849" s="7"/>
      <c r="H849" s="7">
        <v>19880</v>
      </c>
      <c r="I849" s="7">
        <f t="shared" si="164"/>
        <v>20676</v>
      </c>
      <c r="J849" s="7"/>
      <c r="K849" s="7">
        <v>20676</v>
      </c>
    </row>
    <row r="850" spans="1:11" ht="219" customHeight="1">
      <c r="A850" s="10" t="s">
        <v>757</v>
      </c>
      <c r="B850" s="9"/>
      <c r="C850" s="9" t="s">
        <v>569</v>
      </c>
      <c r="D850" s="9" t="s">
        <v>758</v>
      </c>
      <c r="E850" s="9"/>
      <c r="F850" s="8">
        <f t="shared" si="163"/>
        <v>38234.9</v>
      </c>
      <c r="G850" s="8">
        <f>G851</f>
        <v>0</v>
      </c>
      <c r="H850" s="8">
        <f>H851</f>
        <v>38234.9</v>
      </c>
      <c r="I850" s="8">
        <f t="shared" si="164"/>
        <v>39764.400000000001</v>
      </c>
      <c r="J850" s="8">
        <f>J851</f>
        <v>0</v>
      </c>
      <c r="K850" s="8">
        <f>K851</f>
        <v>39764.400000000001</v>
      </c>
    </row>
    <row r="851" spans="1:11" ht="201.75" customHeight="1">
      <c r="A851" s="46" t="s">
        <v>759</v>
      </c>
      <c r="B851" s="9"/>
      <c r="C851" s="6" t="s">
        <v>569</v>
      </c>
      <c r="D851" s="6" t="s">
        <v>760</v>
      </c>
      <c r="E851" s="6"/>
      <c r="F851" s="7">
        <f t="shared" si="163"/>
        <v>38234.9</v>
      </c>
      <c r="G851" s="7">
        <f>G852+G853</f>
        <v>0</v>
      </c>
      <c r="H851" s="7">
        <f>H852+H853</f>
        <v>38234.9</v>
      </c>
      <c r="I851" s="7">
        <f t="shared" si="164"/>
        <v>39764.400000000001</v>
      </c>
      <c r="J851" s="7">
        <f>J852+J853</f>
        <v>0</v>
      </c>
      <c r="K851" s="7">
        <f>K852+K853</f>
        <v>39764.400000000001</v>
      </c>
    </row>
    <row r="852" spans="1:11" ht="95.25" customHeight="1">
      <c r="A852" s="6" t="s">
        <v>34</v>
      </c>
      <c r="B852" s="6"/>
      <c r="C852" s="6" t="s">
        <v>569</v>
      </c>
      <c r="D852" s="6" t="s">
        <v>760</v>
      </c>
      <c r="E852" s="6" t="s">
        <v>35</v>
      </c>
      <c r="F852" s="7">
        <f t="shared" si="163"/>
        <v>318.89999999999998</v>
      </c>
      <c r="G852" s="7"/>
      <c r="H852" s="7">
        <v>318.89999999999998</v>
      </c>
      <c r="I852" s="7">
        <f t="shared" si="164"/>
        <v>331.4</v>
      </c>
      <c r="J852" s="7"/>
      <c r="K852" s="7">
        <v>331.4</v>
      </c>
    </row>
    <row r="853" spans="1:11" ht="66.75" customHeight="1">
      <c r="A853" s="23" t="s">
        <v>62</v>
      </c>
      <c r="B853" s="6"/>
      <c r="C853" s="6" t="s">
        <v>569</v>
      </c>
      <c r="D853" s="6" t="s">
        <v>760</v>
      </c>
      <c r="E853" s="6" t="s">
        <v>63</v>
      </c>
      <c r="F853" s="7">
        <f t="shared" si="163"/>
        <v>37916</v>
      </c>
      <c r="G853" s="7"/>
      <c r="H853" s="7">
        <v>37916</v>
      </c>
      <c r="I853" s="7">
        <f t="shared" si="164"/>
        <v>39433</v>
      </c>
      <c r="J853" s="7"/>
      <c r="K853" s="7">
        <v>39433</v>
      </c>
    </row>
    <row r="854" spans="1:11" ht="218.25" customHeight="1">
      <c r="A854" s="10" t="s">
        <v>761</v>
      </c>
      <c r="B854" s="9"/>
      <c r="C854" s="9" t="s">
        <v>569</v>
      </c>
      <c r="D854" s="9" t="s">
        <v>762</v>
      </c>
      <c r="E854" s="9"/>
      <c r="F854" s="8">
        <f t="shared" ref="F854:F903" si="168">G854+H854</f>
        <v>173114</v>
      </c>
      <c r="G854" s="8">
        <f>G855</f>
        <v>0</v>
      </c>
      <c r="H854" s="8">
        <f>H855</f>
        <v>173114</v>
      </c>
      <c r="I854" s="8">
        <f t="shared" ref="I854:I903" si="169">J854+K854</f>
        <v>180040</v>
      </c>
      <c r="J854" s="8">
        <f>J855</f>
        <v>0</v>
      </c>
      <c r="K854" s="8">
        <f>K855</f>
        <v>180040</v>
      </c>
    </row>
    <row r="855" spans="1:11" ht="123" customHeight="1">
      <c r="A855" s="23" t="s">
        <v>763</v>
      </c>
      <c r="B855" s="6"/>
      <c r="C855" s="6" t="s">
        <v>569</v>
      </c>
      <c r="D855" s="6" t="s">
        <v>764</v>
      </c>
      <c r="E855" s="6"/>
      <c r="F855" s="7">
        <f t="shared" si="168"/>
        <v>173114</v>
      </c>
      <c r="G855" s="7">
        <f>G856+G857</f>
        <v>0</v>
      </c>
      <c r="H855" s="7">
        <f>H856+H857</f>
        <v>173114</v>
      </c>
      <c r="I855" s="7">
        <f t="shared" si="169"/>
        <v>180040</v>
      </c>
      <c r="J855" s="7">
        <f>J856+J857</f>
        <v>0</v>
      </c>
      <c r="K855" s="7">
        <f>K856+K857</f>
        <v>180040</v>
      </c>
    </row>
    <row r="856" spans="1:11" ht="95.25" customHeight="1">
      <c r="A856" s="6" t="s">
        <v>34</v>
      </c>
      <c r="B856" s="6"/>
      <c r="C856" s="6" t="s">
        <v>569</v>
      </c>
      <c r="D856" s="6" t="s">
        <v>764</v>
      </c>
      <c r="E856" s="6" t="s">
        <v>35</v>
      </c>
      <c r="F856" s="7">
        <f t="shared" si="168"/>
        <v>1968</v>
      </c>
      <c r="G856" s="7"/>
      <c r="H856" s="7">
        <v>1968</v>
      </c>
      <c r="I856" s="7">
        <f t="shared" si="169"/>
        <v>2047</v>
      </c>
      <c r="J856" s="7"/>
      <c r="K856" s="7">
        <v>2047</v>
      </c>
    </row>
    <row r="857" spans="1:11" ht="66.75" customHeight="1">
      <c r="A857" s="23" t="s">
        <v>62</v>
      </c>
      <c r="B857" s="6"/>
      <c r="C857" s="6" t="s">
        <v>569</v>
      </c>
      <c r="D857" s="6" t="s">
        <v>764</v>
      </c>
      <c r="E857" s="6" t="s">
        <v>63</v>
      </c>
      <c r="F857" s="7">
        <f t="shared" si="168"/>
        <v>171146</v>
      </c>
      <c r="G857" s="7"/>
      <c r="H857" s="7">
        <v>171146</v>
      </c>
      <c r="I857" s="7">
        <f t="shared" si="169"/>
        <v>177993</v>
      </c>
      <c r="J857" s="7"/>
      <c r="K857" s="7">
        <v>177993</v>
      </c>
    </row>
    <row r="858" spans="1:11" ht="188.25" customHeight="1">
      <c r="A858" s="10" t="s">
        <v>765</v>
      </c>
      <c r="B858" s="9"/>
      <c r="C858" s="9" t="s">
        <v>569</v>
      </c>
      <c r="D858" s="9" t="s">
        <v>766</v>
      </c>
      <c r="E858" s="9"/>
      <c r="F858" s="8">
        <f t="shared" si="168"/>
        <v>315</v>
      </c>
      <c r="G858" s="8">
        <f>G859</f>
        <v>0</v>
      </c>
      <c r="H858" s="8">
        <f>H859</f>
        <v>315</v>
      </c>
      <c r="I858" s="8">
        <f t="shared" si="169"/>
        <v>328</v>
      </c>
      <c r="J858" s="8">
        <f>J859</f>
        <v>0</v>
      </c>
      <c r="K858" s="8">
        <f>K859</f>
        <v>328</v>
      </c>
    </row>
    <row r="859" spans="1:11" ht="87" customHeight="1">
      <c r="A859" s="23" t="s">
        <v>767</v>
      </c>
      <c r="B859" s="6"/>
      <c r="C859" s="6" t="s">
        <v>569</v>
      </c>
      <c r="D859" s="6" t="s">
        <v>768</v>
      </c>
      <c r="E859" s="6"/>
      <c r="F859" s="7">
        <f t="shared" si="168"/>
        <v>315</v>
      </c>
      <c r="G859" s="7">
        <f>G860+G861</f>
        <v>0</v>
      </c>
      <c r="H859" s="7">
        <f>H860+H861</f>
        <v>315</v>
      </c>
      <c r="I859" s="7">
        <f t="shared" si="169"/>
        <v>328</v>
      </c>
      <c r="J859" s="7">
        <f>J860+J861</f>
        <v>0</v>
      </c>
      <c r="K859" s="7">
        <f>K860+K861</f>
        <v>328</v>
      </c>
    </row>
    <row r="860" spans="1:11" ht="95.25" customHeight="1">
      <c r="A860" s="6" t="s">
        <v>34</v>
      </c>
      <c r="B860" s="6"/>
      <c r="C860" s="6" t="s">
        <v>569</v>
      </c>
      <c r="D860" s="6" t="s">
        <v>768</v>
      </c>
      <c r="E860" s="6" t="s">
        <v>35</v>
      </c>
      <c r="F860" s="7">
        <f t="shared" si="168"/>
        <v>6</v>
      </c>
      <c r="G860" s="7"/>
      <c r="H860" s="7">
        <v>6</v>
      </c>
      <c r="I860" s="7">
        <f t="shared" si="169"/>
        <v>6</v>
      </c>
      <c r="J860" s="7"/>
      <c r="K860" s="7">
        <v>6</v>
      </c>
    </row>
    <row r="861" spans="1:11" ht="66.75" customHeight="1">
      <c r="A861" s="23" t="s">
        <v>62</v>
      </c>
      <c r="B861" s="6"/>
      <c r="C861" s="6" t="s">
        <v>569</v>
      </c>
      <c r="D861" s="6" t="s">
        <v>768</v>
      </c>
      <c r="E861" s="6" t="s">
        <v>63</v>
      </c>
      <c r="F861" s="7">
        <f t="shared" si="168"/>
        <v>309</v>
      </c>
      <c r="G861" s="7"/>
      <c r="H861" s="7">
        <v>309</v>
      </c>
      <c r="I861" s="7">
        <f t="shared" si="169"/>
        <v>322</v>
      </c>
      <c r="J861" s="7"/>
      <c r="K861" s="7">
        <v>322</v>
      </c>
    </row>
    <row r="862" spans="1:11" ht="193.5" customHeight="1">
      <c r="A862" s="9" t="s">
        <v>769</v>
      </c>
      <c r="B862" s="9"/>
      <c r="C862" s="9" t="s">
        <v>569</v>
      </c>
      <c r="D862" s="9" t="s">
        <v>770</v>
      </c>
      <c r="E862" s="9"/>
      <c r="F862" s="8">
        <f t="shared" si="168"/>
        <v>3994</v>
      </c>
      <c r="G862" s="8">
        <f>G863</f>
        <v>0</v>
      </c>
      <c r="H862" s="8">
        <f>H863</f>
        <v>3994</v>
      </c>
      <c r="I862" s="8">
        <f t="shared" si="169"/>
        <v>4155</v>
      </c>
      <c r="J862" s="8">
        <f>J863</f>
        <v>0</v>
      </c>
      <c r="K862" s="8">
        <f>K863</f>
        <v>4155</v>
      </c>
    </row>
    <row r="863" spans="1:11" ht="100.5" customHeight="1">
      <c r="A863" s="23" t="s">
        <v>771</v>
      </c>
      <c r="B863" s="6"/>
      <c r="C863" s="6" t="s">
        <v>569</v>
      </c>
      <c r="D863" s="6" t="s">
        <v>772</v>
      </c>
      <c r="E863" s="6"/>
      <c r="F863" s="7">
        <f t="shared" si="168"/>
        <v>3994</v>
      </c>
      <c r="G863" s="7">
        <f>G864+G865</f>
        <v>0</v>
      </c>
      <c r="H863" s="7">
        <f>H864+H865</f>
        <v>3994</v>
      </c>
      <c r="I863" s="7">
        <f t="shared" si="169"/>
        <v>4155</v>
      </c>
      <c r="J863" s="7">
        <f>J864+J865</f>
        <v>0</v>
      </c>
      <c r="K863" s="7">
        <f>K864+K865</f>
        <v>4155</v>
      </c>
    </row>
    <row r="864" spans="1:11" ht="95.25" customHeight="1">
      <c r="A864" s="6" t="s">
        <v>34</v>
      </c>
      <c r="B864" s="6"/>
      <c r="C864" s="6" t="s">
        <v>569</v>
      </c>
      <c r="D864" s="6" t="s">
        <v>772</v>
      </c>
      <c r="E864" s="6" t="s">
        <v>35</v>
      </c>
      <c r="F864" s="7">
        <f t="shared" si="168"/>
        <v>45</v>
      </c>
      <c r="G864" s="7"/>
      <c r="H864" s="7">
        <v>45</v>
      </c>
      <c r="I864" s="7">
        <f t="shared" si="169"/>
        <v>47</v>
      </c>
      <c r="J864" s="7"/>
      <c r="K864" s="7">
        <v>47</v>
      </c>
    </row>
    <row r="865" spans="1:11" ht="66.75" customHeight="1">
      <c r="A865" s="23" t="s">
        <v>62</v>
      </c>
      <c r="B865" s="6"/>
      <c r="C865" s="6" t="s">
        <v>569</v>
      </c>
      <c r="D865" s="6" t="s">
        <v>772</v>
      </c>
      <c r="E865" s="6" t="s">
        <v>63</v>
      </c>
      <c r="F865" s="7">
        <f t="shared" si="168"/>
        <v>3949</v>
      </c>
      <c r="G865" s="7"/>
      <c r="H865" s="7">
        <v>3949</v>
      </c>
      <c r="I865" s="7">
        <f t="shared" si="169"/>
        <v>4108</v>
      </c>
      <c r="J865" s="7"/>
      <c r="K865" s="7">
        <v>4108</v>
      </c>
    </row>
    <row r="866" spans="1:11" ht="241.5" customHeight="1">
      <c r="A866" s="10" t="s">
        <v>773</v>
      </c>
      <c r="B866" s="9"/>
      <c r="C866" s="9" t="s">
        <v>569</v>
      </c>
      <c r="D866" s="9" t="s">
        <v>774</v>
      </c>
      <c r="E866" s="9"/>
      <c r="F866" s="8">
        <f t="shared" si="168"/>
        <v>14</v>
      </c>
      <c r="G866" s="8">
        <f>G867</f>
        <v>0</v>
      </c>
      <c r="H866" s="8">
        <f>H867</f>
        <v>14</v>
      </c>
      <c r="I866" s="8">
        <f t="shared" si="169"/>
        <v>15</v>
      </c>
      <c r="J866" s="8">
        <f>J867</f>
        <v>0</v>
      </c>
      <c r="K866" s="8">
        <f>K867</f>
        <v>15</v>
      </c>
    </row>
    <row r="867" spans="1:11" ht="117.75" customHeight="1">
      <c r="A867" s="22" t="s">
        <v>775</v>
      </c>
      <c r="B867" s="6"/>
      <c r="C867" s="6" t="s">
        <v>569</v>
      </c>
      <c r="D867" s="6" t="s">
        <v>776</v>
      </c>
      <c r="E867" s="6"/>
      <c r="F867" s="7">
        <f t="shared" si="168"/>
        <v>14</v>
      </c>
      <c r="G867" s="7">
        <f>G868+G869</f>
        <v>0</v>
      </c>
      <c r="H867" s="7">
        <f>H868+H869</f>
        <v>14</v>
      </c>
      <c r="I867" s="7">
        <f t="shared" si="169"/>
        <v>15</v>
      </c>
      <c r="J867" s="7">
        <f>J868+J869</f>
        <v>0</v>
      </c>
      <c r="K867" s="7">
        <f>K868+K869</f>
        <v>15</v>
      </c>
    </row>
    <row r="868" spans="1:11" ht="95.25" customHeight="1">
      <c r="A868" s="6" t="s">
        <v>34</v>
      </c>
      <c r="B868" s="6"/>
      <c r="C868" s="6" t="s">
        <v>569</v>
      </c>
      <c r="D868" s="6" t="s">
        <v>776</v>
      </c>
      <c r="E868" s="6" t="s">
        <v>35</v>
      </c>
      <c r="F868" s="7">
        <f t="shared" si="168"/>
        <v>1</v>
      </c>
      <c r="G868" s="7"/>
      <c r="H868" s="7">
        <v>1</v>
      </c>
      <c r="I868" s="7">
        <f t="shared" si="169"/>
        <v>1</v>
      </c>
      <c r="J868" s="7"/>
      <c r="K868" s="7">
        <v>1</v>
      </c>
    </row>
    <row r="869" spans="1:11" ht="66.75" customHeight="1">
      <c r="A869" s="23" t="s">
        <v>62</v>
      </c>
      <c r="B869" s="6"/>
      <c r="C869" s="6" t="s">
        <v>569</v>
      </c>
      <c r="D869" s="6" t="s">
        <v>776</v>
      </c>
      <c r="E869" s="6" t="s">
        <v>63</v>
      </c>
      <c r="F869" s="7">
        <f t="shared" si="168"/>
        <v>13</v>
      </c>
      <c r="G869" s="7"/>
      <c r="H869" s="7">
        <v>13</v>
      </c>
      <c r="I869" s="7">
        <f t="shared" si="169"/>
        <v>14</v>
      </c>
      <c r="J869" s="7"/>
      <c r="K869" s="7">
        <v>14</v>
      </c>
    </row>
    <row r="870" spans="1:11" ht="228.75" customHeight="1">
      <c r="A870" s="10" t="s">
        <v>1082</v>
      </c>
      <c r="B870" s="9"/>
      <c r="C870" s="9" t="s">
        <v>569</v>
      </c>
      <c r="D870" s="9" t="s">
        <v>777</v>
      </c>
      <c r="E870" s="9"/>
      <c r="F870" s="8">
        <f t="shared" si="168"/>
        <v>172913</v>
      </c>
      <c r="G870" s="8">
        <f>G871</f>
        <v>0</v>
      </c>
      <c r="H870" s="8">
        <f>H871</f>
        <v>172913</v>
      </c>
      <c r="I870" s="8">
        <f t="shared" si="169"/>
        <v>179828</v>
      </c>
      <c r="J870" s="8">
        <f>J871</f>
        <v>0</v>
      </c>
      <c r="K870" s="8">
        <f>K871</f>
        <v>179828</v>
      </c>
    </row>
    <row r="871" spans="1:11" ht="129.75" customHeight="1">
      <c r="A871" s="23" t="s">
        <v>778</v>
      </c>
      <c r="B871" s="6"/>
      <c r="C871" s="6" t="s">
        <v>569</v>
      </c>
      <c r="D871" s="6" t="s">
        <v>779</v>
      </c>
      <c r="E871" s="6"/>
      <c r="F871" s="7">
        <f t="shared" si="168"/>
        <v>172913</v>
      </c>
      <c r="G871" s="7">
        <f>G872+G873</f>
        <v>0</v>
      </c>
      <c r="H871" s="7">
        <f>H872+H873</f>
        <v>172913</v>
      </c>
      <c r="I871" s="7">
        <f t="shared" si="169"/>
        <v>179828</v>
      </c>
      <c r="J871" s="7">
        <f>J872+J873</f>
        <v>0</v>
      </c>
      <c r="K871" s="7">
        <f>K872+K873</f>
        <v>179828</v>
      </c>
    </row>
    <row r="872" spans="1:11" ht="95.25" customHeight="1">
      <c r="A872" s="6" t="s">
        <v>34</v>
      </c>
      <c r="B872" s="6"/>
      <c r="C872" s="6" t="s">
        <v>569</v>
      </c>
      <c r="D872" s="6" t="s">
        <v>779</v>
      </c>
      <c r="E872" s="6" t="s">
        <v>35</v>
      </c>
      <c r="F872" s="7">
        <f t="shared" si="168"/>
        <v>2387</v>
      </c>
      <c r="G872" s="7"/>
      <c r="H872" s="7">
        <v>2387</v>
      </c>
      <c r="I872" s="7">
        <f t="shared" si="169"/>
        <v>2483</v>
      </c>
      <c r="J872" s="7"/>
      <c r="K872" s="7">
        <v>2483</v>
      </c>
    </row>
    <row r="873" spans="1:11" ht="66.75" customHeight="1">
      <c r="A873" s="23" t="s">
        <v>62</v>
      </c>
      <c r="B873" s="6"/>
      <c r="C873" s="6" t="s">
        <v>569</v>
      </c>
      <c r="D873" s="6" t="s">
        <v>779</v>
      </c>
      <c r="E873" s="6" t="s">
        <v>63</v>
      </c>
      <c r="F873" s="7">
        <f t="shared" si="168"/>
        <v>170526</v>
      </c>
      <c r="G873" s="7"/>
      <c r="H873" s="7">
        <v>170526</v>
      </c>
      <c r="I873" s="7">
        <f t="shared" si="169"/>
        <v>177345</v>
      </c>
      <c r="J873" s="7"/>
      <c r="K873" s="7">
        <v>177345</v>
      </c>
    </row>
    <row r="874" spans="1:11" ht="147.75" customHeight="1">
      <c r="A874" s="10" t="s">
        <v>780</v>
      </c>
      <c r="B874" s="9"/>
      <c r="C874" s="9" t="s">
        <v>569</v>
      </c>
      <c r="D874" s="9" t="s">
        <v>781</v>
      </c>
      <c r="E874" s="9"/>
      <c r="F874" s="8">
        <f t="shared" si="168"/>
        <v>58162</v>
      </c>
      <c r="G874" s="8">
        <f>G875</f>
        <v>0</v>
      </c>
      <c r="H874" s="8">
        <f>H875</f>
        <v>58162</v>
      </c>
      <c r="I874" s="8">
        <f t="shared" si="169"/>
        <v>60494</v>
      </c>
      <c r="J874" s="8">
        <f>J875</f>
        <v>0</v>
      </c>
      <c r="K874" s="8">
        <f>K875</f>
        <v>60494</v>
      </c>
    </row>
    <row r="875" spans="1:11" ht="98.25" customHeight="1">
      <c r="A875" s="23" t="s">
        <v>782</v>
      </c>
      <c r="B875" s="6"/>
      <c r="C875" s="6" t="s">
        <v>569</v>
      </c>
      <c r="D875" s="6" t="s">
        <v>783</v>
      </c>
      <c r="E875" s="6"/>
      <c r="F875" s="7">
        <f t="shared" si="168"/>
        <v>58162</v>
      </c>
      <c r="G875" s="7">
        <f>G876+G877</f>
        <v>0</v>
      </c>
      <c r="H875" s="7">
        <f>H876+H877</f>
        <v>58162</v>
      </c>
      <c r="I875" s="7">
        <f t="shared" si="169"/>
        <v>60494</v>
      </c>
      <c r="J875" s="7">
        <f>J876+J877</f>
        <v>0</v>
      </c>
      <c r="K875" s="7">
        <f>K876+K877</f>
        <v>60494</v>
      </c>
    </row>
    <row r="876" spans="1:11" ht="95.25" customHeight="1">
      <c r="A876" s="6" t="s">
        <v>34</v>
      </c>
      <c r="B876" s="6"/>
      <c r="C876" s="6" t="s">
        <v>569</v>
      </c>
      <c r="D876" s="6" t="s">
        <v>783</v>
      </c>
      <c r="E876" s="6" t="s">
        <v>35</v>
      </c>
      <c r="F876" s="7">
        <f t="shared" si="168"/>
        <v>462</v>
      </c>
      <c r="G876" s="7"/>
      <c r="H876" s="7">
        <v>462</v>
      </c>
      <c r="I876" s="7">
        <f t="shared" si="169"/>
        <v>480</v>
      </c>
      <c r="J876" s="7"/>
      <c r="K876" s="7">
        <v>480</v>
      </c>
    </row>
    <row r="877" spans="1:11" ht="66.75" customHeight="1">
      <c r="A877" s="23" t="s">
        <v>62</v>
      </c>
      <c r="B877" s="6"/>
      <c r="C877" s="6" t="s">
        <v>569</v>
      </c>
      <c r="D877" s="6" t="s">
        <v>783</v>
      </c>
      <c r="E877" s="6" t="s">
        <v>63</v>
      </c>
      <c r="F877" s="7">
        <f t="shared" si="168"/>
        <v>57700</v>
      </c>
      <c r="G877" s="7"/>
      <c r="H877" s="7">
        <v>57700</v>
      </c>
      <c r="I877" s="7">
        <f t="shared" si="169"/>
        <v>60014</v>
      </c>
      <c r="J877" s="7"/>
      <c r="K877" s="7">
        <v>60014</v>
      </c>
    </row>
    <row r="878" spans="1:11" ht="406.5" customHeight="1">
      <c r="A878" s="44" t="s">
        <v>1009</v>
      </c>
      <c r="B878" s="9"/>
      <c r="C878" s="9" t="s">
        <v>569</v>
      </c>
      <c r="D878" s="9" t="s">
        <v>784</v>
      </c>
      <c r="E878" s="9"/>
      <c r="F878" s="8">
        <f t="shared" si="168"/>
        <v>508</v>
      </c>
      <c r="G878" s="8">
        <f>G879</f>
        <v>0</v>
      </c>
      <c r="H878" s="8">
        <f>H879</f>
        <v>508</v>
      </c>
      <c r="I878" s="8">
        <f t="shared" si="169"/>
        <v>528</v>
      </c>
      <c r="J878" s="8">
        <f>J879</f>
        <v>0</v>
      </c>
      <c r="K878" s="8">
        <f>K879</f>
        <v>528</v>
      </c>
    </row>
    <row r="879" spans="1:11" ht="229.9" customHeight="1">
      <c r="A879" s="23" t="s">
        <v>785</v>
      </c>
      <c r="B879" s="9"/>
      <c r="C879" s="6" t="s">
        <v>569</v>
      </c>
      <c r="D879" s="6" t="s">
        <v>786</v>
      </c>
      <c r="E879" s="6"/>
      <c r="F879" s="7">
        <f t="shared" si="168"/>
        <v>508</v>
      </c>
      <c r="G879" s="7">
        <f>G880+G881</f>
        <v>0</v>
      </c>
      <c r="H879" s="7">
        <f>H880+H881</f>
        <v>508</v>
      </c>
      <c r="I879" s="7">
        <f t="shared" si="169"/>
        <v>528</v>
      </c>
      <c r="J879" s="7">
        <f>J880+J881</f>
        <v>0</v>
      </c>
      <c r="K879" s="7">
        <f>K880+K881</f>
        <v>528</v>
      </c>
    </row>
    <row r="880" spans="1:11" ht="95.25" customHeight="1">
      <c r="A880" s="6" t="s">
        <v>34</v>
      </c>
      <c r="B880" s="6"/>
      <c r="C880" s="6" t="s">
        <v>569</v>
      </c>
      <c r="D880" s="6" t="s">
        <v>786</v>
      </c>
      <c r="E880" s="6" t="s">
        <v>35</v>
      </c>
      <c r="F880" s="7">
        <f t="shared" si="168"/>
        <v>4</v>
      </c>
      <c r="G880" s="7"/>
      <c r="H880" s="7">
        <v>4</v>
      </c>
      <c r="I880" s="7">
        <f t="shared" si="169"/>
        <v>4</v>
      </c>
      <c r="J880" s="7"/>
      <c r="K880" s="7">
        <v>4</v>
      </c>
    </row>
    <row r="881" spans="1:11" ht="66.75" customHeight="1">
      <c r="A881" s="23" t="s">
        <v>62</v>
      </c>
      <c r="B881" s="6"/>
      <c r="C881" s="6" t="s">
        <v>569</v>
      </c>
      <c r="D881" s="6" t="s">
        <v>786</v>
      </c>
      <c r="E881" s="6" t="s">
        <v>63</v>
      </c>
      <c r="F881" s="7">
        <f t="shared" si="168"/>
        <v>504</v>
      </c>
      <c r="G881" s="7"/>
      <c r="H881" s="7">
        <v>504</v>
      </c>
      <c r="I881" s="7">
        <f t="shared" si="169"/>
        <v>524</v>
      </c>
      <c r="J881" s="7"/>
      <c r="K881" s="7">
        <v>524</v>
      </c>
    </row>
    <row r="882" spans="1:11" ht="305.25" customHeight="1">
      <c r="A882" s="10" t="s">
        <v>787</v>
      </c>
      <c r="B882" s="9"/>
      <c r="C882" s="9" t="s">
        <v>569</v>
      </c>
      <c r="D882" s="9" t="s">
        <v>788</v>
      </c>
      <c r="E882" s="9"/>
      <c r="F882" s="8">
        <f t="shared" si="168"/>
        <v>2011</v>
      </c>
      <c r="G882" s="8">
        <f>G883</f>
        <v>0</v>
      </c>
      <c r="H882" s="8">
        <f>H883</f>
        <v>2011</v>
      </c>
      <c r="I882" s="8">
        <f t="shared" si="169"/>
        <v>2092</v>
      </c>
      <c r="J882" s="8">
        <f>J883</f>
        <v>0</v>
      </c>
      <c r="K882" s="8">
        <f>K883</f>
        <v>2092</v>
      </c>
    </row>
    <row r="883" spans="1:11" ht="85.5" customHeight="1">
      <c r="A883" s="23" t="s">
        <v>789</v>
      </c>
      <c r="B883" s="6"/>
      <c r="C883" s="6" t="s">
        <v>569</v>
      </c>
      <c r="D883" s="6" t="s">
        <v>790</v>
      </c>
      <c r="E883" s="6"/>
      <c r="F883" s="7">
        <f t="shared" si="168"/>
        <v>2011</v>
      </c>
      <c r="G883" s="7">
        <f>G884+G885</f>
        <v>0</v>
      </c>
      <c r="H883" s="7">
        <f>H884+H885</f>
        <v>2011</v>
      </c>
      <c r="I883" s="7">
        <f t="shared" si="169"/>
        <v>2092</v>
      </c>
      <c r="J883" s="7">
        <f>J884+J885</f>
        <v>0</v>
      </c>
      <c r="K883" s="7">
        <f>K884+K885</f>
        <v>2092</v>
      </c>
    </row>
    <row r="884" spans="1:11" ht="95.25" customHeight="1">
      <c r="A884" s="6" t="s">
        <v>34</v>
      </c>
      <c r="B884" s="6"/>
      <c r="C884" s="6" t="s">
        <v>569</v>
      </c>
      <c r="D884" s="6" t="s">
        <v>790</v>
      </c>
      <c r="E884" s="6" t="s">
        <v>35</v>
      </c>
      <c r="F884" s="7">
        <f t="shared" si="168"/>
        <v>39</v>
      </c>
      <c r="G884" s="7"/>
      <c r="H884" s="7">
        <v>39</v>
      </c>
      <c r="I884" s="7">
        <f t="shared" si="169"/>
        <v>41</v>
      </c>
      <c r="J884" s="7"/>
      <c r="K884" s="7">
        <v>41</v>
      </c>
    </row>
    <row r="885" spans="1:11" ht="66.75" customHeight="1">
      <c r="A885" s="23" t="s">
        <v>62</v>
      </c>
      <c r="B885" s="6"/>
      <c r="C885" s="6" t="s">
        <v>569</v>
      </c>
      <c r="D885" s="6" t="s">
        <v>790</v>
      </c>
      <c r="E885" s="6" t="s">
        <v>63</v>
      </c>
      <c r="F885" s="7">
        <f t="shared" si="168"/>
        <v>1972</v>
      </c>
      <c r="G885" s="7"/>
      <c r="H885" s="7">
        <v>1972</v>
      </c>
      <c r="I885" s="7">
        <f t="shared" si="169"/>
        <v>2051</v>
      </c>
      <c r="J885" s="7"/>
      <c r="K885" s="7">
        <v>2051</v>
      </c>
    </row>
    <row r="886" spans="1:11" ht="185.25" customHeight="1">
      <c r="A886" s="10" t="s">
        <v>791</v>
      </c>
      <c r="B886" s="9"/>
      <c r="C886" s="9" t="s">
        <v>569</v>
      </c>
      <c r="D886" s="9" t="s">
        <v>792</v>
      </c>
      <c r="E886" s="9"/>
      <c r="F886" s="8">
        <f t="shared" si="168"/>
        <v>333</v>
      </c>
      <c r="G886" s="8">
        <f>G887</f>
        <v>0</v>
      </c>
      <c r="H886" s="8">
        <f>H887</f>
        <v>333</v>
      </c>
      <c r="I886" s="8">
        <f t="shared" si="169"/>
        <v>333</v>
      </c>
      <c r="J886" s="8">
        <f>J887</f>
        <v>0</v>
      </c>
      <c r="K886" s="8">
        <f>K887</f>
        <v>333</v>
      </c>
    </row>
    <row r="887" spans="1:11" ht="113.25" customHeight="1">
      <c r="A887" s="23" t="s">
        <v>793</v>
      </c>
      <c r="B887" s="9"/>
      <c r="C887" s="6" t="s">
        <v>569</v>
      </c>
      <c r="D887" s="6" t="s">
        <v>794</v>
      </c>
      <c r="E887" s="6"/>
      <c r="F887" s="7">
        <f t="shared" si="168"/>
        <v>333</v>
      </c>
      <c r="G887" s="7">
        <f>G888+G889</f>
        <v>0</v>
      </c>
      <c r="H887" s="7">
        <f>H888+H889</f>
        <v>333</v>
      </c>
      <c r="I887" s="7">
        <f t="shared" si="169"/>
        <v>333</v>
      </c>
      <c r="J887" s="7">
        <f>J888+J889</f>
        <v>0</v>
      </c>
      <c r="K887" s="7">
        <f>K888+K889</f>
        <v>333</v>
      </c>
    </row>
    <row r="888" spans="1:11" ht="95.25" customHeight="1">
      <c r="A888" s="6" t="s">
        <v>34</v>
      </c>
      <c r="B888" s="6"/>
      <c r="C888" s="6" t="s">
        <v>569</v>
      </c>
      <c r="D888" s="6" t="s">
        <v>794</v>
      </c>
      <c r="E888" s="6" t="s">
        <v>35</v>
      </c>
      <c r="F888" s="7">
        <f t="shared" si="168"/>
        <v>3</v>
      </c>
      <c r="G888" s="7"/>
      <c r="H888" s="7">
        <v>3</v>
      </c>
      <c r="I888" s="7">
        <f t="shared" si="169"/>
        <v>3</v>
      </c>
      <c r="J888" s="7"/>
      <c r="K888" s="7">
        <v>3</v>
      </c>
    </row>
    <row r="889" spans="1:11" ht="87.75" customHeight="1">
      <c r="A889" s="23" t="s">
        <v>62</v>
      </c>
      <c r="B889" s="6"/>
      <c r="C889" s="6" t="s">
        <v>569</v>
      </c>
      <c r="D889" s="6" t="s">
        <v>794</v>
      </c>
      <c r="E889" s="6" t="s">
        <v>63</v>
      </c>
      <c r="F889" s="7">
        <f t="shared" si="168"/>
        <v>330</v>
      </c>
      <c r="G889" s="7"/>
      <c r="H889" s="7">
        <v>330</v>
      </c>
      <c r="I889" s="7">
        <f t="shared" si="169"/>
        <v>330</v>
      </c>
      <c r="J889" s="7"/>
      <c r="K889" s="7">
        <v>330</v>
      </c>
    </row>
    <row r="890" spans="1:11" ht="264">
      <c r="A890" s="10" t="s">
        <v>1086</v>
      </c>
      <c r="B890" s="9"/>
      <c r="C890" s="9" t="s">
        <v>569</v>
      </c>
      <c r="D890" s="9" t="s">
        <v>795</v>
      </c>
      <c r="E890" s="9"/>
      <c r="F890" s="8">
        <f t="shared" si="168"/>
        <v>661</v>
      </c>
      <c r="G890" s="8">
        <f>G891</f>
        <v>0</v>
      </c>
      <c r="H890" s="8">
        <f>H891</f>
        <v>661</v>
      </c>
      <c r="I890" s="8">
        <f t="shared" si="169"/>
        <v>689</v>
      </c>
      <c r="J890" s="8">
        <f>J891</f>
        <v>0</v>
      </c>
      <c r="K890" s="8">
        <f>K891</f>
        <v>689</v>
      </c>
    </row>
    <row r="891" spans="1:11" ht="300" customHeight="1">
      <c r="A891" s="23" t="s">
        <v>1085</v>
      </c>
      <c r="B891" s="9"/>
      <c r="C891" s="6" t="s">
        <v>569</v>
      </c>
      <c r="D891" s="6" t="s">
        <v>796</v>
      </c>
      <c r="E891" s="6"/>
      <c r="F891" s="7">
        <f t="shared" si="168"/>
        <v>661</v>
      </c>
      <c r="G891" s="7">
        <f>G892+G893</f>
        <v>0</v>
      </c>
      <c r="H891" s="7">
        <f>H892+H893</f>
        <v>661</v>
      </c>
      <c r="I891" s="7">
        <f t="shared" si="169"/>
        <v>689</v>
      </c>
      <c r="J891" s="7">
        <f>J892+J893</f>
        <v>0</v>
      </c>
      <c r="K891" s="7">
        <f>K892+K893</f>
        <v>689</v>
      </c>
    </row>
    <row r="892" spans="1:11" ht="95.25" customHeight="1">
      <c r="A892" s="6" t="s">
        <v>34</v>
      </c>
      <c r="B892" s="6"/>
      <c r="C892" s="6" t="s">
        <v>569</v>
      </c>
      <c r="D892" s="6" t="s">
        <v>796</v>
      </c>
      <c r="E892" s="6" t="s">
        <v>35</v>
      </c>
      <c r="F892" s="7">
        <f t="shared" si="168"/>
        <v>5</v>
      </c>
      <c r="G892" s="7"/>
      <c r="H892" s="7">
        <v>5</v>
      </c>
      <c r="I892" s="7">
        <f t="shared" si="169"/>
        <v>6</v>
      </c>
      <c r="J892" s="7"/>
      <c r="K892" s="7">
        <v>6</v>
      </c>
    </row>
    <row r="893" spans="1:11" ht="66.75" customHeight="1">
      <c r="A893" s="23" t="s">
        <v>62</v>
      </c>
      <c r="B893" s="6"/>
      <c r="C893" s="6" t="s">
        <v>569</v>
      </c>
      <c r="D893" s="6" t="s">
        <v>796</v>
      </c>
      <c r="E893" s="6" t="s">
        <v>63</v>
      </c>
      <c r="F893" s="7">
        <f t="shared" si="168"/>
        <v>656</v>
      </c>
      <c r="G893" s="7"/>
      <c r="H893" s="7">
        <v>656</v>
      </c>
      <c r="I893" s="7">
        <f t="shared" si="169"/>
        <v>683</v>
      </c>
      <c r="J893" s="7"/>
      <c r="K893" s="7">
        <v>683</v>
      </c>
    </row>
    <row r="894" spans="1:11" ht="265.5" customHeight="1">
      <c r="A894" s="10" t="s">
        <v>797</v>
      </c>
      <c r="B894" s="9"/>
      <c r="C894" s="9" t="s">
        <v>569</v>
      </c>
      <c r="D894" s="9" t="s">
        <v>798</v>
      </c>
      <c r="E894" s="9"/>
      <c r="F894" s="8">
        <f t="shared" si="168"/>
        <v>48766</v>
      </c>
      <c r="G894" s="8">
        <f>G897+G895</f>
        <v>0</v>
      </c>
      <c r="H894" s="8">
        <f>H897+H895</f>
        <v>48766</v>
      </c>
      <c r="I894" s="8">
        <f t="shared" si="169"/>
        <v>51007</v>
      </c>
      <c r="J894" s="8">
        <f>J897+J895</f>
        <v>0</v>
      </c>
      <c r="K894" s="8">
        <f>K897+K895</f>
        <v>51007</v>
      </c>
    </row>
    <row r="895" spans="1:11" ht="131.25" customHeight="1">
      <c r="A895" s="23" t="s">
        <v>799</v>
      </c>
      <c r="B895" s="9"/>
      <c r="C895" s="6" t="s">
        <v>569</v>
      </c>
      <c r="D895" s="6" t="s">
        <v>800</v>
      </c>
      <c r="E895" s="6"/>
      <c r="F895" s="7">
        <f t="shared" si="168"/>
        <v>1594</v>
      </c>
      <c r="G895" s="7">
        <f>G896</f>
        <v>0</v>
      </c>
      <c r="H895" s="7">
        <f>H896</f>
        <v>1594</v>
      </c>
      <c r="I895" s="7">
        <f t="shared" si="169"/>
        <v>1657</v>
      </c>
      <c r="J895" s="7">
        <f>J896</f>
        <v>0</v>
      </c>
      <c r="K895" s="7">
        <f>K896</f>
        <v>1657</v>
      </c>
    </row>
    <row r="896" spans="1:11" ht="126" customHeight="1">
      <c r="A896" s="6" t="s">
        <v>34</v>
      </c>
      <c r="B896" s="9"/>
      <c r="C896" s="6" t="s">
        <v>569</v>
      </c>
      <c r="D896" s="6" t="s">
        <v>800</v>
      </c>
      <c r="E896" s="6" t="s">
        <v>35</v>
      </c>
      <c r="F896" s="7">
        <f t="shared" si="168"/>
        <v>1594</v>
      </c>
      <c r="G896" s="7"/>
      <c r="H896" s="7">
        <v>1594</v>
      </c>
      <c r="I896" s="7">
        <f t="shared" si="169"/>
        <v>1657</v>
      </c>
      <c r="J896" s="7"/>
      <c r="K896" s="7">
        <v>1657</v>
      </c>
    </row>
    <row r="897" spans="1:11" ht="155.25" customHeight="1">
      <c r="A897" s="23" t="s">
        <v>801</v>
      </c>
      <c r="B897" s="9"/>
      <c r="C897" s="6" t="s">
        <v>569</v>
      </c>
      <c r="D897" s="6" t="s">
        <v>802</v>
      </c>
      <c r="E897" s="6"/>
      <c r="F897" s="7">
        <f t="shared" si="168"/>
        <v>47172</v>
      </c>
      <c r="G897" s="7">
        <f>G898+G899</f>
        <v>0</v>
      </c>
      <c r="H897" s="7">
        <f>H898+H899</f>
        <v>47172</v>
      </c>
      <c r="I897" s="7">
        <f t="shared" si="169"/>
        <v>49350</v>
      </c>
      <c r="J897" s="7">
        <f>J898+J899</f>
        <v>0</v>
      </c>
      <c r="K897" s="7">
        <f>K898+K899</f>
        <v>49350</v>
      </c>
    </row>
    <row r="898" spans="1:11" ht="81.75" customHeight="1">
      <c r="A898" s="6" t="s">
        <v>34</v>
      </c>
      <c r="B898" s="9"/>
      <c r="C898" s="6" t="s">
        <v>569</v>
      </c>
      <c r="D898" s="6" t="s">
        <v>802</v>
      </c>
      <c r="E898" s="6" t="s">
        <v>35</v>
      </c>
      <c r="F898" s="7">
        <f t="shared" si="168"/>
        <v>697.4</v>
      </c>
      <c r="G898" s="8"/>
      <c r="H898" s="7">
        <v>697.4</v>
      </c>
      <c r="I898" s="7">
        <f t="shared" si="169"/>
        <v>729.7</v>
      </c>
      <c r="J898" s="7"/>
      <c r="K898" s="7">
        <v>729.7</v>
      </c>
    </row>
    <row r="899" spans="1:11" ht="81.75" customHeight="1">
      <c r="A899" s="23" t="s">
        <v>62</v>
      </c>
      <c r="B899" s="9"/>
      <c r="C899" s="6" t="s">
        <v>569</v>
      </c>
      <c r="D899" s="6" t="s">
        <v>802</v>
      </c>
      <c r="E899" s="6" t="s">
        <v>63</v>
      </c>
      <c r="F899" s="7">
        <f t="shared" si="168"/>
        <v>46474.6</v>
      </c>
      <c r="G899" s="8"/>
      <c r="H899" s="7">
        <v>46474.6</v>
      </c>
      <c r="I899" s="7">
        <f t="shared" si="169"/>
        <v>48620.3</v>
      </c>
      <c r="J899" s="7"/>
      <c r="K899" s="7">
        <v>48620.3</v>
      </c>
    </row>
    <row r="900" spans="1:11" ht="247.5">
      <c r="A900" s="9" t="s">
        <v>803</v>
      </c>
      <c r="B900" s="9"/>
      <c r="C900" s="9" t="s">
        <v>569</v>
      </c>
      <c r="D900" s="9" t="s">
        <v>804</v>
      </c>
      <c r="E900" s="6"/>
      <c r="F900" s="8">
        <f t="shared" si="168"/>
        <v>8783</v>
      </c>
      <c r="G900" s="8">
        <f>G901</f>
        <v>0</v>
      </c>
      <c r="H900" s="8">
        <f>H901+H904</f>
        <v>8783</v>
      </c>
      <c r="I900" s="8">
        <f t="shared" si="169"/>
        <v>9271</v>
      </c>
      <c r="J900" s="8">
        <f>J901</f>
        <v>0</v>
      </c>
      <c r="K900" s="8">
        <f>K901+K904</f>
        <v>9271</v>
      </c>
    </row>
    <row r="901" spans="1:11" ht="155.25" customHeight="1">
      <c r="A901" s="6" t="s">
        <v>805</v>
      </c>
      <c r="B901" s="6"/>
      <c r="C901" s="6" t="s">
        <v>569</v>
      </c>
      <c r="D901" s="6" t="s">
        <v>806</v>
      </c>
      <c r="E901" s="6"/>
      <c r="F901" s="7">
        <f t="shared" si="168"/>
        <v>4836</v>
      </c>
      <c r="G901" s="7">
        <f>G902+G903</f>
        <v>0</v>
      </c>
      <c r="H901" s="7">
        <f>H902+H903</f>
        <v>4836</v>
      </c>
      <c r="I901" s="7">
        <f t="shared" si="169"/>
        <v>5324</v>
      </c>
      <c r="J901" s="7">
        <f>J902+J903</f>
        <v>0</v>
      </c>
      <c r="K901" s="7">
        <f>K902+K903</f>
        <v>5324</v>
      </c>
    </row>
    <row r="902" spans="1:11" ht="95.25" customHeight="1">
      <c r="A902" s="6" t="s">
        <v>34</v>
      </c>
      <c r="B902" s="6"/>
      <c r="C902" s="6" t="s">
        <v>569</v>
      </c>
      <c r="D902" s="6" t="s">
        <v>806</v>
      </c>
      <c r="E902" s="6" t="s">
        <v>35</v>
      </c>
      <c r="F902" s="7">
        <f t="shared" si="168"/>
        <v>130</v>
      </c>
      <c r="G902" s="7"/>
      <c r="H902" s="7">
        <v>130</v>
      </c>
      <c r="I902" s="7">
        <f t="shared" si="169"/>
        <v>137</v>
      </c>
      <c r="J902" s="7"/>
      <c r="K902" s="7">
        <v>137</v>
      </c>
    </row>
    <row r="903" spans="1:11" ht="66.75" customHeight="1">
      <c r="A903" s="23" t="s">
        <v>62</v>
      </c>
      <c r="B903" s="6"/>
      <c r="C903" s="6" t="s">
        <v>569</v>
      </c>
      <c r="D903" s="6" t="s">
        <v>806</v>
      </c>
      <c r="E903" s="6" t="s">
        <v>63</v>
      </c>
      <c r="F903" s="7">
        <f t="shared" si="168"/>
        <v>4706</v>
      </c>
      <c r="G903" s="7"/>
      <c r="H903" s="7">
        <v>4706</v>
      </c>
      <c r="I903" s="7">
        <f t="shared" si="169"/>
        <v>5187</v>
      </c>
      <c r="J903" s="7"/>
      <c r="K903" s="7">
        <v>5187</v>
      </c>
    </row>
    <row r="904" spans="1:11" ht="121.5" customHeight="1">
      <c r="A904" s="6" t="s">
        <v>805</v>
      </c>
      <c r="B904" s="6"/>
      <c r="C904" s="6" t="s">
        <v>569</v>
      </c>
      <c r="D904" s="6" t="s">
        <v>807</v>
      </c>
      <c r="E904" s="6"/>
      <c r="F904" s="7">
        <f t="shared" ref="F904:F972" si="170">G904+H904</f>
        <v>3947</v>
      </c>
      <c r="G904" s="7"/>
      <c r="H904" s="7">
        <f>H905</f>
        <v>3947</v>
      </c>
      <c r="I904" s="7">
        <f t="shared" ref="I904:I972" si="171">J904+K904</f>
        <v>3947</v>
      </c>
      <c r="J904" s="7"/>
      <c r="K904" s="7">
        <f>K905</f>
        <v>3947</v>
      </c>
    </row>
    <row r="905" spans="1:11" ht="66.75" customHeight="1">
      <c r="A905" s="23" t="s">
        <v>62</v>
      </c>
      <c r="B905" s="6"/>
      <c r="C905" s="6" t="s">
        <v>569</v>
      </c>
      <c r="D905" s="6" t="s">
        <v>807</v>
      </c>
      <c r="E905" s="6" t="s">
        <v>63</v>
      </c>
      <c r="F905" s="7">
        <f t="shared" si="170"/>
        <v>3947</v>
      </c>
      <c r="G905" s="7"/>
      <c r="H905" s="7">
        <v>3947</v>
      </c>
      <c r="I905" s="7">
        <f t="shared" si="171"/>
        <v>3947</v>
      </c>
      <c r="J905" s="7"/>
      <c r="K905" s="7">
        <v>3947</v>
      </c>
    </row>
    <row r="906" spans="1:11" ht="315.60000000000002" customHeight="1">
      <c r="A906" s="10" t="s">
        <v>808</v>
      </c>
      <c r="B906" s="9"/>
      <c r="C906" s="9" t="s">
        <v>569</v>
      </c>
      <c r="D906" s="9" t="s">
        <v>809</v>
      </c>
      <c r="E906" s="9"/>
      <c r="F906" s="8">
        <f t="shared" si="170"/>
        <v>10000</v>
      </c>
      <c r="G906" s="8">
        <f>G907</f>
        <v>10000</v>
      </c>
      <c r="H906" s="8">
        <f>H907</f>
        <v>0</v>
      </c>
      <c r="I906" s="8">
        <f t="shared" si="171"/>
        <v>10500</v>
      </c>
      <c r="J906" s="8">
        <f>J907</f>
        <v>10500</v>
      </c>
      <c r="K906" s="8">
        <f>K907</f>
        <v>0</v>
      </c>
    </row>
    <row r="907" spans="1:11" ht="255.75" customHeight="1">
      <c r="A907" s="23" t="s">
        <v>810</v>
      </c>
      <c r="B907" s="6"/>
      <c r="C907" s="6" t="s">
        <v>569</v>
      </c>
      <c r="D907" s="6" t="s">
        <v>811</v>
      </c>
      <c r="E907" s="6"/>
      <c r="F907" s="7">
        <f t="shared" si="170"/>
        <v>10000</v>
      </c>
      <c r="G907" s="7">
        <f>G908</f>
        <v>10000</v>
      </c>
      <c r="H907" s="7">
        <f>H908</f>
        <v>0</v>
      </c>
      <c r="I907" s="7">
        <f t="shared" si="171"/>
        <v>10500</v>
      </c>
      <c r="J907" s="7">
        <f>J908</f>
        <v>10500</v>
      </c>
      <c r="K907" s="7">
        <f>K908</f>
        <v>0</v>
      </c>
    </row>
    <row r="908" spans="1:11" ht="66.75" customHeight="1">
      <c r="A908" s="23" t="s">
        <v>62</v>
      </c>
      <c r="B908" s="6"/>
      <c r="C908" s="6" t="s">
        <v>569</v>
      </c>
      <c r="D908" s="6" t="s">
        <v>811</v>
      </c>
      <c r="E908" s="6" t="s">
        <v>63</v>
      </c>
      <c r="F908" s="7">
        <f t="shared" si="170"/>
        <v>10000</v>
      </c>
      <c r="G908" s="7">
        <v>10000</v>
      </c>
      <c r="H908" s="7"/>
      <c r="I908" s="7">
        <f t="shared" si="171"/>
        <v>10500</v>
      </c>
      <c r="J908" s="7">
        <v>10500</v>
      </c>
      <c r="K908" s="7"/>
    </row>
    <row r="909" spans="1:11" ht="251.25" customHeight="1">
      <c r="A909" s="71" t="s">
        <v>1058</v>
      </c>
      <c r="B909" s="9"/>
      <c r="C909" s="9" t="s">
        <v>569</v>
      </c>
      <c r="D909" s="74" t="s">
        <v>1054</v>
      </c>
      <c r="E909" s="6"/>
      <c r="F909" s="8">
        <f t="shared" si="170"/>
        <v>152</v>
      </c>
      <c r="G909" s="8">
        <f>G910+G912</f>
        <v>152</v>
      </c>
      <c r="H909" s="8">
        <f>H910+H912</f>
        <v>0</v>
      </c>
      <c r="I909" s="8">
        <f t="shared" si="171"/>
        <v>152</v>
      </c>
      <c r="J909" s="8">
        <f>J910+J912</f>
        <v>152</v>
      </c>
      <c r="K909" s="8">
        <f>K910+K912</f>
        <v>0</v>
      </c>
    </row>
    <row r="910" spans="1:11" ht="215.25" customHeight="1">
      <c r="A910" s="72" t="s">
        <v>1057</v>
      </c>
      <c r="B910" s="9"/>
      <c r="C910" s="6" t="s">
        <v>569</v>
      </c>
      <c r="D910" s="73" t="s">
        <v>1055</v>
      </c>
      <c r="E910" s="6"/>
      <c r="F910" s="7">
        <f t="shared" si="170"/>
        <v>150</v>
      </c>
      <c r="G910" s="7">
        <f>G911</f>
        <v>150</v>
      </c>
      <c r="H910" s="7">
        <f>H911</f>
        <v>0</v>
      </c>
      <c r="I910" s="7">
        <f t="shared" si="171"/>
        <v>150</v>
      </c>
      <c r="J910" s="7">
        <f>J911</f>
        <v>150</v>
      </c>
      <c r="K910" s="7">
        <f>K911</f>
        <v>0</v>
      </c>
    </row>
    <row r="911" spans="1:11" ht="66.75" customHeight="1">
      <c r="A911" s="72" t="s">
        <v>62</v>
      </c>
      <c r="B911" s="9"/>
      <c r="C911" s="6" t="s">
        <v>569</v>
      </c>
      <c r="D911" s="73" t="s">
        <v>1055</v>
      </c>
      <c r="E911" s="6" t="s">
        <v>63</v>
      </c>
      <c r="F911" s="7">
        <f t="shared" si="170"/>
        <v>150</v>
      </c>
      <c r="G911" s="7">
        <v>150</v>
      </c>
      <c r="H911" s="7"/>
      <c r="I911" s="7">
        <f t="shared" si="171"/>
        <v>150</v>
      </c>
      <c r="J911" s="7">
        <v>150</v>
      </c>
      <c r="K911" s="7"/>
    </row>
    <row r="912" spans="1:11" ht="66.75" customHeight="1">
      <c r="A912" s="72" t="s">
        <v>679</v>
      </c>
      <c r="B912" s="9"/>
      <c r="C912" s="6" t="s">
        <v>569</v>
      </c>
      <c r="D912" s="73" t="s">
        <v>1056</v>
      </c>
      <c r="E912" s="6"/>
      <c r="F912" s="7">
        <f t="shared" si="170"/>
        <v>2</v>
      </c>
      <c r="G912" s="7">
        <f>G913</f>
        <v>2</v>
      </c>
      <c r="H912" s="7">
        <f>H913</f>
        <v>0</v>
      </c>
      <c r="I912" s="7">
        <f t="shared" si="171"/>
        <v>2</v>
      </c>
      <c r="J912" s="7">
        <f>J913</f>
        <v>2</v>
      </c>
      <c r="K912" s="7">
        <f>K913</f>
        <v>0</v>
      </c>
    </row>
    <row r="913" spans="1:11" ht="82.5" customHeight="1">
      <c r="A913" s="73" t="s">
        <v>34</v>
      </c>
      <c r="B913" s="9"/>
      <c r="C913" s="6" t="s">
        <v>569</v>
      </c>
      <c r="D913" s="73" t="s">
        <v>1056</v>
      </c>
      <c r="E913" s="6" t="s">
        <v>35</v>
      </c>
      <c r="F913" s="7">
        <f t="shared" si="170"/>
        <v>2</v>
      </c>
      <c r="G913" s="7">
        <v>2</v>
      </c>
      <c r="H913" s="7"/>
      <c r="I913" s="7">
        <f t="shared" si="171"/>
        <v>2</v>
      </c>
      <c r="J913" s="7">
        <v>2</v>
      </c>
      <c r="K913" s="7"/>
    </row>
    <row r="914" spans="1:11" ht="136.5" customHeight="1">
      <c r="A914" s="19" t="s">
        <v>683</v>
      </c>
      <c r="B914" s="9"/>
      <c r="C914" s="9" t="s">
        <v>569</v>
      </c>
      <c r="D914" s="9" t="s">
        <v>684</v>
      </c>
      <c r="E914" s="9"/>
      <c r="F914" s="8">
        <f t="shared" si="170"/>
        <v>2388</v>
      </c>
      <c r="G914" s="8">
        <f>G915+G925+G922</f>
        <v>2253</v>
      </c>
      <c r="H914" s="8">
        <f>H915+H925+H922</f>
        <v>135</v>
      </c>
      <c r="I914" s="8">
        <f t="shared" si="171"/>
        <v>2416</v>
      </c>
      <c r="J914" s="8">
        <f>J915+J925+J922</f>
        <v>2281</v>
      </c>
      <c r="K914" s="8">
        <f>K915+K925+K922</f>
        <v>135</v>
      </c>
    </row>
    <row r="915" spans="1:11" ht="219.6" customHeight="1">
      <c r="A915" s="10" t="s">
        <v>812</v>
      </c>
      <c r="B915" s="9"/>
      <c r="C915" s="9" t="s">
        <v>569</v>
      </c>
      <c r="D915" s="9" t="s">
        <v>813</v>
      </c>
      <c r="E915" s="9"/>
      <c r="F915" s="8">
        <f t="shared" si="170"/>
        <v>1937</v>
      </c>
      <c r="G915" s="8">
        <f>G918+G916+G920</f>
        <v>1937</v>
      </c>
      <c r="H915" s="8">
        <f>H918+H916+H920</f>
        <v>0</v>
      </c>
      <c r="I915" s="8">
        <f t="shared" si="171"/>
        <v>1965</v>
      </c>
      <c r="J915" s="8">
        <f>J918+J916+J920</f>
        <v>1965</v>
      </c>
      <c r="K915" s="8">
        <f>K918+K916+K920</f>
        <v>0</v>
      </c>
    </row>
    <row r="916" spans="1:11" ht="109.5" customHeight="1">
      <c r="A916" s="23" t="s">
        <v>814</v>
      </c>
      <c r="B916" s="9"/>
      <c r="C916" s="6" t="s">
        <v>569</v>
      </c>
      <c r="D916" s="6" t="s">
        <v>815</v>
      </c>
      <c r="E916" s="6"/>
      <c r="F916" s="7">
        <f t="shared" si="170"/>
        <v>11</v>
      </c>
      <c r="G916" s="7">
        <f>G917</f>
        <v>11</v>
      </c>
      <c r="H916" s="7">
        <f>H917</f>
        <v>0</v>
      </c>
      <c r="I916" s="7">
        <f t="shared" si="171"/>
        <v>12</v>
      </c>
      <c r="J916" s="7">
        <f>J917</f>
        <v>12</v>
      </c>
      <c r="K916" s="7">
        <f>K917</f>
        <v>0</v>
      </c>
    </row>
    <row r="917" spans="1:11" ht="95.25" customHeight="1">
      <c r="A917" s="6" t="s">
        <v>34</v>
      </c>
      <c r="B917" s="6"/>
      <c r="C917" s="6" t="s">
        <v>569</v>
      </c>
      <c r="D917" s="6" t="s">
        <v>815</v>
      </c>
      <c r="E917" s="6" t="s">
        <v>35</v>
      </c>
      <c r="F917" s="7">
        <f t="shared" si="170"/>
        <v>11</v>
      </c>
      <c r="G917" s="7">
        <v>11</v>
      </c>
      <c r="H917" s="7"/>
      <c r="I917" s="7">
        <f t="shared" si="171"/>
        <v>12</v>
      </c>
      <c r="J917" s="7">
        <v>12</v>
      </c>
      <c r="K917" s="7"/>
    </row>
    <row r="918" spans="1:11" ht="165">
      <c r="A918" s="23" t="s">
        <v>816</v>
      </c>
      <c r="B918" s="9"/>
      <c r="C918" s="6" t="s">
        <v>569</v>
      </c>
      <c r="D918" s="6" t="s">
        <v>817</v>
      </c>
      <c r="E918" s="6"/>
      <c r="F918" s="7">
        <f t="shared" si="170"/>
        <v>1380</v>
      </c>
      <c r="G918" s="7">
        <f>G919</f>
        <v>1380</v>
      </c>
      <c r="H918" s="7">
        <f>H919</f>
        <v>0</v>
      </c>
      <c r="I918" s="7">
        <f t="shared" si="171"/>
        <v>1395</v>
      </c>
      <c r="J918" s="7">
        <f>J919</f>
        <v>1395</v>
      </c>
      <c r="K918" s="7">
        <f>K919</f>
        <v>0</v>
      </c>
    </row>
    <row r="919" spans="1:11" ht="76.150000000000006" customHeight="1">
      <c r="A919" s="23" t="s">
        <v>62</v>
      </c>
      <c r="B919" s="6"/>
      <c r="C919" s="6" t="s">
        <v>569</v>
      </c>
      <c r="D919" s="6" t="s">
        <v>817</v>
      </c>
      <c r="E919" s="6" t="s">
        <v>63</v>
      </c>
      <c r="F919" s="7">
        <f t="shared" si="170"/>
        <v>1380</v>
      </c>
      <c r="G919" s="7">
        <v>1380</v>
      </c>
      <c r="H919" s="7"/>
      <c r="I919" s="7">
        <f t="shared" si="171"/>
        <v>1395</v>
      </c>
      <c r="J919" s="7">
        <v>1395</v>
      </c>
      <c r="K919" s="7"/>
    </row>
    <row r="920" spans="1:11" ht="104.25" customHeight="1">
      <c r="A920" s="23" t="s">
        <v>731</v>
      </c>
      <c r="B920" s="9"/>
      <c r="C920" s="6" t="s">
        <v>569</v>
      </c>
      <c r="D920" s="6" t="s">
        <v>818</v>
      </c>
      <c r="E920" s="6"/>
      <c r="F920" s="7">
        <f t="shared" si="170"/>
        <v>546</v>
      </c>
      <c r="G920" s="49">
        <f>G921</f>
        <v>546</v>
      </c>
      <c r="H920" s="49"/>
      <c r="I920" s="7">
        <f t="shared" si="171"/>
        <v>558</v>
      </c>
      <c r="J920" s="49">
        <f>J921</f>
        <v>558</v>
      </c>
      <c r="K920" s="49"/>
    </row>
    <row r="921" spans="1:11" ht="95.25" customHeight="1">
      <c r="A921" s="6" t="s">
        <v>34</v>
      </c>
      <c r="B921" s="6"/>
      <c r="C921" s="6" t="s">
        <v>569</v>
      </c>
      <c r="D921" s="6" t="s">
        <v>818</v>
      </c>
      <c r="E921" s="6" t="s">
        <v>35</v>
      </c>
      <c r="F921" s="7">
        <f t="shared" si="170"/>
        <v>546</v>
      </c>
      <c r="G921" s="7">
        <v>546</v>
      </c>
      <c r="H921" s="7"/>
      <c r="I921" s="7">
        <f t="shared" si="171"/>
        <v>558</v>
      </c>
      <c r="J921" s="7">
        <v>558</v>
      </c>
      <c r="K921" s="7"/>
    </row>
    <row r="922" spans="1:11" ht="111.75" customHeight="1">
      <c r="A922" s="9" t="s">
        <v>685</v>
      </c>
      <c r="B922" s="6"/>
      <c r="C922" s="9" t="s">
        <v>569</v>
      </c>
      <c r="D922" s="9" t="s">
        <v>686</v>
      </c>
      <c r="E922" s="6"/>
      <c r="F922" s="8">
        <f t="shared" si="170"/>
        <v>135</v>
      </c>
      <c r="G922" s="8">
        <f>G923</f>
        <v>0</v>
      </c>
      <c r="H922" s="8">
        <f>H923</f>
        <v>135</v>
      </c>
      <c r="I922" s="8">
        <f t="shared" si="171"/>
        <v>135</v>
      </c>
      <c r="J922" s="8">
        <f>J923</f>
        <v>0</v>
      </c>
      <c r="K922" s="8">
        <f>K923</f>
        <v>135</v>
      </c>
    </row>
    <row r="923" spans="1:11" ht="218.25" customHeight="1">
      <c r="A923" s="6" t="s">
        <v>819</v>
      </c>
      <c r="B923" s="6"/>
      <c r="C923" s="6" t="s">
        <v>569</v>
      </c>
      <c r="D923" s="6" t="s">
        <v>820</v>
      </c>
      <c r="E923" s="6"/>
      <c r="F923" s="7">
        <f t="shared" si="170"/>
        <v>135</v>
      </c>
      <c r="G923" s="7">
        <f>G924</f>
        <v>0</v>
      </c>
      <c r="H923" s="7">
        <f>H924</f>
        <v>135</v>
      </c>
      <c r="I923" s="7">
        <f t="shared" si="171"/>
        <v>135</v>
      </c>
      <c r="J923" s="7">
        <f>J924</f>
        <v>0</v>
      </c>
      <c r="K923" s="7">
        <f>K924</f>
        <v>135</v>
      </c>
    </row>
    <row r="924" spans="1:11" ht="124.5" customHeight="1">
      <c r="A924" s="23" t="s">
        <v>145</v>
      </c>
      <c r="B924" s="6"/>
      <c r="C924" s="6" t="s">
        <v>569</v>
      </c>
      <c r="D924" s="6" t="s">
        <v>820</v>
      </c>
      <c r="E924" s="6" t="s">
        <v>146</v>
      </c>
      <c r="F924" s="7">
        <f t="shared" si="170"/>
        <v>135</v>
      </c>
      <c r="G924" s="7"/>
      <c r="H924" s="7">
        <v>135</v>
      </c>
      <c r="I924" s="7">
        <f t="shared" si="171"/>
        <v>135</v>
      </c>
      <c r="J924" s="7"/>
      <c r="K924" s="7">
        <v>135</v>
      </c>
    </row>
    <row r="925" spans="1:11" ht="205.5" customHeight="1">
      <c r="A925" s="9" t="s">
        <v>821</v>
      </c>
      <c r="B925" s="9"/>
      <c r="C925" s="9" t="s">
        <v>569</v>
      </c>
      <c r="D925" s="9" t="s">
        <v>690</v>
      </c>
      <c r="E925" s="9"/>
      <c r="F925" s="8">
        <f t="shared" si="170"/>
        <v>316</v>
      </c>
      <c r="G925" s="8">
        <f>G926</f>
        <v>316</v>
      </c>
      <c r="H925" s="8">
        <f>H926</f>
        <v>0</v>
      </c>
      <c r="I925" s="8">
        <f t="shared" si="171"/>
        <v>316</v>
      </c>
      <c r="J925" s="8">
        <f>J926</f>
        <v>316</v>
      </c>
      <c r="K925" s="8">
        <f>K926</f>
        <v>0</v>
      </c>
    </row>
    <row r="926" spans="1:11" ht="35.25" customHeight="1">
      <c r="A926" s="6" t="s">
        <v>224</v>
      </c>
      <c r="B926" s="9"/>
      <c r="C926" s="6" t="s">
        <v>569</v>
      </c>
      <c r="D926" s="6" t="s">
        <v>691</v>
      </c>
      <c r="E926" s="6"/>
      <c r="F926" s="7">
        <f t="shared" si="170"/>
        <v>316</v>
      </c>
      <c r="G926" s="7">
        <f>G927</f>
        <v>316</v>
      </c>
      <c r="H926" s="7">
        <f>H927</f>
        <v>0</v>
      </c>
      <c r="I926" s="7">
        <f t="shared" si="171"/>
        <v>316</v>
      </c>
      <c r="J926" s="7">
        <f>J927</f>
        <v>316</v>
      </c>
      <c r="K926" s="7">
        <f>K927</f>
        <v>0</v>
      </c>
    </row>
    <row r="927" spans="1:11" ht="95.25" customHeight="1">
      <c r="A927" s="6" t="s">
        <v>34</v>
      </c>
      <c r="B927" s="6"/>
      <c r="C927" s="6" t="s">
        <v>569</v>
      </c>
      <c r="D927" s="6" t="s">
        <v>691</v>
      </c>
      <c r="E927" s="6" t="s">
        <v>35</v>
      </c>
      <c r="F927" s="7">
        <f t="shared" si="170"/>
        <v>316</v>
      </c>
      <c r="G927" s="7">
        <v>316</v>
      </c>
      <c r="H927" s="7"/>
      <c r="I927" s="7">
        <f t="shared" si="171"/>
        <v>316</v>
      </c>
      <c r="J927" s="7">
        <v>316</v>
      </c>
      <c r="K927" s="7"/>
    </row>
    <row r="928" spans="1:11" ht="95.25" customHeight="1">
      <c r="A928" s="19" t="s">
        <v>822</v>
      </c>
      <c r="B928" s="9"/>
      <c r="C928" s="9" t="s">
        <v>569</v>
      </c>
      <c r="D928" s="9" t="s">
        <v>359</v>
      </c>
      <c r="E928" s="9"/>
      <c r="F928" s="8">
        <f t="shared" si="170"/>
        <v>29689</v>
      </c>
      <c r="G928" s="8">
        <f>G929+G934+G937+G942+G955+G959+G947+G951</f>
        <v>14557</v>
      </c>
      <c r="H928" s="8">
        <f>H929+H934+H937+H942+H955+H959+H947+H951</f>
        <v>15132</v>
      </c>
      <c r="I928" s="8">
        <f t="shared" si="171"/>
        <v>17477</v>
      </c>
      <c r="J928" s="8">
        <f>J929+J934+J937+J942+J955+J959+J947+J951</f>
        <v>1263</v>
      </c>
      <c r="K928" s="8">
        <f>K929+K934+K937+K942+K955+K959+K947+K951</f>
        <v>16214</v>
      </c>
    </row>
    <row r="929" spans="1:11" ht="199.5" customHeight="1">
      <c r="A929" s="10" t="s">
        <v>823</v>
      </c>
      <c r="B929" s="9"/>
      <c r="C929" s="9" t="s">
        <v>569</v>
      </c>
      <c r="D929" s="9" t="s">
        <v>824</v>
      </c>
      <c r="E929" s="9"/>
      <c r="F929" s="8">
        <f t="shared" si="170"/>
        <v>202</v>
      </c>
      <c r="G929" s="8">
        <f>G930+G932</f>
        <v>202</v>
      </c>
      <c r="H929" s="8">
        <f>H930+H932</f>
        <v>0</v>
      </c>
      <c r="I929" s="8">
        <f t="shared" si="171"/>
        <v>202</v>
      </c>
      <c r="J929" s="8">
        <f>J930+J932</f>
        <v>202</v>
      </c>
      <c r="K929" s="8">
        <f>K930+K932</f>
        <v>0</v>
      </c>
    </row>
    <row r="930" spans="1:11" ht="99" customHeight="1">
      <c r="A930" s="23" t="s">
        <v>679</v>
      </c>
      <c r="B930" s="9"/>
      <c r="C930" s="6" t="s">
        <v>569</v>
      </c>
      <c r="D930" s="6" t="s">
        <v>825</v>
      </c>
      <c r="E930" s="6"/>
      <c r="F930" s="7">
        <f t="shared" si="170"/>
        <v>2</v>
      </c>
      <c r="G930" s="7">
        <f>G931</f>
        <v>2</v>
      </c>
      <c r="H930" s="7">
        <f>H931</f>
        <v>0</v>
      </c>
      <c r="I930" s="7">
        <f t="shared" si="171"/>
        <v>2</v>
      </c>
      <c r="J930" s="7">
        <f>J931</f>
        <v>2</v>
      </c>
      <c r="K930" s="7">
        <f>K931</f>
        <v>0</v>
      </c>
    </row>
    <row r="931" spans="1:11" ht="95.25" customHeight="1">
      <c r="A931" s="6" t="s">
        <v>34</v>
      </c>
      <c r="B931" s="6"/>
      <c r="C931" s="6" t="s">
        <v>569</v>
      </c>
      <c r="D931" s="6" t="s">
        <v>825</v>
      </c>
      <c r="E931" s="6" t="s">
        <v>35</v>
      </c>
      <c r="F931" s="7">
        <f t="shared" si="170"/>
        <v>2</v>
      </c>
      <c r="G931" s="7">
        <v>2</v>
      </c>
      <c r="H931" s="7"/>
      <c r="I931" s="7">
        <f t="shared" si="171"/>
        <v>2</v>
      </c>
      <c r="J931" s="7">
        <v>2</v>
      </c>
      <c r="K931" s="7"/>
    </row>
    <row r="932" spans="1:11" ht="54.75" customHeight="1">
      <c r="A932" s="23" t="s">
        <v>826</v>
      </c>
      <c r="B932" s="9"/>
      <c r="C932" s="6" t="s">
        <v>569</v>
      </c>
      <c r="D932" s="6" t="s">
        <v>827</v>
      </c>
      <c r="E932" s="6"/>
      <c r="F932" s="7">
        <f t="shared" si="170"/>
        <v>200</v>
      </c>
      <c r="G932" s="7">
        <f>G933</f>
        <v>200</v>
      </c>
      <c r="H932" s="7">
        <f>H933</f>
        <v>0</v>
      </c>
      <c r="I932" s="7">
        <f t="shared" si="171"/>
        <v>200</v>
      </c>
      <c r="J932" s="7">
        <f>J933</f>
        <v>200</v>
      </c>
      <c r="K932" s="7">
        <f>K933</f>
        <v>0</v>
      </c>
    </row>
    <row r="933" spans="1:11" ht="66.75" customHeight="1">
      <c r="A933" s="23" t="s">
        <v>62</v>
      </c>
      <c r="B933" s="6"/>
      <c r="C933" s="6" t="s">
        <v>569</v>
      </c>
      <c r="D933" s="6" t="s">
        <v>827</v>
      </c>
      <c r="E933" s="6" t="s">
        <v>63</v>
      </c>
      <c r="F933" s="7">
        <f t="shared" si="170"/>
        <v>200</v>
      </c>
      <c r="G933" s="7">
        <v>200</v>
      </c>
      <c r="H933" s="7"/>
      <c r="I933" s="7">
        <f t="shared" si="171"/>
        <v>200</v>
      </c>
      <c r="J933" s="7">
        <v>200</v>
      </c>
      <c r="K933" s="7"/>
    </row>
    <row r="934" spans="1:11" ht="126" customHeight="1">
      <c r="A934" s="10" t="s">
        <v>828</v>
      </c>
      <c r="B934" s="9"/>
      <c r="C934" s="9" t="s">
        <v>569</v>
      </c>
      <c r="D934" s="9" t="s">
        <v>829</v>
      </c>
      <c r="E934" s="9"/>
      <c r="F934" s="8">
        <f t="shared" si="170"/>
        <v>12</v>
      </c>
      <c r="G934" s="8">
        <f>G935</f>
        <v>12</v>
      </c>
      <c r="H934" s="8">
        <f>H935</f>
        <v>0</v>
      </c>
      <c r="I934" s="8">
        <f t="shared" si="171"/>
        <v>12</v>
      </c>
      <c r="J934" s="8">
        <f>J935</f>
        <v>12</v>
      </c>
      <c r="K934" s="8">
        <f>K935</f>
        <v>0</v>
      </c>
    </row>
    <row r="935" spans="1:11" ht="111" customHeight="1">
      <c r="A935" s="23" t="s">
        <v>731</v>
      </c>
      <c r="B935" s="9"/>
      <c r="C935" s="6" t="s">
        <v>569</v>
      </c>
      <c r="D935" s="6" t="s">
        <v>830</v>
      </c>
      <c r="E935" s="6"/>
      <c r="F935" s="7">
        <f t="shared" si="170"/>
        <v>12</v>
      </c>
      <c r="G935" s="7">
        <f>G936</f>
        <v>12</v>
      </c>
      <c r="H935" s="7">
        <f>H936</f>
        <v>0</v>
      </c>
      <c r="I935" s="7">
        <f t="shared" si="171"/>
        <v>12</v>
      </c>
      <c r="J935" s="7">
        <f>J936</f>
        <v>12</v>
      </c>
      <c r="K935" s="7">
        <f>K936</f>
        <v>0</v>
      </c>
    </row>
    <row r="936" spans="1:11" ht="103.15" customHeight="1">
      <c r="A936" s="6" t="s">
        <v>34</v>
      </c>
      <c r="B936" s="6"/>
      <c r="C936" s="6" t="s">
        <v>569</v>
      </c>
      <c r="D936" s="6" t="s">
        <v>830</v>
      </c>
      <c r="E936" s="6" t="s">
        <v>35</v>
      </c>
      <c r="F936" s="7">
        <f t="shared" si="170"/>
        <v>12</v>
      </c>
      <c r="G936" s="7">
        <v>12</v>
      </c>
      <c r="H936" s="7"/>
      <c r="I936" s="7">
        <f t="shared" si="171"/>
        <v>12</v>
      </c>
      <c r="J936" s="7">
        <v>12</v>
      </c>
      <c r="K936" s="7"/>
    </row>
    <row r="937" spans="1:11" ht="274.5" customHeight="1">
      <c r="A937" s="37" t="s">
        <v>831</v>
      </c>
      <c r="B937" s="9"/>
      <c r="C937" s="9" t="s">
        <v>569</v>
      </c>
      <c r="D937" s="9" t="s">
        <v>832</v>
      </c>
      <c r="E937" s="9"/>
      <c r="F937" s="8">
        <f t="shared" si="170"/>
        <v>328</v>
      </c>
      <c r="G937" s="8">
        <f>G938+G940</f>
        <v>328</v>
      </c>
      <c r="H937" s="8">
        <f>H938+H940</f>
        <v>0</v>
      </c>
      <c r="I937" s="8">
        <f t="shared" si="171"/>
        <v>328</v>
      </c>
      <c r="J937" s="8">
        <f>J938+J940</f>
        <v>328</v>
      </c>
      <c r="K937" s="8">
        <f>K938+K940</f>
        <v>0</v>
      </c>
    </row>
    <row r="938" spans="1:11" ht="90" customHeight="1">
      <c r="A938" s="23" t="s">
        <v>679</v>
      </c>
      <c r="B938" s="9"/>
      <c r="C938" s="6" t="s">
        <v>569</v>
      </c>
      <c r="D938" s="6" t="s">
        <v>833</v>
      </c>
      <c r="E938" s="6"/>
      <c r="F938" s="7">
        <f t="shared" si="170"/>
        <v>3</v>
      </c>
      <c r="G938" s="7">
        <f>G939</f>
        <v>3</v>
      </c>
      <c r="H938" s="7">
        <f>H939</f>
        <v>0</v>
      </c>
      <c r="I938" s="7">
        <f t="shared" si="171"/>
        <v>3</v>
      </c>
      <c r="J938" s="7">
        <f>J939</f>
        <v>3</v>
      </c>
      <c r="K938" s="7">
        <f>K939</f>
        <v>0</v>
      </c>
    </row>
    <row r="939" spans="1:11" ht="95.25" customHeight="1">
      <c r="A939" s="6" t="s">
        <v>34</v>
      </c>
      <c r="B939" s="6"/>
      <c r="C939" s="6" t="s">
        <v>569</v>
      </c>
      <c r="D939" s="6" t="s">
        <v>833</v>
      </c>
      <c r="E939" s="6" t="s">
        <v>35</v>
      </c>
      <c r="F939" s="7">
        <f t="shared" si="170"/>
        <v>3</v>
      </c>
      <c r="G939" s="7">
        <v>3</v>
      </c>
      <c r="H939" s="7"/>
      <c r="I939" s="7">
        <f t="shared" si="171"/>
        <v>3</v>
      </c>
      <c r="J939" s="7">
        <v>3</v>
      </c>
      <c r="K939" s="7"/>
    </row>
    <row r="940" spans="1:11" ht="55.15" customHeight="1">
      <c r="A940" s="23" t="s">
        <v>826</v>
      </c>
      <c r="B940" s="9"/>
      <c r="C940" s="6" t="s">
        <v>569</v>
      </c>
      <c r="D940" s="6" t="s">
        <v>834</v>
      </c>
      <c r="E940" s="6"/>
      <c r="F940" s="7">
        <f t="shared" si="170"/>
        <v>325</v>
      </c>
      <c r="G940" s="7">
        <f>G941</f>
        <v>325</v>
      </c>
      <c r="H940" s="7">
        <f>H941</f>
        <v>0</v>
      </c>
      <c r="I940" s="7">
        <f t="shared" si="171"/>
        <v>325</v>
      </c>
      <c r="J940" s="7">
        <f>J941</f>
        <v>325</v>
      </c>
      <c r="K940" s="7">
        <f>K941</f>
        <v>0</v>
      </c>
    </row>
    <row r="941" spans="1:11" ht="78.599999999999994" customHeight="1">
      <c r="A941" s="23" t="s">
        <v>62</v>
      </c>
      <c r="B941" s="6"/>
      <c r="C941" s="6" t="s">
        <v>569</v>
      </c>
      <c r="D941" s="6" t="s">
        <v>834</v>
      </c>
      <c r="E941" s="6" t="s">
        <v>63</v>
      </c>
      <c r="F941" s="7">
        <f t="shared" si="170"/>
        <v>325</v>
      </c>
      <c r="G941" s="7">
        <v>325</v>
      </c>
      <c r="H941" s="7"/>
      <c r="I941" s="7">
        <f t="shared" si="171"/>
        <v>325</v>
      </c>
      <c r="J941" s="7">
        <v>325</v>
      </c>
      <c r="K941" s="7"/>
    </row>
    <row r="942" spans="1:11" ht="246.75" customHeight="1">
      <c r="A942" s="10" t="s">
        <v>835</v>
      </c>
      <c r="B942" s="9"/>
      <c r="C942" s="9" t="s">
        <v>569</v>
      </c>
      <c r="D942" s="9" t="s">
        <v>836</v>
      </c>
      <c r="E942" s="9"/>
      <c r="F942" s="8">
        <f t="shared" si="170"/>
        <v>252</v>
      </c>
      <c r="G942" s="8">
        <f>G943+G945</f>
        <v>252</v>
      </c>
      <c r="H942" s="8">
        <f>H943+H945</f>
        <v>0</v>
      </c>
      <c r="I942" s="8">
        <f t="shared" si="171"/>
        <v>252</v>
      </c>
      <c r="J942" s="8">
        <f>J943+J945</f>
        <v>252</v>
      </c>
      <c r="K942" s="8">
        <f>K943+K945</f>
        <v>0</v>
      </c>
    </row>
    <row r="943" spans="1:11" ht="84" customHeight="1">
      <c r="A943" s="23" t="s">
        <v>679</v>
      </c>
      <c r="B943" s="9"/>
      <c r="C943" s="6" t="s">
        <v>569</v>
      </c>
      <c r="D943" s="6" t="s">
        <v>837</v>
      </c>
      <c r="E943" s="6"/>
      <c r="F943" s="7">
        <f t="shared" si="170"/>
        <v>2</v>
      </c>
      <c r="G943" s="7">
        <f>G944</f>
        <v>2</v>
      </c>
      <c r="H943" s="7">
        <f>H944</f>
        <v>0</v>
      </c>
      <c r="I943" s="7">
        <f t="shared" si="171"/>
        <v>2</v>
      </c>
      <c r="J943" s="7">
        <f>J944</f>
        <v>2</v>
      </c>
      <c r="K943" s="7">
        <f>K944</f>
        <v>0</v>
      </c>
    </row>
    <row r="944" spans="1:11" ht="95.25" customHeight="1">
      <c r="A944" s="6" t="s">
        <v>34</v>
      </c>
      <c r="B944" s="6"/>
      <c r="C944" s="6" t="s">
        <v>569</v>
      </c>
      <c r="D944" s="6" t="s">
        <v>837</v>
      </c>
      <c r="E944" s="6" t="s">
        <v>35</v>
      </c>
      <c r="F944" s="7">
        <f t="shared" si="170"/>
        <v>2</v>
      </c>
      <c r="G944" s="7">
        <v>2</v>
      </c>
      <c r="H944" s="7"/>
      <c r="I944" s="7">
        <f t="shared" si="171"/>
        <v>2</v>
      </c>
      <c r="J944" s="7">
        <v>2</v>
      </c>
      <c r="K944" s="7"/>
    </row>
    <row r="945" spans="1:11" ht="51" customHeight="1">
      <c r="A945" s="23" t="s">
        <v>826</v>
      </c>
      <c r="B945" s="9"/>
      <c r="C945" s="6" t="s">
        <v>569</v>
      </c>
      <c r="D945" s="6" t="s">
        <v>838</v>
      </c>
      <c r="E945" s="6"/>
      <c r="F945" s="7">
        <f t="shared" si="170"/>
        <v>250</v>
      </c>
      <c r="G945" s="7">
        <f>G946</f>
        <v>250</v>
      </c>
      <c r="H945" s="7">
        <f>H946</f>
        <v>0</v>
      </c>
      <c r="I945" s="7">
        <f t="shared" si="171"/>
        <v>250</v>
      </c>
      <c r="J945" s="7">
        <f>J946</f>
        <v>250</v>
      </c>
      <c r="K945" s="7">
        <f>K946</f>
        <v>0</v>
      </c>
    </row>
    <row r="946" spans="1:11" ht="76.900000000000006" customHeight="1">
      <c r="A946" s="23" t="s">
        <v>62</v>
      </c>
      <c r="B946" s="6"/>
      <c r="C946" s="6" t="s">
        <v>569</v>
      </c>
      <c r="D946" s="6" t="s">
        <v>838</v>
      </c>
      <c r="E946" s="6" t="s">
        <v>63</v>
      </c>
      <c r="F946" s="7">
        <f t="shared" si="170"/>
        <v>250</v>
      </c>
      <c r="G946" s="7">
        <v>250</v>
      </c>
      <c r="H946" s="7"/>
      <c r="I946" s="7">
        <f t="shared" si="171"/>
        <v>250</v>
      </c>
      <c r="J946" s="7">
        <v>250</v>
      </c>
      <c r="K946" s="7"/>
    </row>
    <row r="947" spans="1:11" ht="226.5" customHeight="1">
      <c r="A947" s="48" t="s">
        <v>839</v>
      </c>
      <c r="B947" s="9"/>
      <c r="C947" s="9" t="s">
        <v>569</v>
      </c>
      <c r="D947" s="9" t="s">
        <v>840</v>
      </c>
      <c r="E947" s="9"/>
      <c r="F947" s="8">
        <f t="shared" si="170"/>
        <v>13443</v>
      </c>
      <c r="G947" s="8">
        <f>G948</f>
        <v>0</v>
      </c>
      <c r="H947" s="8">
        <f>H948</f>
        <v>13443</v>
      </c>
      <c r="I947" s="8">
        <f t="shared" si="171"/>
        <v>14429</v>
      </c>
      <c r="J947" s="8">
        <f>J948</f>
        <v>0</v>
      </c>
      <c r="K947" s="8">
        <f>K948</f>
        <v>14429</v>
      </c>
    </row>
    <row r="948" spans="1:11" ht="156" customHeight="1">
      <c r="A948" s="23" t="s">
        <v>591</v>
      </c>
      <c r="B948" s="6"/>
      <c r="C948" s="6" t="s">
        <v>569</v>
      </c>
      <c r="D948" s="6" t="s">
        <v>841</v>
      </c>
      <c r="E948" s="6"/>
      <c r="F948" s="7">
        <f t="shared" si="170"/>
        <v>13443</v>
      </c>
      <c r="G948" s="7">
        <f>G949+G950</f>
        <v>0</v>
      </c>
      <c r="H948" s="7">
        <f>H949+H950</f>
        <v>13443</v>
      </c>
      <c r="I948" s="7">
        <f t="shared" si="171"/>
        <v>14429</v>
      </c>
      <c r="J948" s="7">
        <f>J949+J950</f>
        <v>0</v>
      </c>
      <c r="K948" s="7">
        <f>K949+K950</f>
        <v>14429</v>
      </c>
    </row>
    <row r="949" spans="1:11" ht="95.25" customHeight="1">
      <c r="A949" s="6" t="s">
        <v>34</v>
      </c>
      <c r="B949" s="6"/>
      <c r="C949" s="6" t="s">
        <v>569</v>
      </c>
      <c r="D949" s="6" t="s">
        <v>841</v>
      </c>
      <c r="E949" s="6" t="s">
        <v>35</v>
      </c>
      <c r="F949" s="7">
        <f t="shared" si="170"/>
        <v>107</v>
      </c>
      <c r="G949" s="7"/>
      <c r="H949" s="7">
        <v>107</v>
      </c>
      <c r="I949" s="7">
        <f t="shared" si="171"/>
        <v>115</v>
      </c>
      <c r="J949" s="7"/>
      <c r="K949" s="7">
        <v>115</v>
      </c>
    </row>
    <row r="950" spans="1:11" ht="84" customHeight="1">
      <c r="A950" s="23" t="s">
        <v>62</v>
      </c>
      <c r="B950" s="6"/>
      <c r="C950" s="6" t="s">
        <v>569</v>
      </c>
      <c r="D950" s="6" t="s">
        <v>841</v>
      </c>
      <c r="E950" s="6" t="s">
        <v>63</v>
      </c>
      <c r="F950" s="7">
        <f t="shared" si="170"/>
        <v>13336</v>
      </c>
      <c r="G950" s="7"/>
      <c r="H950" s="7">
        <v>13336</v>
      </c>
      <c r="I950" s="7">
        <f t="shared" si="171"/>
        <v>14314</v>
      </c>
      <c r="J950" s="7"/>
      <c r="K950" s="7">
        <v>14314</v>
      </c>
    </row>
    <row r="951" spans="1:11" ht="250.15" customHeight="1">
      <c r="A951" s="10" t="s">
        <v>842</v>
      </c>
      <c r="B951" s="9"/>
      <c r="C951" s="9" t="s">
        <v>569</v>
      </c>
      <c r="D951" s="9" t="s">
        <v>843</v>
      </c>
      <c r="E951" s="9"/>
      <c r="F951" s="8">
        <f t="shared" si="170"/>
        <v>1518</v>
      </c>
      <c r="G951" s="8">
        <f>G952</f>
        <v>0</v>
      </c>
      <c r="H951" s="8">
        <f>H952</f>
        <v>1518</v>
      </c>
      <c r="I951" s="8">
        <f t="shared" si="171"/>
        <v>1607</v>
      </c>
      <c r="J951" s="8">
        <f>J952</f>
        <v>0</v>
      </c>
      <c r="K951" s="8">
        <f>K952</f>
        <v>1607</v>
      </c>
    </row>
    <row r="952" spans="1:11" ht="168" customHeight="1">
      <c r="A952" s="23" t="s">
        <v>591</v>
      </c>
      <c r="B952" s="6"/>
      <c r="C952" s="6" t="s">
        <v>569</v>
      </c>
      <c r="D952" s="6" t="s">
        <v>844</v>
      </c>
      <c r="E952" s="6"/>
      <c r="F952" s="7">
        <f t="shared" si="170"/>
        <v>1518</v>
      </c>
      <c r="G952" s="7">
        <f>G953+G954</f>
        <v>0</v>
      </c>
      <c r="H952" s="7">
        <f>H953+H954</f>
        <v>1518</v>
      </c>
      <c r="I952" s="7">
        <f t="shared" si="171"/>
        <v>1607</v>
      </c>
      <c r="J952" s="7">
        <f>J953+J954</f>
        <v>0</v>
      </c>
      <c r="K952" s="7">
        <f>K953+K954</f>
        <v>1607</v>
      </c>
    </row>
    <row r="953" spans="1:11" ht="110.45" customHeight="1">
      <c r="A953" s="6" t="s">
        <v>34</v>
      </c>
      <c r="B953" s="6"/>
      <c r="C953" s="6" t="s">
        <v>569</v>
      </c>
      <c r="D953" s="6" t="s">
        <v>844</v>
      </c>
      <c r="E953" s="6" t="s">
        <v>35</v>
      </c>
      <c r="F953" s="7">
        <f t="shared" si="170"/>
        <v>12</v>
      </c>
      <c r="G953" s="7"/>
      <c r="H953" s="7">
        <v>12</v>
      </c>
      <c r="I953" s="7">
        <f t="shared" si="171"/>
        <v>13</v>
      </c>
      <c r="J953" s="7"/>
      <c r="K953" s="7">
        <v>13</v>
      </c>
    </row>
    <row r="954" spans="1:11" ht="90" customHeight="1">
      <c r="A954" s="23" t="s">
        <v>62</v>
      </c>
      <c r="B954" s="6"/>
      <c r="C954" s="6" t="s">
        <v>569</v>
      </c>
      <c r="D954" s="6" t="s">
        <v>844</v>
      </c>
      <c r="E954" s="6" t="s">
        <v>63</v>
      </c>
      <c r="F954" s="7">
        <f t="shared" si="170"/>
        <v>1506</v>
      </c>
      <c r="G954" s="7"/>
      <c r="H954" s="7">
        <v>1506</v>
      </c>
      <c r="I954" s="7">
        <f t="shared" si="171"/>
        <v>1594</v>
      </c>
      <c r="J954" s="7"/>
      <c r="K954" s="7">
        <v>1594</v>
      </c>
    </row>
    <row r="955" spans="1:11" ht="288.60000000000002" customHeight="1">
      <c r="A955" s="10" t="s">
        <v>845</v>
      </c>
      <c r="B955" s="9"/>
      <c r="C955" s="9" t="s">
        <v>569</v>
      </c>
      <c r="D955" s="9" t="s">
        <v>846</v>
      </c>
      <c r="E955" s="9"/>
      <c r="F955" s="8">
        <f t="shared" si="170"/>
        <v>171</v>
      </c>
      <c r="G955" s="8">
        <f>G956</f>
        <v>0</v>
      </c>
      <c r="H955" s="8">
        <f>H956</f>
        <v>171</v>
      </c>
      <c r="I955" s="8">
        <f t="shared" si="171"/>
        <v>178</v>
      </c>
      <c r="J955" s="8">
        <f>J956</f>
        <v>0</v>
      </c>
      <c r="K955" s="8">
        <f>K956</f>
        <v>178</v>
      </c>
    </row>
    <row r="956" spans="1:11" ht="116.25" customHeight="1">
      <c r="A956" s="23" t="s">
        <v>591</v>
      </c>
      <c r="B956" s="6"/>
      <c r="C956" s="6" t="s">
        <v>569</v>
      </c>
      <c r="D956" s="6" t="s">
        <v>847</v>
      </c>
      <c r="E956" s="6"/>
      <c r="F956" s="7">
        <f t="shared" si="170"/>
        <v>171</v>
      </c>
      <c r="G956" s="7">
        <f>G957+G958</f>
        <v>0</v>
      </c>
      <c r="H956" s="7">
        <f>H957+H958</f>
        <v>171</v>
      </c>
      <c r="I956" s="7">
        <f t="shared" si="171"/>
        <v>178</v>
      </c>
      <c r="J956" s="7">
        <f>J957+J958</f>
        <v>0</v>
      </c>
      <c r="K956" s="7">
        <f>K957+K958</f>
        <v>178</v>
      </c>
    </row>
    <row r="957" spans="1:11" ht="95.25" customHeight="1">
      <c r="A957" s="6" t="s">
        <v>34</v>
      </c>
      <c r="B957" s="6"/>
      <c r="C957" s="6" t="s">
        <v>569</v>
      </c>
      <c r="D957" s="6" t="s">
        <v>847</v>
      </c>
      <c r="E957" s="6" t="s">
        <v>35</v>
      </c>
      <c r="F957" s="7">
        <f t="shared" si="170"/>
        <v>2</v>
      </c>
      <c r="G957" s="7"/>
      <c r="H957" s="7">
        <v>2</v>
      </c>
      <c r="I957" s="7">
        <f t="shared" si="171"/>
        <v>2</v>
      </c>
      <c r="J957" s="7"/>
      <c r="K957" s="7">
        <v>2</v>
      </c>
    </row>
    <row r="958" spans="1:11" ht="66.75" customHeight="1">
      <c r="A958" s="23" t="s">
        <v>62</v>
      </c>
      <c r="B958" s="6"/>
      <c r="C958" s="6" t="s">
        <v>569</v>
      </c>
      <c r="D958" s="6" t="s">
        <v>847</v>
      </c>
      <c r="E958" s="6" t="s">
        <v>63</v>
      </c>
      <c r="F958" s="7">
        <f t="shared" si="170"/>
        <v>169</v>
      </c>
      <c r="G958" s="7"/>
      <c r="H958" s="7">
        <v>169</v>
      </c>
      <c r="I958" s="7">
        <f t="shared" si="171"/>
        <v>176</v>
      </c>
      <c r="J958" s="7"/>
      <c r="K958" s="7">
        <v>176</v>
      </c>
    </row>
    <row r="959" spans="1:11" ht="146.25" customHeight="1">
      <c r="A959" s="10" t="s">
        <v>848</v>
      </c>
      <c r="B959" s="9"/>
      <c r="C959" s="9" t="s">
        <v>569</v>
      </c>
      <c r="D959" s="9" t="s">
        <v>849</v>
      </c>
      <c r="E959" s="9"/>
      <c r="F959" s="8">
        <f t="shared" si="170"/>
        <v>13763</v>
      </c>
      <c r="G959" s="8">
        <f>G960</f>
        <v>13763</v>
      </c>
      <c r="H959" s="8">
        <f>H960</f>
        <v>0</v>
      </c>
      <c r="I959" s="8">
        <f t="shared" si="171"/>
        <v>469</v>
      </c>
      <c r="J959" s="8">
        <f>J960</f>
        <v>469</v>
      </c>
      <c r="K959" s="8">
        <f>K960</f>
        <v>0</v>
      </c>
    </row>
    <row r="960" spans="1:11" ht="29.25" customHeight="1">
      <c r="A960" s="22" t="s">
        <v>224</v>
      </c>
      <c r="B960" s="9"/>
      <c r="C960" s="6" t="s">
        <v>569</v>
      </c>
      <c r="D960" s="6" t="s">
        <v>850</v>
      </c>
      <c r="E960" s="6"/>
      <c r="F960" s="7">
        <f t="shared" si="170"/>
        <v>13763</v>
      </c>
      <c r="G960" s="7">
        <f>G961</f>
        <v>13763</v>
      </c>
      <c r="H960" s="7">
        <f>H961</f>
        <v>0</v>
      </c>
      <c r="I960" s="7">
        <f t="shared" si="171"/>
        <v>469</v>
      </c>
      <c r="J960" s="7">
        <f>J961</f>
        <v>469</v>
      </c>
      <c r="K960" s="7">
        <f>K961</f>
        <v>0</v>
      </c>
    </row>
    <row r="961" spans="1:11" ht="95.25" customHeight="1">
      <c r="A961" s="6" t="s">
        <v>34</v>
      </c>
      <c r="B961" s="6"/>
      <c r="C961" s="6" t="s">
        <v>569</v>
      </c>
      <c r="D961" s="6" t="s">
        <v>850</v>
      </c>
      <c r="E961" s="6" t="s">
        <v>35</v>
      </c>
      <c r="F961" s="7">
        <f t="shared" si="170"/>
        <v>13763</v>
      </c>
      <c r="G961" s="7">
        <v>13763</v>
      </c>
      <c r="H961" s="7"/>
      <c r="I961" s="7">
        <f t="shared" si="171"/>
        <v>469</v>
      </c>
      <c r="J961" s="7">
        <v>469</v>
      </c>
      <c r="K961" s="7"/>
    </row>
    <row r="962" spans="1:11" ht="84" customHeight="1">
      <c r="A962" s="19" t="s">
        <v>599</v>
      </c>
      <c r="B962" s="9"/>
      <c r="C962" s="9" t="s">
        <v>569</v>
      </c>
      <c r="D962" s="9" t="s">
        <v>600</v>
      </c>
      <c r="E962" s="9"/>
      <c r="F962" s="8">
        <f t="shared" si="170"/>
        <v>474</v>
      </c>
      <c r="G962" s="8">
        <f>G963+G968</f>
        <v>474</v>
      </c>
      <c r="H962" s="8">
        <f>H963+H968</f>
        <v>0</v>
      </c>
      <c r="I962" s="8">
        <f t="shared" si="171"/>
        <v>476</v>
      </c>
      <c r="J962" s="8">
        <f>J963+J968</f>
        <v>476</v>
      </c>
      <c r="K962" s="8">
        <f>K963+K968</f>
        <v>0</v>
      </c>
    </row>
    <row r="963" spans="1:11" ht="237.75" customHeight="1">
      <c r="A963" s="10" t="s">
        <v>851</v>
      </c>
      <c r="B963" s="9"/>
      <c r="C963" s="9" t="s">
        <v>569</v>
      </c>
      <c r="D963" s="9" t="s">
        <v>852</v>
      </c>
      <c r="E963" s="9"/>
      <c r="F963" s="8">
        <f t="shared" si="170"/>
        <v>59</v>
      </c>
      <c r="G963" s="8">
        <f>G966+G964</f>
        <v>59</v>
      </c>
      <c r="H963" s="8">
        <f>H966+H964</f>
        <v>0</v>
      </c>
      <c r="I963" s="8">
        <f t="shared" si="171"/>
        <v>59</v>
      </c>
      <c r="J963" s="8">
        <f>J966+J964</f>
        <v>59</v>
      </c>
      <c r="K963" s="8">
        <f>K966+K964</f>
        <v>0</v>
      </c>
    </row>
    <row r="964" spans="1:11" ht="106.5" customHeight="1">
      <c r="A964" s="23" t="s">
        <v>679</v>
      </c>
      <c r="B964" s="6"/>
      <c r="C964" s="6" t="s">
        <v>569</v>
      </c>
      <c r="D964" s="6" t="s">
        <v>853</v>
      </c>
      <c r="E964" s="6"/>
      <c r="F964" s="7">
        <f t="shared" si="170"/>
        <v>1</v>
      </c>
      <c r="G964" s="7">
        <f>G965</f>
        <v>1</v>
      </c>
      <c r="H964" s="7">
        <f>H965</f>
        <v>0</v>
      </c>
      <c r="I964" s="7">
        <f t="shared" si="171"/>
        <v>1</v>
      </c>
      <c r="J964" s="7">
        <f>J965</f>
        <v>1</v>
      </c>
      <c r="K964" s="7">
        <f>K965</f>
        <v>0</v>
      </c>
    </row>
    <row r="965" spans="1:11" ht="95.25" customHeight="1">
      <c r="A965" s="6" t="s">
        <v>34</v>
      </c>
      <c r="B965" s="6"/>
      <c r="C965" s="6" t="s">
        <v>569</v>
      </c>
      <c r="D965" s="6" t="s">
        <v>853</v>
      </c>
      <c r="E965" s="6" t="s">
        <v>35</v>
      </c>
      <c r="F965" s="7">
        <f t="shared" si="170"/>
        <v>1</v>
      </c>
      <c r="G965" s="7">
        <v>1</v>
      </c>
      <c r="H965" s="7"/>
      <c r="I965" s="7">
        <f t="shared" si="171"/>
        <v>1</v>
      </c>
      <c r="J965" s="7">
        <v>1</v>
      </c>
      <c r="K965" s="7"/>
    </row>
    <row r="966" spans="1:11" ht="145.5" customHeight="1">
      <c r="A966" s="23" t="s">
        <v>854</v>
      </c>
      <c r="B966" s="9"/>
      <c r="C966" s="6" t="s">
        <v>569</v>
      </c>
      <c r="D966" s="6" t="s">
        <v>855</v>
      </c>
      <c r="E966" s="6"/>
      <c r="F966" s="7">
        <f t="shared" si="170"/>
        <v>58</v>
      </c>
      <c r="G966" s="7">
        <f>G967</f>
        <v>58</v>
      </c>
      <c r="H966" s="7">
        <f>H967</f>
        <v>0</v>
      </c>
      <c r="I966" s="7">
        <f t="shared" si="171"/>
        <v>58</v>
      </c>
      <c r="J966" s="7">
        <f>J967</f>
        <v>58</v>
      </c>
      <c r="K966" s="7">
        <f>K967</f>
        <v>0</v>
      </c>
    </row>
    <row r="967" spans="1:11" ht="66.75" customHeight="1">
      <c r="A967" s="23" t="s">
        <v>62</v>
      </c>
      <c r="B967" s="6"/>
      <c r="C967" s="6" t="s">
        <v>569</v>
      </c>
      <c r="D967" s="6" t="s">
        <v>855</v>
      </c>
      <c r="E967" s="6" t="s">
        <v>63</v>
      </c>
      <c r="F967" s="7">
        <f t="shared" si="170"/>
        <v>58</v>
      </c>
      <c r="G967" s="7">
        <v>58</v>
      </c>
      <c r="H967" s="7"/>
      <c r="I967" s="7">
        <f t="shared" si="171"/>
        <v>58</v>
      </c>
      <c r="J967" s="7">
        <v>58</v>
      </c>
      <c r="K967" s="7"/>
    </row>
    <row r="968" spans="1:11" ht="168.75" customHeight="1">
      <c r="A968" s="10" t="s">
        <v>856</v>
      </c>
      <c r="B968" s="9"/>
      <c r="C968" s="9" t="s">
        <v>569</v>
      </c>
      <c r="D968" s="9" t="s">
        <v>857</v>
      </c>
      <c r="E968" s="9"/>
      <c r="F968" s="8">
        <f t="shared" si="170"/>
        <v>415</v>
      </c>
      <c r="G968" s="8">
        <f>G969</f>
        <v>415</v>
      </c>
      <c r="H968" s="8">
        <f>H969</f>
        <v>0</v>
      </c>
      <c r="I968" s="8">
        <f t="shared" si="171"/>
        <v>417</v>
      </c>
      <c r="J968" s="8">
        <f>J969</f>
        <v>417</v>
      </c>
      <c r="K968" s="8">
        <f>K969</f>
        <v>0</v>
      </c>
    </row>
    <row r="969" spans="1:11" ht="34.5" customHeight="1">
      <c r="A969" s="22" t="s">
        <v>60</v>
      </c>
      <c r="B969" s="9"/>
      <c r="C969" s="6" t="s">
        <v>569</v>
      </c>
      <c r="D969" s="6" t="s">
        <v>858</v>
      </c>
      <c r="E969" s="6"/>
      <c r="F969" s="7">
        <f t="shared" si="170"/>
        <v>415</v>
      </c>
      <c r="G969" s="7">
        <f>G970</f>
        <v>415</v>
      </c>
      <c r="H969" s="7">
        <f>H970</f>
        <v>0</v>
      </c>
      <c r="I969" s="7">
        <f t="shared" si="171"/>
        <v>417</v>
      </c>
      <c r="J969" s="7">
        <f>J970</f>
        <v>417</v>
      </c>
      <c r="K969" s="7">
        <f>K970</f>
        <v>0</v>
      </c>
    </row>
    <row r="970" spans="1:11" ht="89.45" customHeight="1">
      <c r="A970" s="6" t="s">
        <v>34</v>
      </c>
      <c r="B970" s="6"/>
      <c r="C970" s="6" t="s">
        <v>569</v>
      </c>
      <c r="D970" s="6" t="s">
        <v>858</v>
      </c>
      <c r="E970" s="6" t="s">
        <v>35</v>
      </c>
      <c r="F970" s="7">
        <f t="shared" si="170"/>
        <v>415</v>
      </c>
      <c r="G970" s="7">
        <v>415</v>
      </c>
      <c r="H970" s="7"/>
      <c r="I970" s="7">
        <f t="shared" si="171"/>
        <v>417</v>
      </c>
      <c r="J970" s="7">
        <v>417</v>
      </c>
      <c r="K970" s="7"/>
    </row>
    <row r="971" spans="1:11" ht="180.75" customHeight="1">
      <c r="A971" s="9" t="s">
        <v>88</v>
      </c>
      <c r="B971" s="9"/>
      <c r="C971" s="9" t="s">
        <v>569</v>
      </c>
      <c r="D971" s="9" t="s">
        <v>89</v>
      </c>
      <c r="E971" s="9"/>
      <c r="F971" s="8">
        <f t="shared" si="170"/>
        <v>3186</v>
      </c>
      <c r="G971" s="8">
        <f>G972</f>
        <v>3186</v>
      </c>
      <c r="H971" s="8">
        <f>H972</f>
        <v>0</v>
      </c>
      <c r="I971" s="8">
        <f t="shared" si="171"/>
        <v>3186</v>
      </c>
      <c r="J971" s="8">
        <f>J972</f>
        <v>3186</v>
      </c>
      <c r="K971" s="8">
        <f>K972</f>
        <v>0</v>
      </c>
    </row>
    <row r="972" spans="1:11" ht="125.25" customHeight="1">
      <c r="A972" s="9" t="s">
        <v>859</v>
      </c>
      <c r="B972" s="9"/>
      <c r="C972" s="9" t="s">
        <v>569</v>
      </c>
      <c r="D972" s="9" t="s">
        <v>860</v>
      </c>
      <c r="E972" s="9"/>
      <c r="F972" s="8">
        <f t="shared" si="170"/>
        <v>3186</v>
      </c>
      <c r="G972" s="8">
        <f>G973</f>
        <v>3186</v>
      </c>
      <c r="H972" s="8">
        <f>H973</f>
        <v>0</v>
      </c>
      <c r="I972" s="8">
        <f t="shared" si="171"/>
        <v>3186</v>
      </c>
      <c r="J972" s="8">
        <f>J973</f>
        <v>3186</v>
      </c>
      <c r="K972" s="8">
        <f>K973</f>
        <v>0</v>
      </c>
    </row>
    <row r="973" spans="1:11" ht="283.14999999999998" customHeight="1">
      <c r="A973" s="9" t="s">
        <v>861</v>
      </c>
      <c r="B973" s="9"/>
      <c r="C973" s="9" t="s">
        <v>569</v>
      </c>
      <c r="D973" s="9" t="s">
        <v>862</v>
      </c>
      <c r="E973" s="9"/>
      <c r="F973" s="8">
        <f t="shared" ref="F973:F1033" si="172">G973+H973</f>
        <v>3186</v>
      </c>
      <c r="G973" s="8">
        <f>G974+G976</f>
        <v>3186</v>
      </c>
      <c r="H973" s="8">
        <f>H974+H976</f>
        <v>0</v>
      </c>
      <c r="I973" s="8">
        <f t="shared" ref="I973:I1033" si="173">J973+K973</f>
        <v>3186</v>
      </c>
      <c r="J973" s="8">
        <f>J974+J976</f>
        <v>3186</v>
      </c>
      <c r="K973" s="8">
        <f>K974+K976</f>
        <v>0</v>
      </c>
    </row>
    <row r="974" spans="1:11" ht="93" customHeight="1">
      <c r="A974" s="23" t="s">
        <v>679</v>
      </c>
      <c r="B974" s="6"/>
      <c r="C974" s="6" t="s">
        <v>569</v>
      </c>
      <c r="D974" s="6" t="s">
        <v>863</v>
      </c>
      <c r="E974" s="6"/>
      <c r="F974" s="7">
        <f t="shared" si="172"/>
        <v>26</v>
      </c>
      <c r="G974" s="7">
        <f>G975</f>
        <v>26</v>
      </c>
      <c r="H974" s="7">
        <f>H975</f>
        <v>0</v>
      </c>
      <c r="I974" s="7">
        <f t="shared" si="173"/>
        <v>26</v>
      </c>
      <c r="J974" s="7">
        <f>J975</f>
        <v>26</v>
      </c>
      <c r="K974" s="7">
        <f>K975</f>
        <v>0</v>
      </c>
    </row>
    <row r="975" spans="1:11" ht="100.9" customHeight="1">
      <c r="A975" s="6" t="s">
        <v>34</v>
      </c>
      <c r="B975" s="6"/>
      <c r="C975" s="6" t="s">
        <v>569</v>
      </c>
      <c r="D975" s="6" t="s">
        <v>863</v>
      </c>
      <c r="E975" s="6" t="s">
        <v>35</v>
      </c>
      <c r="F975" s="7">
        <f t="shared" si="172"/>
        <v>26</v>
      </c>
      <c r="G975" s="7">
        <v>26</v>
      </c>
      <c r="H975" s="7"/>
      <c r="I975" s="7">
        <f t="shared" si="173"/>
        <v>26</v>
      </c>
      <c r="J975" s="7">
        <v>26</v>
      </c>
      <c r="K975" s="7"/>
    </row>
    <row r="976" spans="1:11" ht="299.25" customHeight="1">
      <c r="A976" s="23" t="s">
        <v>864</v>
      </c>
      <c r="B976" s="6"/>
      <c r="C976" s="6" t="s">
        <v>569</v>
      </c>
      <c r="D976" s="6" t="s">
        <v>865</v>
      </c>
      <c r="E976" s="6"/>
      <c r="F976" s="7">
        <f t="shared" si="172"/>
        <v>3160</v>
      </c>
      <c r="G976" s="7">
        <f>G977</f>
        <v>3160</v>
      </c>
      <c r="H976" s="7">
        <f>H977</f>
        <v>0</v>
      </c>
      <c r="I976" s="7">
        <f t="shared" si="173"/>
        <v>3160</v>
      </c>
      <c r="J976" s="7">
        <f>J977</f>
        <v>3160</v>
      </c>
      <c r="K976" s="7">
        <f>K977</f>
        <v>0</v>
      </c>
    </row>
    <row r="977" spans="1:11" ht="66.75" customHeight="1">
      <c r="A977" s="23" t="s">
        <v>62</v>
      </c>
      <c r="B977" s="6"/>
      <c r="C977" s="6" t="s">
        <v>569</v>
      </c>
      <c r="D977" s="6" t="s">
        <v>865</v>
      </c>
      <c r="E977" s="6" t="s">
        <v>63</v>
      </c>
      <c r="F977" s="7">
        <f t="shared" si="172"/>
        <v>3160</v>
      </c>
      <c r="G977" s="7">
        <v>3160</v>
      </c>
      <c r="H977" s="7"/>
      <c r="I977" s="7">
        <f t="shared" si="173"/>
        <v>3160</v>
      </c>
      <c r="J977" s="7">
        <v>3160</v>
      </c>
      <c r="K977" s="7"/>
    </row>
    <row r="978" spans="1:11" ht="57.6" customHeight="1">
      <c r="A978" s="9" t="s">
        <v>354</v>
      </c>
      <c r="B978" s="9"/>
      <c r="C978" s="9" t="s">
        <v>355</v>
      </c>
      <c r="D978" s="6"/>
      <c r="E978" s="6"/>
      <c r="F978" s="8">
        <f t="shared" si="172"/>
        <v>682942</v>
      </c>
      <c r="G978" s="8">
        <f>G984+G979</f>
        <v>7947</v>
      </c>
      <c r="H978" s="8">
        <f>H984+H979</f>
        <v>674995</v>
      </c>
      <c r="I978" s="8">
        <f t="shared" si="173"/>
        <v>714813.40000000014</v>
      </c>
      <c r="J978" s="8">
        <f>J984+J979</f>
        <v>7185</v>
      </c>
      <c r="K978" s="8">
        <f>K984+K979</f>
        <v>707628.40000000014</v>
      </c>
    </row>
    <row r="979" spans="1:11" ht="141.75" customHeight="1">
      <c r="A979" s="19" t="s">
        <v>706</v>
      </c>
      <c r="B979" s="9"/>
      <c r="C979" s="9" t="s">
        <v>355</v>
      </c>
      <c r="D979" s="9" t="s">
        <v>437</v>
      </c>
      <c r="E979" s="9"/>
      <c r="F979" s="8">
        <f t="shared" si="172"/>
        <v>55479.199999999997</v>
      </c>
      <c r="G979" s="8">
        <f>G980</f>
        <v>7947</v>
      </c>
      <c r="H979" s="8">
        <f>H980</f>
        <v>47532.2</v>
      </c>
      <c r="I979" s="8">
        <f t="shared" si="173"/>
        <v>41142.300000000003</v>
      </c>
      <c r="J979" s="8">
        <f>J980</f>
        <v>7185</v>
      </c>
      <c r="K979" s="8">
        <f>K980</f>
        <v>33957.300000000003</v>
      </c>
    </row>
    <row r="980" spans="1:11" ht="125.25" customHeight="1">
      <c r="A980" s="19" t="s">
        <v>438</v>
      </c>
      <c r="B980" s="9"/>
      <c r="C980" s="9" t="s">
        <v>355</v>
      </c>
      <c r="D980" s="9" t="s">
        <v>439</v>
      </c>
      <c r="E980" s="9"/>
      <c r="F980" s="8">
        <f t="shared" si="172"/>
        <v>55479.199999999997</v>
      </c>
      <c r="G980" s="8">
        <f>G981+G984</f>
        <v>7947</v>
      </c>
      <c r="H980" s="8">
        <f>H981</f>
        <v>47532.2</v>
      </c>
      <c r="I980" s="8">
        <f t="shared" si="173"/>
        <v>41142.300000000003</v>
      </c>
      <c r="J980" s="8">
        <f>J981+J984</f>
        <v>7185</v>
      </c>
      <c r="K980" s="8">
        <f>K981</f>
        <v>33957.300000000003</v>
      </c>
    </row>
    <row r="981" spans="1:11" ht="166.5" customHeight="1">
      <c r="A981" s="19" t="s">
        <v>866</v>
      </c>
      <c r="B981" s="9"/>
      <c r="C981" s="9" t="s">
        <v>355</v>
      </c>
      <c r="D981" s="9" t="s">
        <v>867</v>
      </c>
      <c r="E981" s="9"/>
      <c r="F981" s="8">
        <f t="shared" si="172"/>
        <v>55479.199999999997</v>
      </c>
      <c r="G981" s="8">
        <f>G982</f>
        <v>7947</v>
      </c>
      <c r="H981" s="8">
        <f>H982</f>
        <v>47532.2</v>
      </c>
      <c r="I981" s="8">
        <f t="shared" si="173"/>
        <v>41142.300000000003</v>
      </c>
      <c r="J981" s="8">
        <f>J982</f>
        <v>7185</v>
      </c>
      <c r="K981" s="8">
        <f>K982</f>
        <v>33957.300000000003</v>
      </c>
    </row>
    <row r="982" spans="1:11" ht="83.25" customHeight="1">
      <c r="A982" s="46" t="s">
        <v>868</v>
      </c>
      <c r="B982" s="9"/>
      <c r="C982" s="6" t="s">
        <v>355</v>
      </c>
      <c r="D982" s="6" t="s">
        <v>869</v>
      </c>
      <c r="E982" s="6"/>
      <c r="F982" s="7">
        <f t="shared" si="172"/>
        <v>55479.199999999997</v>
      </c>
      <c r="G982" s="7">
        <f>G983</f>
        <v>7947</v>
      </c>
      <c r="H982" s="7">
        <f>H983</f>
        <v>47532.2</v>
      </c>
      <c r="I982" s="7">
        <f t="shared" si="173"/>
        <v>41142.300000000003</v>
      </c>
      <c r="J982" s="7">
        <f>J983</f>
        <v>7185</v>
      </c>
      <c r="K982" s="7">
        <f>K983</f>
        <v>33957.300000000003</v>
      </c>
    </row>
    <row r="983" spans="1:11" ht="76.5" customHeight="1">
      <c r="A983" s="23" t="s">
        <v>62</v>
      </c>
      <c r="B983" s="6"/>
      <c r="C983" s="6" t="s">
        <v>355</v>
      </c>
      <c r="D983" s="6" t="s">
        <v>869</v>
      </c>
      <c r="E983" s="6" t="s">
        <v>63</v>
      </c>
      <c r="F983" s="7">
        <f t="shared" si="172"/>
        <v>55479.199999999997</v>
      </c>
      <c r="G983" s="7">
        <v>7947</v>
      </c>
      <c r="H983" s="7">
        <v>47532.2</v>
      </c>
      <c r="I983" s="7">
        <f t="shared" si="173"/>
        <v>41142.300000000003</v>
      </c>
      <c r="J983" s="7">
        <v>7185</v>
      </c>
      <c r="K983" s="7">
        <v>33957.300000000003</v>
      </c>
    </row>
    <row r="984" spans="1:11" ht="132.6" customHeight="1">
      <c r="A984" s="19" t="s">
        <v>672</v>
      </c>
      <c r="B984" s="9"/>
      <c r="C984" s="9" t="s">
        <v>355</v>
      </c>
      <c r="D984" s="9" t="s">
        <v>357</v>
      </c>
      <c r="E984" s="9"/>
      <c r="F984" s="8">
        <f t="shared" si="172"/>
        <v>627462.80000000005</v>
      </c>
      <c r="G984" s="8">
        <f>G985+G998</f>
        <v>0</v>
      </c>
      <c r="H984" s="8">
        <f>H985+H998</f>
        <v>627462.80000000005</v>
      </c>
      <c r="I984" s="8">
        <f t="shared" si="173"/>
        <v>673671.10000000009</v>
      </c>
      <c r="J984" s="8">
        <f>J985+J998</f>
        <v>0</v>
      </c>
      <c r="K984" s="8">
        <f>K985+K998</f>
        <v>673671.10000000009</v>
      </c>
    </row>
    <row r="985" spans="1:11" ht="140.25" customHeight="1">
      <c r="A985" s="19" t="s">
        <v>673</v>
      </c>
      <c r="B985" s="9"/>
      <c r="C985" s="9" t="s">
        <v>355</v>
      </c>
      <c r="D985" s="9" t="s">
        <v>674</v>
      </c>
      <c r="E985" s="9"/>
      <c r="F985" s="8">
        <f t="shared" si="172"/>
        <v>559248.80000000005</v>
      </c>
      <c r="G985" s="8">
        <f>G986+G994+G990</f>
        <v>0</v>
      </c>
      <c r="H985" s="8">
        <f>H986+H994+H990</f>
        <v>559248.80000000005</v>
      </c>
      <c r="I985" s="8">
        <f t="shared" si="173"/>
        <v>601170.10000000009</v>
      </c>
      <c r="J985" s="8">
        <f>J986+J994+J990</f>
        <v>0</v>
      </c>
      <c r="K985" s="8">
        <f>K986+K994+K990</f>
        <v>601170.10000000009</v>
      </c>
    </row>
    <row r="986" spans="1:11" ht="209.25" customHeight="1">
      <c r="A986" s="10" t="s">
        <v>870</v>
      </c>
      <c r="B986" s="9"/>
      <c r="C986" s="9" t="s">
        <v>355</v>
      </c>
      <c r="D986" s="9" t="s">
        <v>871</v>
      </c>
      <c r="E986" s="9"/>
      <c r="F986" s="8">
        <f t="shared" si="172"/>
        <v>17517</v>
      </c>
      <c r="G986" s="8">
        <f>G987</f>
        <v>0</v>
      </c>
      <c r="H986" s="8">
        <f>H987</f>
        <v>17517</v>
      </c>
      <c r="I986" s="8">
        <f t="shared" si="173"/>
        <v>18218</v>
      </c>
      <c r="J986" s="8">
        <f>J987</f>
        <v>0</v>
      </c>
      <c r="K986" s="8">
        <f>K987</f>
        <v>18218</v>
      </c>
    </row>
    <row r="987" spans="1:11" ht="208.5" customHeight="1">
      <c r="A987" s="23" t="s">
        <v>872</v>
      </c>
      <c r="B987" s="6"/>
      <c r="C987" s="6" t="s">
        <v>355</v>
      </c>
      <c r="D987" s="6" t="s">
        <v>873</v>
      </c>
      <c r="E987" s="6"/>
      <c r="F987" s="7">
        <f t="shared" si="172"/>
        <v>17517</v>
      </c>
      <c r="G987" s="7">
        <f>G988+G989</f>
        <v>0</v>
      </c>
      <c r="H987" s="7">
        <f>H988+H989</f>
        <v>17517</v>
      </c>
      <c r="I987" s="7">
        <f t="shared" si="173"/>
        <v>18218</v>
      </c>
      <c r="J987" s="7">
        <f>J988+J989</f>
        <v>0</v>
      </c>
      <c r="K987" s="7">
        <f>K988+K989</f>
        <v>18218</v>
      </c>
    </row>
    <row r="988" spans="1:11" ht="95.25" customHeight="1">
      <c r="A988" s="6" t="s">
        <v>34</v>
      </c>
      <c r="B988" s="6"/>
      <c r="C988" s="6" t="s">
        <v>355</v>
      </c>
      <c r="D988" s="6" t="s">
        <v>873</v>
      </c>
      <c r="E988" s="6" t="s">
        <v>35</v>
      </c>
      <c r="F988" s="7">
        <f t="shared" si="172"/>
        <v>139</v>
      </c>
      <c r="G988" s="7"/>
      <c r="H988" s="7">
        <v>139</v>
      </c>
      <c r="I988" s="7">
        <f t="shared" si="173"/>
        <v>145</v>
      </c>
      <c r="J988" s="7"/>
      <c r="K988" s="7">
        <v>145</v>
      </c>
    </row>
    <row r="989" spans="1:11" ht="66.75" customHeight="1">
      <c r="A989" s="23" t="s">
        <v>62</v>
      </c>
      <c r="B989" s="6"/>
      <c r="C989" s="6" t="s">
        <v>355</v>
      </c>
      <c r="D989" s="6" t="s">
        <v>873</v>
      </c>
      <c r="E989" s="6" t="s">
        <v>63</v>
      </c>
      <c r="F989" s="7">
        <f t="shared" si="172"/>
        <v>17378</v>
      </c>
      <c r="G989" s="7"/>
      <c r="H989" s="7">
        <v>17378</v>
      </c>
      <c r="I989" s="7">
        <f t="shared" si="173"/>
        <v>18073</v>
      </c>
      <c r="J989" s="7"/>
      <c r="K989" s="7">
        <v>18073</v>
      </c>
    </row>
    <row r="990" spans="1:11" ht="162" customHeight="1">
      <c r="A990" s="10" t="s">
        <v>874</v>
      </c>
      <c r="B990" s="9"/>
      <c r="C990" s="9" t="s">
        <v>355</v>
      </c>
      <c r="D990" s="9" t="s">
        <v>875</v>
      </c>
      <c r="E990" s="9"/>
      <c r="F990" s="8">
        <f t="shared" si="172"/>
        <v>406421.7</v>
      </c>
      <c r="G990" s="8">
        <f>G991</f>
        <v>0</v>
      </c>
      <c r="H990" s="8">
        <f>H991</f>
        <v>406421.7</v>
      </c>
      <c r="I990" s="8">
        <f t="shared" si="173"/>
        <v>438244.9</v>
      </c>
      <c r="J990" s="8">
        <f>J991</f>
        <v>0</v>
      </c>
      <c r="K990" s="8">
        <f>K991</f>
        <v>438244.9</v>
      </c>
    </row>
    <row r="991" spans="1:11" ht="96.75" customHeight="1">
      <c r="A991" s="23" t="s">
        <v>876</v>
      </c>
      <c r="B991" s="6"/>
      <c r="C991" s="6" t="s">
        <v>355</v>
      </c>
      <c r="D991" s="6" t="s">
        <v>877</v>
      </c>
      <c r="E991" s="6"/>
      <c r="F991" s="7">
        <f t="shared" si="172"/>
        <v>406421.7</v>
      </c>
      <c r="G991" s="7">
        <f>G992+G993</f>
        <v>0</v>
      </c>
      <c r="H991" s="7">
        <f>H992+H993</f>
        <v>406421.7</v>
      </c>
      <c r="I991" s="7">
        <f t="shared" si="173"/>
        <v>438244.9</v>
      </c>
      <c r="J991" s="7">
        <f>J992+J993</f>
        <v>0</v>
      </c>
      <c r="K991" s="7">
        <f>K992+K993</f>
        <v>438244.9</v>
      </c>
    </row>
    <row r="992" spans="1:11" ht="90" customHeight="1">
      <c r="A992" s="6" t="s">
        <v>34</v>
      </c>
      <c r="B992" s="6"/>
      <c r="C992" s="6" t="s">
        <v>355</v>
      </c>
      <c r="D992" s="6" t="s">
        <v>877</v>
      </c>
      <c r="E992" s="6" t="s">
        <v>35</v>
      </c>
      <c r="F992" s="7">
        <f t="shared" si="172"/>
        <v>8309.9</v>
      </c>
      <c r="G992" s="7"/>
      <c r="H992" s="7">
        <v>8309.9</v>
      </c>
      <c r="I992" s="7">
        <f t="shared" si="173"/>
        <v>8968.7000000000007</v>
      </c>
      <c r="J992" s="7"/>
      <c r="K992" s="7">
        <v>8968.7000000000007</v>
      </c>
    </row>
    <row r="993" spans="1:11" ht="66.75" customHeight="1">
      <c r="A993" s="23" t="s">
        <v>62</v>
      </c>
      <c r="B993" s="6"/>
      <c r="C993" s="6" t="s">
        <v>355</v>
      </c>
      <c r="D993" s="6" t="s">
        <v>877</v>
      </c>
      <c r="E993" s="6" t="s">
        <v>63</v>
      </c>
      <c r="F993" s="7">
        <f t="shared" si="172"/>
        <v>398111.8</v>
      </c>
      <c r="G993" s="7"/>
      <c r="H993" s="7">
        <v>398111.8</v>
      </c>
      <c r="I993" s="7">
        <f t="shared" si="173"/>
        <v>429276.2</v>
      </c>
      <c r="J993" s="7"/>
      <c r="K993" s="7">
        <v>429276.2</v>
      </c>
    </row>
    <row r="994" spans="1:11" ht="120" customHeight="1">
      <c r="A994" s="10" t="s">
        <v>878</v>
      </c>
      <c r="B994" s="6"/>
      <c r="C994" s="9" t="s">
        <v>355</v>
      </c>
      <c r="D994" s="9" t="s">
        <v>879</v>
      </c>
      <c r="E994" s="9"/>
      <c r="F994" s="8">
        <f t="shared" si="172"/>
        <v>135310.1</v>
      </c>
      <c r="G994" s="8">
        <f>G995</f>
        <v>0</v>
      </c>
      <c r="H994" s="8">
        <f>H995</f>
        <v>135310.1</v>
      </c>
      <c r="I994" s="8">
        <f t="shared" si="173"/>
        <v>144707.20000000001</v>
      </c>
      <c r="J994" s="8">
        <f>J995</f>
        <v>0</v>
      </c>
      <c r="K994" s="8">
        <f>K995</f>
        <v>144707.20000000001</v>
      </c>
    </row>
    <row r="995" spans="1:11" ht="165" customHeight="1">
      <c r="A995" s="22" t="s">
        <v>880</v>
      </c>
      <c r="B995" s="6"/>
      <c r="C995" s="6" t="s">
        <v>355</v>
      </c>
      <c r="D995" s="6" t="s">
        <v>881</v>
      </c>
      <c r="E995" s="6"/>
      <c r="F995" s="7">
        <f t="shared" si="172"/>
        <v>135310.1</v>
      </c>
      <c r="G995" s="7">
        <f>G997+G996</f>
        <v>0</v>
      </c>
      <c r="H995" s="7">
        <f>H997+H996</f>
        <v>135310.1</v>
      </c>
      <c r="I995" s="7">
        <f t="shared" si="173"/>
        <v>144707.20000000001</v>
      </c>
      <c r="J995" s="7">
        <f>J997+J996</f>
        <v>0</v>
      </c>
      <c r="K995" s="7">
        <f>K997+K996</f>
        <v>144707.20000000001</v>
      </c>
    </row>
    <row r="996" spans="1:11" ht="95.25" customHeight="1">
      <c r="A996" s="6" t="s">
        <v>34</v>
      </c>
      <c r="B996" s="6"/>
      <c r="C996" s="6" t="s">
        <v>355</v>
      </c>
      <c r="D996" s="6" t="s">
        <v>881</v>
      </c>
      <c r="E996" s="6" t="s">
        <v>35</v>
      </c>
      <c r="F996" s="7">
        <f t="shared" si="172"/>
        <v>1956.9</v>
      </c>
      <c r="G996" s="7"/>
      <c r="H996" s="7">
        <v>1956.9</v>
      </c>
      <c r="I996" s="7">
        <f t="shared" si="173"/>
        <v>2090.1999999999998</v>
      </c>
      <c r="J996" s="7"/>
      <c r="K996" s="7">
        <v>2090.1999999999998</v>
      </c>
    </row>
    <row r="997" spans="1:11" ht="66.75" customHeight="1">
      <c r="A997" s="23" t="s">
        <v>62</v>
      </c>
      <c r="B997" s="6"/>
      <c r="C997" s="6" t="s">
        <v>355</v>
      </c>
      <c r="D997" s="6" t="s">
        <v>881</v>
      </c>
      <c r="E997" s="6" t="s">
        <v>63</v>
      </c>
      <c r="F997" s="7">
        <f t="shared" si="172"/>
        <v>133353.20000000001</v>
      </c>
      <c r="G997" s="7"/>
      <c r="H997" s="7">
        <v>133353.20000000001</v>
      </c>
      <c r="I997" s="7">
        <f t="shared" si="173"/>
        <v>142617</v>
      </c>
      <c r="J997" s="7"/>
      <c r="K997" s="7">
        <v>142617</v>
      </c>
    </row>
    <row r="998" spans="1:11" ht="110.25" customHeight="1">
      <c r="A998" s="19" t="s">
        <v>822</v>
      </c>
      <c r="B998" s="9"/>
      <c r="C998" s="9" t="s">
        <v>355</v>
      </c>
      <c r="D998" s="9" t="s">
        <v>359</v>
      </c>
      <c r="E998" s="9"/>
      <c r="F998" s="8">
        <f t="shared" si="172"/>
        <v>68214</v>
      </c>
      <c r="G998" s="8">
        <f>G999+G1002+G1005+G1008</f>
        <v>0</v>
      </c>
      <c r="H998" s="8">
        <f>H999+H1002+H1005+H1008</f>
        <v>68214</v>
      </c>
      <c r="I998" s="8">
        <f t="shared" si="173"/>
        <v>72501</v>
      </c>
      <c r="J998" s="8">
        <f>J999+J1002+J1005+J1008</f>
        <v>0</v>
      </c>
      <c r="K998" s="8">
        <f>K999+K1002+K1005+K1008</f>
        <v>72501</v>
      </c>
    </row>
    <row r="999" spans="1:11" ht="249" customHeight="1">
      <c r="A999" s="10" t="s">
        <v>882</v>
      </c>
      <c r="B999" s="9"/>
      <c r="C999" s="9" t="s">
        <v>355</v>
      </c>
      <c r="D999" s="9" t="s">
        <v>883</v>
      </c>
      <c r="E999" s="9"/>
      <c r="F999" s="8">
        <f t="shared" si="172"/>
        <v>37975</v>
      </c>
      <c r="G999" s="8">
        <f>G1000</f>
        <v>0</v>
      </c>
      <c r="H999" s="8">
        <f>H1000</f>
        <v>37975</v>
      </c>
      <c r="I999" s="8">
        <f t="shared" si="173"/>
        <v>40937</v>
      </c>
      <c r="J999" s="8">
        <f>J1000</f>
        <v>0</v>
      </c>
      <c r="K999" s="8">
        <f>K1000</f>
        <v>40937</v>
      </c>
    </row>
    <row r="1000" spans="1:11" ht="90.75" customHeight="1">
      <c r="A1000" s="22" t="s">
        <v>884</v>
      </c>
      <c r="B1000" s="9"/>
      <c r="C1000" s="6" t="s">
        <v>355</v>
      </c>
      <c r="D1000" s="6" t="s">
        <v>885</v>
      </c>
      <c r="E1000" s="6"/>
      <c r="F1000" s="7">
        <f t="shared" si="172"/>
        <v>37975</v>
      </c>
      <c r="G1000" s="7">
        <f>G1001</f>
        <v>0</v>
      </c>
      <c r="H1000" s="7">
        <f>H1001</f>
        <v>37975</v>
      </c>
      <c r="I1000" s="7">
        <f t="shared" si="173"/>
        <v>40937</v>
      </c>
      <c r="J1000" s="7">
        <f>J1001</f>
        <v>0</v>
      </c>
      <c r="K1000" s="7">
        <f>K1001</f>
        <v>40937</v>
      </c>
    </row>
    <row r="1001" spans="1:11" ht="65.25" customHeight="1">
      <c r="A1001" s="23" t="s">
        <v>62</v>
      </c>
      <c r="B1001" s="6"/>
      <c r="C1001" s="6" t="s">
        <v>355</v>
      </c>
      <c r="D1001" s="6" t="s">
        <v>885</v>
      </c>
      <c r="E1001" s="6" t="s">
        <v>63</v>
      </c>
      <c r="F1001" s="7">
        <f t="shared" si="172"/>
        <v>37975</v>
      </c>
      <c r="G1001" s="7"/>
      <c r="H1001" s="7">
        <v>37975</v>
      </c>
      <c r="I1001" s="7">
        <f t="shared" si="173"/>
        <v>40937</v>
      </c>
      <c r="J1001" s="7"/>
      <c r="K1001" s="7">
        <v>40937</v>
      </c>
    </row>
    <row r="1002" spans="1:11" ht="179.25" customHeight="1">
      <c r="A1002" s="10" t="s">
        <v>886</v>
      </c>
      <c r="B1002" s="9"/>
      <c r="C1002" s="9" t="s">
        <v>355</v>
      </c>
      <c r="D1002" s="9" t="s">
        <v>887</v>
      </c>
      <c r="E1002" s="9"/>
      <c r="F1002" s="8">
        <f t="shared" si="172"/>
        <v>9091</v>
      </c>
      <c r="G1002" s="8">
        <f>G1003</f>
        <v>0</v>
      </c>
      <c r="H1002" s="8">
        <f>H1003</f>
        <v>9091</v>
      </c>
      <c r="I1002" s="8">
        <f t="shared" si="173"/>
        <v>9592</v>
      </c>
      <c r="J1002" s="8">
        <f>J1003</f>
        <v>0</v>
      </c>
      <c r="K1002" s="8">
        <f>K1003</f>
        <v>9592</v>
      </c>
    </row>
    <row r="1003" spans="1:11" ht="65.25" customHeight="1">
      <c r="A1003" s="22" t="s">
        <v>888</v>
      </c>
      <c r="B1003" s="9"/>
      <c r="C1003" s="6" t="s">
        <v>355</v>
      </c>
      <c r="D1003" s="6" t="s">
        <v>889</v>
      </c>
      <c r="E1003" s="6"/>
      <c r="F1003" s="7">
        <f t="shared" si="172"/>
        <v>9091</v>
      </c>
      <c r="G1003" s="7">
        <f>G1004</f>
        <v>0</v>
      </c>
      <c r="H1003" s="7">
        <f>H1004</f>
        <v>9091</v>
      </c>
      <c r="I1003" s="7">
        <f t="shared" si="173"/>
        <v>9592</v>
      </c>
      <c r="J1003" s="7">
        <f>J1004</f>
        <v>0</v>
      </c>
      <c r="K1003" s="7">
        <f>K1004</f>
        <v>9592</v>
      </c>
    </row>
    <row r="1004" spans="1:11" ht="66.75" customHeight="1">
      <c r="A1004" s="23" t="s">
        <v>62</v>
      </c>
      <c r="B1004" s="6"/>
      <c r="C1004" s="6" t="s">
        <v>355</v>
      </c>
      <c r="D1004" s="6" t="s">
        <v>889</v>
      </c>
      <c r="E1004" s="6" t="s">
        <v>63</v>
      </c>
      <c r="F1004" s="7">
        <f t="shared" si="172"/>
        <v>9091</v>
      </c>
      <c r="G1004" s="7"/>
      <c r="H1004" s="7">
        <v>9091</v>
      </c>
      <c r="I1004" s="7">
        <f t="shared" ref="I1004" si="174">J1004+K1004</f>
        <v>9592</v>
      </c>
      <c r="J1004" s="7"/>
      <c r="K1004" s="7">
        <v>9592</v>
      </c>
    </row>
    <row r="1005" spans="1:11" ht="149.25" customHeight="1">
      <c r="A1005" s="10" t="s">
        <v>890</v>
      </c>
      <c r="B1005" s="9"/>
      <c r="C1005" s="9" t="s">
        <v>355</v>
      </c>
      <c r="D1005" s="9" t="s">
        <v>891</v>
      </c>
      <c r="E1005" s="9"/>
      <c r="F1005" s="8">
        <f t="shared" si="172"/>
        <v>20590</v>
      </c>
      <c r="G1005" s="8">
        <f>G1006</f>
        <v>0</v>
      </c>
      <c r="H1005" s="8">
        <f>H1006</f>
        <v>20590</v>
      </c>
      <c r="I1005" s="8">
        <f t="shared" si="173"/>
        <v>21414</v>
      </c>
      <c r="J1005" s="8">
        <f>J1006</f>
        <v>0</v>
      </c>
      <c r="K1005" s="8">
        <f>K1006</f>
        <v>21414</v>
      </c>
    </row>
    <row r="1006" spans="1:11" ht="138" customHeight="1">
      <c r="A1006" s="23" t="s">
        <v>1021</v>
      </c>
      <c r="B1006" s="9"/>
      <c r="C1006" s="6" t="s">
        <v>355</v>
      </c>
      <c r="D1006" s="6" t="s">
        <v>892</v>
      </c>
      <c r="E1006" s="6"/>
      <c r="F1006" s="7">
        <f t="shared" si="172"/>
        <v>20590</v>
      </c>
      <c r="G1006" s="7">
        <f>G1007</f>
        <v>0</v>
      </c>
      <c r="H1006" s="7">
        <f>H1007</f>
        <v>20590</v>
      </c>
      <c r="I1006" s="7">
        <f t="shared" si="173"/>
        <v>21414</v>
      </c>
      <c r="J1006" s="7">
        <f>J1007</f>
        <v>0</v>
      </c>
      <c r="K1006" s="7">
        <f>K1007</f>
        <v>21414</v>
      </c>
    </row>
    <row r="1007" spans="1:11" ht="64.5" customHeight="1">
      <c r="A1007" s="23" t="s">
        <v>62</v>
      </c>
      <c r="B1007" s="6"/>
      <c r="C1007" s="6" t="s">
        <v>355</v>
      </c>
      <c r="D1007" s="6" t="s">
        <v>892</v>
      </c>
      <c r="E1007" s="6" t="s">
        <v>63</v>
      </c>
      <c r="F1007" s="7">
        <f t="shared" si="172"/>
        <v>20590</v>
      </c>
      <c r="G1007" s="7"/>
      <c r="H1007" s="7">
        <v>20590</v>
      </c>
      <c r="I1007" s="7">
        <f t="shared" si="173"/>
        <v>21414</v>
      </c>
      <c r="J1007" s="7"/>
      <c r="K1007" s="7">
        <v>21414</v>
      </c>
    </row>
    <row r="1008" spans="1:11" ht="231" customHeight="1">
      <c r="A1008" s="10" t="s">
        <v>893</v>
      </c>
      <c r="B1008" s="9"/>
      <c r="C1008" s="9" t="s">
        <v>355</v>
      </c>
      <c r="D1008" s="9" t="s">
        <v>361</v>
      </c>
      <c r="E1008" s="9"/>
      <c r="F1008" s="8">
        <f t="shared" si="172"/>
        <v>558</v>
      </c>
      <c r="G1008" s="8">
        <f>G1009</f>
        <v>0</v>
      </c>
      <c r="H1008" s="8">
        <f>H1009</f>
        <v>558</v>
      </c>
      <c r="I1008" s="8">
        <f t="shared" si="173"/>
        <v>558</v>
      </c>
      <c r="J1008" s="8">
        <f>J1009</f>
        <v>0</v>
      </c>
      <c r="K1008" s="8">
        <f>K1009</f>
        <v>558</v>
      </c>
    </row>
    <row r="1009" spans="1:11" ht="288" customHeight="1">
      <c r="A1009" s="23" t="s">
        <v>1022</v>
      </c>
      <c r="B1009" s="9"/>
      <c r="C1009" s="6" t="s">
        <v>355</v>
      </c>
      <c r="D1009" s="6" t="s">
        <v>894</v>
      </c>
      <c r="E1009" s="6"/>
      <c r="F1009" s="7">
        <f t="shared" si="172"/>
        <v>558</v>
      </c>
      <c r="G1009" s="7">
        <f>G1010</f>
        <v>0</v>
      </c>
      <c r="H1009" s="7">
        <f>H1010</f>
        <v>558</v>
      </c>
      <c r="I1009" s="7">
        <f t="shared" si="173"/>
        <v>558</v>
      </c>
      <c r="J1009" s="7">
        <f>J1010</f>
        <v>0</v>
      </c>
      <c r="K1009" s="7">
        <f>K1010</f>
        <v>558</v>
      </c>
    </row>
    <row r="1010" spans="1:11" ht="66.75" customHeight="1">
      <c r="A1010" s="23" t="s">
        <v>62</v>
      </c>
      <c r="B1010" s="6"/>
      <c r="C1010" s="6" t="s">
        <v>355</v>
      </c>
      <c r="D1010" s="6" t="s">
        <v>894</v>
      </c>
      <c r="E1010" s="6" t="s">
        <v>63</v>
      </c>
      <c r="F1010" s="7">
        <f t="shared" si="172"/>
        <v>558</v>
      </c>
      <c r="G1010" s="7"/>
      <c r="H1010" s="7">
        <v>558</v>
      </c>
      <c r="I1010" s="7">
        <f t="shared" si="173"/>
        <v>558</v>
      </c>
      <c r="J1010" s="7"/>
      <c r="K1010" s="7">
        <v>558</v>
      </c>
    </row>
    <row r="1011" spans="1:11" ht="71.45" customHeight="1">
      <c r="A1011" s="9" t="s">
        <v>597</v>
      </c>
      <c r="B1011" s="9"/>
      <c r="C1011" s="9" t="s">
        <v>598</v>
      </c>
      <c r="D1011" s="6"/>
      <c r="E1011" s="6"/>
      <c r="F1011" s="8">
        <f t="shared" si="172"/>
        <v>53264.800000000003</v>
      </c>
      <c r="G1011" s="8">
        <f>G1012</f>
        <v>9525</v>
      </c>
      <c r="H1011" s="8">
        <f>H1012</f>
        <v>43739.8</v>
      </c>
      <c r="I1011" s="8">
        <f t="shared" si="173"/>
        <v>55152.800000000003</v>
      </c>
      <c r="J1011" s="8">
        <f>J1012</f>
        <v>9706</v>
      </c>
      <c r="K1011" s="8">
        <f>K1012</f>
        <v>45446.8</v>
      </c>
    </row>
    <row r="1012" spans="1:11" ht="146.44999999999999" customHeight="1">
      <c r="A1012" s="19" t="s">
        <v>672</v>
      </c>
      <c r="B1012" s="9"/>
      <c r="C1012" s="9" t="s">
        <v>598</v>
      </c>
      <c r="D1012" s="9" t="s">
        <v>357</v>
      </c>
      <c r="E1012" s="9"/>
      <c r="F1012" s="8">
        <f t="shared" si="172"/>
        <v>53264.800000000003</v>
      </c>
      <c r="G1012" s="8">
        <f>G1013+G1017+G1021</f>
        <v>9525</v>
      </c>
      <c r="H1012" s="8">
        <f>H1013+H1017+H1021</f>
        <v>43739.8</v>
      </c>
      <c r="I1012" s="8">
        <f t="shared" si="173"/>
        <v>55152.800000000003</v>
      </c>
      <c r="J1012" s="8">
        <f>J1013+J1017+J1021</f>
        <v>9706</v>
      </c>
      <c r="K1012" s="8">
        <f>K1013+K1017+K1021</f>
        <v>45446.8</v>
      </c>
    </row>
    <row r="1013" spans="1:11" ht="145.15" customHeight="1">
      <c r="A1013" s="19" t="s">
        <v>714</v>
      </c>
      <c r="B1013" s="9"/>
      <c r="C1013" s="9" t="s">
        <v>598</v>
      </c>
      <c r="D1013" s="9" t="s">
        <v>674</v>
      </c>
      <c r="E1013" s="9"/>
      <c r="F1013" s="8">
        <f t="shared" si="172"/>
        <v>2.8</v>
      </c>
      <c r="G1013" s="8">
        <f t="shared" ref="G1013:H1015" si="175">G1014</f>
        <v>0</v>
      </c>
      <c r="H1013" s="8">
        <f t="shared" si="175"/>
        <v>2.8</v>
      </c>
      <c r="I1013" s="8">
        <f t="shared" si="173"/>
        <v>2.8</v>
      </c>
      <c r="J1013" s="8">
        <f t="shared" ref="J1013:K1015" si="176">J1014</f>
        <v>0</v>
      </c>
      <c r="K1013" s="8">
        <f t="shared" si="176"/>
        <v>2.8</v>
      </c>
    </row>
    <row r="1014" spans="1:11" ht="318.60000000000002" customHeight="1">
      <c r="A1014" s="10" t="s">
        <v>787</v>
      </c>
      <c r="B1014" s="9"/>
      <c r="C1014" s="9" t="s">
        <v>598</v>
      </c>
      <c r="D1014" s="9" t="s">
        <v>788</v>
      </c>
      <c r="E1014" s="9"/>
      <c r="F1014" s="8">
        <f t="shared" si="172"/>
        <v>2.8</v>
      </c>
      <c r="G1014" s="8">
        <f t="shared" si="175"/>
        <v>0</v>
      </c>
      <c r="H1014" s="8">
        <f t="shared" si="175"/>
        <v>2.8</v>
      </c>
      <c r="I1014" s="8">
        <f t="shared" si="173"/>
        <v>2.8</v>
      </c>
      <c r="J1014" s="8">
        <f t="shared" si="176"/>
        <v>0</v>
      </c>
      <c r="K1014" s="8">
        <f t="shared" si="176"/>
        <v>2.8</v>
      </c>
    </row>
    <row r="1015" spans="1:11" ht="95.25" customHeight="1">
      <c r="A1015" s="23" t="s">
        <v>895</v>
      </c>
      <c r="B1015" s="9"/>
      <c r="C1015" s="6" t="s">
        <v>598</v>
      </c>
      <c r="D1015" s="6" t="s">
        <v>896</v>
      </c>
      <c r="E1015" s="6"/>
      <c r="F1015" s="7">
        <f t="shared" si="172"/>
        <v>2.8</v>
      </c>
      <c r="G1015" s="7">
        <f t="shared" si="175"/>
        <v>0</v>
      </c>
      <c r="H1015" s="7">
        <f t="shared" si="175"/>
        <v>2.8</v>
      </c>
      <c r="I1015" s="7">
        <f t="shared" si="173"/>
        <v>2.8</v>
      </c>
      <c r="J1015" s="7">
        <f t="shared" si="176"/>
        <v>0</v>
      </c>
      <c r="K1015" s="7">
        <f t="shared" si="176"/>
        <v>2.8</v>
      </c>
    </row>
    <row r="1016" spans="1:11" ht="95.25" customHeight="1">
      <c r="A1016" s="6" t="s">
        <v>34</v>
      </c>
      <c r="B1016" s="6"/>
      <c r="C1016" s="6" t="s">
        <v>598</v>
      </c>
      <c r="D1016" s="6" t="s">
        <v>896</v>
      </c>
      <c r="E1016" s="6" t="s">
        <v>35</v>
      </c>
      <c r="F1016" s="7">
        <f t="shared" si="172"/>
        <v>2.8</v>
      </c>
      <c r="G1016" s="27"/>
      <c r="H1016" s="7">
        <v>2.8</v>
      </c>
      <c r="I1016" s="7">
        <f t="shared" si="173"/>
        <v>2.8</v>
      </c>
      <c r="J1016" s="27"/>
      <c r="K1016" s="7">
        <v>2.8</v>
      </c>
    </row>
    <row r="1017" spans="1:11" ht="130.15" customHeight="1">
      <c r="A1017" s="19" t="s">
        <v>897</v>
      </c>
      <c r="B1017" s="9"/>
      <c r="C1017" s="9" t="s">
        <v>598</v>
      </c>
      <c r="D1017" s="9" t="s">
        <v>898</v>
      </c>
      <c r="E1017" s="9"/>
      <c r="F1017" s="8">
        <f t="shared" si="172"/>
        <v>5000</v>
      </c>
      <c r="G1017" s="8">
        <f>G1018</f>
        <v>5000</v>
      </c>
      <c r="H1017" s="8">
        <f>H1018</f>
        <v>0</v>
      </c>
      <c r="I1017" s="8">
        <f t="shared" si="173"/>
        <v>5000</v>
      </c>
      <c r="J1017" s="8">
        <f>J1018</f>
        <v>5000</v>
      </c>
      <c r="K1017" s="8">
        <f>K1018</f>
        <v>0</v>
      </c>
    </row>
    <row r="1018" spans="1:11" ht="243" customHeight="1">
      <c r="A1018" s="10" t="s">
        <v>899</v>
      </c>
      <c r="B1018" s="9"/>
      <c r="C1018" s="9" t="s">
        <v>598</v>
      </c>
      <c r="D1018" s="9" t="s">
        <v>900</v>
      </c>
      <c r="E1018" s="9"/>
      <c r="F1018" s="8">
        <f t="shared" si="172"/>
        <v>5000</v>
      </c>
      <c r="G1018" s="8">
        <f>G1019</f>
        <v>5000</v>
      </c>
      <c r="H1018" s="8">
        <f>H1019</f>
        <v>0</v>
      </c>
      <c r="I1018" s="8">
        <f t="shared" si="173"/>
        <v>5000</v>
      </c>
      <c r="J1018" s="8">
        <f>J1019</f>
        <v>5000</v>
      </c>
      <c r="K1018" s="8">
        <f>K1019</f>
        <v>0</v>
      </c>
    </row>
    <row r="1019" spans="1:11" ht="201" customHeight="1">
      <c r="A1019" s="22" t="s">
        <v>190</v>
      </c>
      <c r="B1019" s="9"/>
      <c r="C1019" s="6" t="s">
        <v>598</v>
      </c>
      <c r="D1019" s="6" t="s">
        <v>901</v>
      </c>
      <c r="E1019" s="6"/>
      <c r="F1019" s="7">
        <f t="shared" si="172"/>
        <v>5000</v>
      </c>
      <c r="G1019" s="7">
        <f>G1020</f>
        <v>5000</v>
      </c>
      <c r="H1019" s="7"/>
      <c r="I1019" s="7">
        <f t="shared" si="173"/>
        <v>5000</v>
      </c>
      <c r="J1019" s="7">
        <f>J1020</f>
        <v>5000</v>
      </c>
      <c r="K1019" s="7"/>
    </row>
    <row r="1020" spans="1:11" ht="165" customHeight="1">
      <c r="A1020" s="6" t="s">
        <v>145</v>
      </c>
      <c r="B1020" s="6"/>
      <c r="C1020" s="6" t="s">
        <v>598</v>
      </c>
      <c r="D1020" s="6" t="s">
        <v>901</v>
      </c>
      <c r="E1020" s="6" t="s">
        <v>146</v>
      </c>
      <c r="F1020" s="7">
        <f t="shared" si="172"/>
        <v>5000</v>
      </c>
      <c r="G1020" s="7">
        <v>5000</v>
      </c>
      <c r="H1020" s="7"/>
      <c r="I1020" s="7">
        <f t="shared" si="173"/>
        <v>5000</v>
      </c>
      <c r="J1020" s="7">
        <v>5000</v>
      </c>
      <c r="K1020" s="7"/>
    </row>
    <row r="1021" spans="1:11" ht="185.45" customHeight="1">
      <c r="A1021" s="19" t="s">
        <v>696</v>
      </c>
      <c r="B1021" s="9"/>
      <c r="C1021" s="9" t="s">
        <v>598</v>
      </c>
      <c r="D1021" s="9" t="s">
        <v>697</v>
      </c>
      <c r="E1021" s="9"/>
      <c r="F1021" s="8">
        <f t="shared" si="172"/>
        <v>48262</v>
      </c>
      <c r="G1021" s="8">
        <f>G1022+G1025+G1029+G1034+G1037+G1041</f>
        <v>4525</v>
      </c>
      <c r="H1021" s="8">
        <f>H1022+H1025+H1029+H1034+H1037+H1041</f>
        <v>43737</v>
      </c>
      <c r="I1021" s="8">
        <f t="shared" si="173"/>
        <v>50150</v>
      </c>
      <c r="J1021" s="8">
        <f>J1022+J1025+J1029+J1034+J1037+J1041</f>
        <v>4706</v>
      </c>
      <c r="K1021" s="8">
        <f>K1022+K1025+K1029+K1034+K1037+K1041</f>
        <v>45444</v>
      </c>
    </row>
    <row r="1022" spans="1:11" ht="340.5" customHeight="1">
      <c r="A1022" s="10" t="s">
        <v>902</v>
      </c>
      <c r="B1022" s="9"/>
      <c r="C1022" s="9" t="s">
        <v>598</v>
      </c>
      <c r="D1022" s="9" t="s">
        <v>903</v>
      </c>
      <c r="E1022" s="9"/>
      <c r="F1022" s="8">
        <f t="shared" si="172"/>
        <v>3007</v>
      </c>
      <c r="G1022" s="8">
        <f>G1023</f>
        <v>3007</v>
      </c>
      <c r="H1022" s="8">
        <f>H1023</f>
        <v>0</v>
      </c>
      <c r="I1022" s="8">
        <f t="shared" si="173"/>
        <v>3128</v>
      </c>
      <c r="J1022" s="8">
        <f>J1023</f>
        <v>3128</v>
      </c>
      <c r="K1022" s="8">
        <f>K1023</f>
        <v>0</v>
      </c>
    </row>
    <row r="1023" spans="1:11" ht="94.5" customHeight="1">
      <c r="A1023" s="23" t="s">
        <v>29</v>
      </c>
      <c r="B1023" s="9"/>
      <c r="C1023" s="6" t="s">
        <v>598</v>
      </c>
      <c r="D1023" s="6" t="s">
        <v>904</v>
      </c>
      <c r="E1023" s="6"/>
      <c r="F1023" s="7">
        <f t="shared" si="172"/>
        <v>3007</v>
      </c>
      <c r="G1023" s="7">
        <f>G1024</f>
        <v>3007</v>
      </c>
      <c r="H1023" s="7">
        <f>H1024</f>
        <v>0</v>
      </c>
      <c r="I1023" s="7">
        <f t="shared" si="173"/>
        <v>3128</v>
      </c>
      <c r="J1023" s="7">
        <f>J1024</f>
        <v>3128</v>
      </c>
      <c r="K1023" s="7">
        <f>K1024</f>
        <v>0</v>
      </c>
    </row>
    <row r="1024" spans="1:11" ht="237" customHeight="1">
      <c r="A1024" s="22" t="s">
        <v>30</v>
      </c>
      <c r="B1024" s="6"/>
      <c r="C1024" s="6" t="s">
        <v>598</v>
      </c>
      <c r="D1024" s="6" t="s">
        <v>904</v>
      </c>
      <c r="E1024" s="6" t="s">
        <v>31</v>
      </c>
      <c r="F1024" s="7">
        <f t="shared" si="172"/>
        <v>3007</v>
      </c>
      <c r="G1024" s="7">
        <v>3007</v>
      </c>
      <c r="H1024" s="7"/>
      <c r="I1024" s="7">
        <f t="shared" si="173"/>
        <v>3128</v>
      </c>
      <c r="J1024" s="7">
        <v>3128</v>
      </c>
      <c r="K1024" s="7"/>
    </row>
    <row r="1025" spans="1:11" ht="307.5" customHeight="1">
      <c r="A1025" s="10" t="s">
        <v>905</v>
      </c>
      <c r="B1025" s="9"/>
      <c r="C1025" s="9" t="s">
        <v>598</v>
      </c>
      <c r="D1025" s="9" t="s">
        <v>906</v>
      </c>
      <c r="E1025" s="9"/>
      <c r="F1025" s="8">
        <f t="shared" si="172"/>
        <v>1518</v>
      </c>
      <c r="G1025" s="8">
        <f>G1026</f>
        <v>1518</v>
      </c>
      <c r="H1025" s="8">
        <f>H1026</f>
        <v>0</v>
      </c>
      <c r="I1025" s="8">
        <f t="shared" si="173"/>
        <v>1578</v>
      </c>
      <c r="J1025" s="8">
        <f>J1026</f>
        <v>1578</v>
      </c>
      <c r="K1025" s="8">
        <f>K1026</f>
        <v>0</v>
      </c>
    </row>
    <row r="1026" spans="1:11" ht="135" customHeight="1">
      <c r="A1026" s="23" t="s">
        <v>121</v>
      </c>
      <c r="B1026" s="9"/>
      <c r="C1026" s="6" t="s">
        <v>598</v>
      </c>
      <c r="D1026" s="6" t="s">
        <v>907</v>
      </c>
      <c r="E1026" s="6"/>
      <c r="F1026" s="7">
        <f t="shared" si="172"/>
        <v>1518</v>
      </c>
      <c r="G1026" s="7">
        <f>G1027+G1028</f>
        <v>1518</v>
      </c>
      <c r="H1026" s="7">
        <f>H1027+H1028</f>
        <v>0</v>
      </c>
      <c r="I1026" s="7">
        <f t="shared" si="173"/>
        <v>1578</v>
      </c>
      <c r="J1026" s="7">
        <f>J1027+J1028</f>
        <v>1578</v>
      </c>
      <c r="K1026" s="7">
        <f>K1027+K1028</f>
        <v>0</v>
      </c>
    </row>
    <row r="1027" spans="1:11" ht="228.75" customHeight="1">
      <c r="A1027" s="22" t="s">
        <v>30</v>
      </c>
      <c r="B1027" s="6"/>
      <c r="C1027" s="6" t="s">
        <v>598</v>
      </c>
      <c r="D1027" s="6" t="s">
        <v>907</v>
      </c>
      <c r="E1027" s="6" t="s">
        <v>31</v>
      </c>
      <c r="F1027" s="7">
        <f t="shared" si="172"/>
        <v>1502</v>
      </c>
      <c r="G1027" s="7">
        <v>1502</v>
      </c>
      <c r="H1027" s="7"/>
      <c r="I1027" s="7">
        <f t="shared" si="173"/>
        <v>1562</v>
      </c>
      <c r="J1027" s="7">
        <v>1562</v>
      </c>
      <c r="K1027" s="7"/>
    </row>
    <row r="1028" spans="1:11" ht="95.25" customHeight="1">
      <c r="A1028" s="6" t="s">
        <v>34</v>
      </c>
      <c r="B1028" s="6"/>
      <c r="C1028" s="6" t="s">
        <v>598</v>
      </c>
      <c r="D1028" s="6" t="s">
        <v>907</v>
      </c>
      <c r="E1028" s="6" t="s">
        <v>35</v>
      </c>
      <c r="F1028" s="7">
        <f t="shared" si="172"/>
        <v>16</v>
      </c>
      <c r="G1028" s="7">
        <v>16</v>
      </c>
      <c r="H1028" s="7"/>
      <c r="I1028" s="7">
        <f t="shared" si="173"/>
        <v>16</v>
      </c>
      <c r="J1028" s="7">
        <v>16</v>
      </c>
      <c r="K1028" s="7"/>
    </row>
    <row r="1029" spans="1:11" ht="153" customHeight="1">
      <c r="A1029" s="10" t="s">
        <v>908</v>
      </c>
      <c r="B1029" s="9"/>
      <c r="C1029" s="9" t="s">
        <v>598</v>
      </c>
      <c r="D1029" s="9" t="s">
        <v>909</v>
      </c>
      <c r="E1029" s="9"/>
      <c r="F1029" s="8">
        <f t="shared" si="172"/>
        <v>30225</v>
      </c>
      <c r="G1029" s="8">
        <f>G1030</f>
        <v>0</v>
      </c>
      <c r="H1029" s="8">
        <f>H1030</f>
        <v>30225</v>
      </c>
      <c r="I1029" s="8">
        <f t="shared" si="173"/>
        <v>31419</v>
      </c>
      <c r="J1029" s="8">
        <f>J1030</f>
        <v>0</v>
      </c>
      <c r="K1029" s="8">
        <f>K1030</f>
        <v>31419</v>
      </c>
    </row>
    <row r="1030" spans="1:11" ht="106.15" customHeight="1">
      <c r="A1030" s="23" t="s">
        <v>910</v>
      </c>
      <c r="B1030" s="9"/>
      <c r="C1030" s="6" t="s">
        <v>598</v>
      </c>
      <c r="D1030" s="6" t="s">
        <v>911</v>
      </c>
      <c r="E1030" s="6"/>
      <c r="F1030" s="7">
        <f t="shared" si="172"/>
        <v>30225</v>
      </c>
      <c r="G1030" s="7">
        <f>G1031+G1033+G1032</f>
        <v>0</v>
      </c>
      <c r="H1030" s="7">
        <f>H1031+H1033+H1032</f>
        <v>30225</v>
      </c>
      <c r="I1030" s="7">
        <f t="shared" si="173"/>
        <v>31419</v>
      </c>
      <c r="J1030" s="7">
        <f>J1031+J1033+J1032</f>
        <v>0</v>
      </c>
      <c r="K1030" s="7">
        <f>K1031+K1033+K1032</f>
        <v>31419</v>
      </c>
    </row>
    <row r="1031" spans="1:11" ht="228.75" customHeight="1">
      <c r="A1031" s="22" t="s">
        <v>30</v>
      </c>
      <c r="B1031" s="6"/>
      <c r="C1031" s="6" t="s">
        <v>598</v>
      </c>
      <c r="D1031" s="6" t="s">
        <v>911</v>
      </c>
      <c r="E1031" s="6" t="s">
        <v>31</v>
      </c>
      <c r="F1031" s="7">
        <f t="shared" si="172"/>
        <v>29438</v>
      </c>
      <c r="G1031" s="7"/>
      <c r="H1031" s="7">
        <v>29438</v>
      </c>
      <c r="I1031" s="7">
        <f t="shared" si="173"/>
        <v>30616</v>
      </c>
      <c r="J1031" s="7"/>
      <c r="K1031" s="7">
        <v>30616</v>
      </c>
    </row>
    <row r="1032" spans="1:11" ht="95.25" customHeight="1">
      <c r="A1032" s="6" t="s">
        <v>34</v>
      </c>
      <c r="B1032" s="6"/>
      <c r="C1032" s="6" t="s">
        <v>598</v>
      </c>
      <c r="D1032" s="6" t="s">
        <v>911</v>
      </c>
      <c r="E1032" s="6" t="s">
        <v>35</v>
      </c>
      <c r="F1032" s="7">
        <f t="shared" si="172"/>
        <v>726</v>
      </c>
      <c r="G1032" s="7"/>
      <c r="H1032" s="7">
        <v>726</v>
      </c>
      <c r="I1032" s="7">
        <f t="shared" si="173"/>
        <v>742</v>
      </c>
      <c r="J1032" s="7"/>
      <c r="K1032" s="7">
        <v>742</v>
      </c>
    </row>
    <row r="1033" spans="1:11" ht="63" customHeight="1">
      <c r="A1033" s="6" t="s">
        <v>46</v>
      </c>
      <c r="B1033" s="6"/>
      <c r="C1033" s="6" t="s">
        <v>598</v>
      </c>
      <c r="D1033" s="6" t="s">
        <v>911</v>
      </c>
      <c r="E1033" s="6" t="s">
        <v>47</v>
      </c>
      <c r="F1033" s="7">
        <f t="shared" si="172"/>
        <v>61</v>
      </c>
      <c r="G1033" s="7"/>
      <c r="H1033" s="7">
        <v>61</v>
      </c>
      <c r="I1033" s="7">
        <f t="shared" si="173"/>
        <v>61</v>
      </c>
      <c r="J1033" s="7"/>
      <c r="K1033" s="7">
        <v>61</v>
      </c>
    </row>
    <row r="1034" spans="1:11" ht="252" customHeight="1">
      <c r="A1034" s="10" t="s">
        <v>912</v>
      </c>
      <c r="B1034" s="9"/>
      <c r="C1034" s="9" t="s">
        <v>598</v>
      </c>
      <c r="D1034" s="9" t="s">
        <v>913</v>
      </c>
      <c r="E1034" s="9"/>
      <c r="F1034" s="8">
        <f t="shared" ref="F1034:F1101" si="177">G1034+H1034</f>
        <v>6266</v>
      </c>
      <c r="G1034" s="8">
        <f>G1035</f>
        <v>0</v>
      </c>
      <c r="H1034" s="8">
        <f>H1035</f>
        <v>6266</v>
      </c>
      <c r="I1034" s="8">
        <f t="shared" ref="I1034:I1101" si="178">J1034+K1034</f>
        <v>6516</v>
      </c>
      <c r="J1034" s="8">
        <f>J1035</f>
        <v>0</v>
      </c>
      <c r="K1034" s="8">
        <f>K1035</f>
        <v>6516</v>
      </c>
    </row>
    <row r="1035" spans="1:11" ht="163.5" customHeight="1">
      <c r="A1035" s="23" t="s">
        <v>1023</v>
      </c>
      <c r="B1035" s="9"/>
      <c r="C1035" s="6" t="s">
        <v>598</v>
      </c>
      <c r="D1035" s="6" t="s">
        <v>914</v>
      </c>
      <c r="E1035" s="6"/>
      <c r="F1035" s="7">
        <f t="shared" si="177"/>
        <v>6266</v>
      </c>
      <c r="G1035" s="7">
        <f>G1036</f>
        <v>0</v>
      </c>
      <c r="H1035" s="7">
        <f>H1036</f>
        <v>6266</v>
      </c>
      <c r="I1035" s="7">
        <f t="shared" si="178"/>
        <v>6516</v>
      </c>
      <c r="J1035" s="7">
        <f>J1036</f>
        <v>0</v>
      </c>
      <c r="K1035" s="7">
        <f>K1036</f>
        <v>6516</v>
      </c>
    </row>
    <row r="1036" spans="1:11" ht="228.75" customHeight="1">
      <c r="A1036" s="22" t="s">
        <v>30</v>
      </c>
      <c r="B1036" s="6"/>
      <c r="C1036" s="6" t="s">
        <v>598</v>
      </c>
      <c r="D1036" s="6" t="s">
        <v>914</v>
      </c>
      <c r="E1036" s="6" t="s">
        <v>31</v>
      </c>
      <c r="F1036" s="7">
        <f t="shared" si="177"/>
        <v>6266</v>
      </c>
      <c r="G1036" s="7"/>
      <c r="H1036" s="7">
        <v>6266</v>
      </c>
      <c r="I1036" s="7">
        <f t="shared" si="178"/>
        <v>6516</v>
      </c>
      <c r="J1036" s="7"/>
      <c r="K1036" s="7">
        <v>6516</v>
      </c>
    </row>
    <row r="1037" spans="1:11" ht="176.45" customHeight="1">
      <c r="A1037" s="10" t="s">
        <v>915</v>
      </c>
      <c r="B1037" s="9"/>
      <c r="C1037" s="9" t="s">
        <v>598</v>
      </c>
      <c r="D1037" s="9" t="s">
        <v>916</v>
      </c>
      <c r="E1037" s="9"/>
      <c r="F1037" s="8">
        <f t="shared" si="177"/>
        <v>1583</v>
      </c>
      <c r="G1037" s="8">
        <f>G1038</f>
        <v>0</v>
      </c>
      <c r="H1037" s="8">
        <f>H1038</f>
        <v>1583</v>
      </c>
      <c r="I1037" s="8">
        <f t="shared" si="178"/>
        <v>1639</v>
      </c>
      <c r="J1037" s="8">
        <f>J1038</f>
        <v>0</v>
      </c>
      <c r="K1037" s="8">
        <f>K1038</f>
        <v>1639</v>
      </c>
    </row>
    <row r="1038" spans="1:11" ht="113.25" customHeight="1">
      <c r="A1038" s="23" t="s">
        <v>917</v>
      </c>
      <c r="B1038" s="9"/>
      <c r="C1038" s="6" t="s">
        <v>598</v>
      </c>
      <c r="D1038" s="6" t="s">
        <v>918</v>
      </c>
      <c r="E1038" s="6"/>
      <c r="F1038" s="7">
        <f t="shared" si="177"/>
        <v>1583</v>
      </c>
      <c r="G1038" s="7">
        <f>G1039+G1040</f>
        <v>0</v>
      </c>
      <c r="H1038" s="7">
        <f>H1039+H1040</f>
        <v>1583</v>
      </c>
      <c r="I1038" s="7">
        <f t="shared" si="178"/>
        <v>1639</v>
      </c>
      <c r="J1038" s="7">
        <f>J1039+J1040</f>
        <v>0</v>
      </c>
      <c r="K1038" s="7">
        <f>K1039+K1040</f>
        <v>1639</v>
      </c>
    </row>
    <row r="1039" spans="1:11" ht="228.75" customHeight="1">
      <c r="A1039" s="22" t="s">
        <v>30</v>
      </c>
      <c r="B1039" s="6"/>
      <c r="C1039" s="6" t="s">
        <v>598</v>
      </c>
      <c r="D1039" s="6" t="s">
        <v>918</v>
      </c>
      <c r="E1039" s="6" t="s">
        <v>31</v>
      </c>
      <c r="F1039" s="7">
        <f t="shared" si="177"/>
        <v>1407</v>
      </c>
      <c r="G1039" s="7"/>
      <c r="H1039" s="7">
        <v>1407</v>
      </c>
      <c r="I1039" s="7">
        <f t="shared" si="178"/>
        <v>1463</v>
      </c>
      <c r="J1039" s="7"/>
      <c r="K1039" s="7">
        <v>1463</v>
      </c>
    </row>
    <row r="1040" spans="1:11" ht="95.25" customHeight="1">
      <c r="A1040" s="6" t="s">
        <v>34</v>
      </c>
      <c r="B1040" s="6"/>
      <c r="C1040" s="6" t="s">
        <v>598</v>
      </c>
      <c r="D1040" s="6" t="s">
        <v>918</v>
      </c>
      <c r="E1040" s="6" t="s">
        <v>35</v>
      </c>
      <c r="F1040" s="7">
        <f t="shared" si="177"/>
        <v>176</v>
      </c>
      <c r="G1040" s="7"/>
      <c r="H1040" s="7">
        <v>176</v>
      </c>
      <c r="I1040" s="7">
        <f t="shared" si="178"/>
        <v>176</v>
      </c>
      <c r="J1040" s="7"/>
      <c r="K1040" s="7">
        <v>176</v>
      </c>
    </row>
    <row r="1041" spans="1:11" ht="186.75" customHeight="1">
      <c r="A1041" s="10" t="s">
        <v>919</v>
      </c>
      <c r="B1041" s="9"/>
      <c r="C1041" s="9" t="s">
        <v>598</v>
      </c>
      <c r="D1041" s="9" t="s">
        <v>920</v>
      </c>
      <c r="E1041" s="9"/>
      <c r="F1041" s="8">
        <f t="shared" si="177"/>
        <v>5663</v>
      </c>
      <c r="G1041" s="8">
        <f>G1042</f>
        <v>0</v>
      </c>
      <c r="H1041" s="8">
        <f>H1042</f>
        <v>5663</v>
      </c>
      <c r="I1041" s="8">
        <f t="shared" si="178"/>
        <v>5870</v>
      </c>
      <c r="J1041" s="8">
        <f>J1042</f>
        <v>0</v>
      </c>
      <c r="K1041" s="8">
        <f>K1042</f>
        <v>5870</v>
      </c>
    </row>
    <row r="1042" spans="1:11" ht="131.25" customHeight="1">
      <c r="A1042" s="22" t="s">
        <v>1024</v>
      </c>
      <c r="B1042" s="6"/>
      <c r="C1042" s="6" t="s">
        <v>598</v>
      </c>
      <c r="D1042" s="6" t="s">
        <v>921</v>
      </c>
      <c r="E1042" s="6"/>
      <c r="F1042" s="7">
        <f t="shared" si="177"/>
        <v>5663</v>
      </c>
      <c r="G1042" s="7">
        <f>G1043+G1044</f>
        <v>0</v>
      </c>
      <c r="H1042" s="7">
        <f>H1043+H1044</f>
        <v>5663</v>
      </c>
      <c r="I1042" s="7">
        <f t="shared" si="178"/>
        <v>5870</v>
      </c>
      <c r="J1042" s="7">
        <f>J1043+J1044</f>
        <v>0</v>
      </c>
      <c r="K1042" s="7">
        <f>K1043+K1044</f>
        <v>5870</v>
      </c>
    </row>
    <row r="1043" spans="1:11" ht="228.75" customHeight="1">
      <c r="A1043" s="22" t="s">
        <v>30</v>
      </c>
      <c r="B1043" s="6"/>
      <c r="C1043" s="6" t="s">
        <v>598</v>
      </c>
      <c r="D1043" s="6" t="s">
        <v>921</v>
      </c>
      <c r="E1043" s="6" t="s">
        <v>31</v>
      </c>
      <c r="F1043" s="7">
        <f t="shared" si="177"/>
        <v>5165</v>
      </c>
      <c r="G1043" s="7"/>
      <c r="H1043" s="7">
        <v>5165</v>
      </c>
      <c r="I1043" s="7">
        <f t="shared" si="178"/>
        <v>5372</v>
      </c>
      <c r="J1043" s="7"/>
      <c r="K1043" s="7">
        <v>5372</v>
      </c>
    </row>
    <row r="1044" spans="1:11" ht="95.25" customHeight="1">
      <c r="A1044" s="6" t="s">
        <v>34</v>
      </c>
      <c r="B1044" s="6"/>
      <c r="C1044" s="6" t="s">
        <v>598</v>
      </c>
      <c r="D1044" s="6" t="s">
        <v>921</v>
      </c>
      <c r="E1044" s="6" t="s">
        <v>35</v>
      </c>
      <c r="F1044" s="7">
        <f t="shared" si="177"/>
        <v>498</v>
      </c>
      <c r="G1044" s="7"/>
      <c r="H1044" s="7">
        <v>498</v>
      </c>
      <c r="I1044" s="7">
        <f t="shared" si="178"/>
        <v>498</v>
      </c>
      <c r="J1044" s="7"/>
      <c r="K1044" s="7">
        <v>498</v>
      </c>
    </row>
    <row r="1045" spans="1:11" ht="124.5" customHeight="1">
      <c r="A1045" s="9" t="s">
        <v>922</v>
      </c>
      <c r="B1045" s="9" t="s">
        <v>923</v>
      </c>
      <c r="C1045" s="9"/>
      <c r="D1045" s="9"/>
      <c r="E1045" s="9"/>
      <c r="F1045" s="8">
        <f t="shared" si="177"/>
        <v>252098</v>
      </c>
      <c r="G1045" s="8">
        <f>G1053+G1046</f>
        <v>252098</v>
      </c>
      <c r="H1045" s="8">
        <f>H1053+H1046</f>
        <v>0</v>
      </c>
      <c r="I1045" s="8">
        <f t="shared" si="178"/>
        <v>251541</v>
      </c>
      <c r="J1045" s="8">
        <f>J1053+J1046</f>
        <v>251541</v>
      </c>
      <c r="K1045" s="8">
        <f>K1053+K1046</f>
        <v>0</v>
      </c>
    </row>
    <row r="1046" spans="1:11" ht="33">
      <c r="A1046" s="9" t="s">
        <v>352</v>
      </c>
      <c r="B1046" s="9"/>
      <c r="C1046" s="9" t="s">
        <v>353</v>
      </c>
      <c r="D1046" s="9"/>
      <c r="E1046" s="9"/>
      <c r="F1046" s="8">
        <f t="shared" si="177"/>
        <v>286</v>
      </c>
      <c r="G1046" s="8">
        <f t="shared" ref="G1046:H1051" si="179">G1047</f>
        <v>286</v>
      </c>
      <c r="H1046" s="8">
        <f t="shared" si="179"/>
        <v>0</v>
      </c>
      <c r="I1046" s="8">
        <f t="shared" si="178"/>
        <v>286</v>
      </c>
      <c r="J1046" s="8">
        <f t="shared" ref="J1046:K1051" si="180">J1047</f>
        <v>286</v>
      </c>
      <c r="K1046" s="8">
        <f t="shared" si="180"/>
        <v>0</v>
      </c>
    </row>
    <row r="1047" spans="1:11" ht="69.599999999999994" customHeight="1">
      <c r="A1047" s="9" t="s">
        <v>568</v>
      </c>
      <c r="B1047" s="9"/>
      <c r="C1047" s="9" t="s">
        <v>569</v>
      </c>
      <c r="D1047" s="9"/>
      <c r="E1047" s="9"/>
      <c r="F1047" s="8">
        <f t="shared" si="177"/>
        <v>286</v>
      </c>
      <c r="G1047" s="8">
        <f t="shared" si="179"/>
        <v>286</v>
      </c>
      <c r="H1047" s="8">
        <f t="shared" si="179"/>
        <v>0</v>
      </c>
      <c r="I1047" s="8">
        <f t="shared" si="178"/>
        <v>286</v>
      </c>
      <c r="J1047" s="8">
        <f t="shared" si="180"/>
        <v>286</v>
      </c>
      <c r="K1047" s="8">
        <f t="shared" si="180"/>
        <v>0</v>
      </c>
    </row>
    <row r="1048" spans="1:11" ht="156.75" customHeight="1">
      <c r="A1048" s="19" t="s">
        <v>368</v>
      </c>
      <c r="B1048" s="9"/>
      <c r="C1048" s="9" t="s">
        <v>569</v>
      </c>
      <c r="D1048" s="9" t="s">
        <v>369</v>
      </c>
      <c r="E1048" s="9"/>
      <c r="F1048" s="8">
        <f t="shared" si="177"/>
        <v>286</v>
      </c>
      <c r="G1048" s="8">
        <f t="shared" si="179"/>
        <v>286</v>
      </c>
      <c r="H1048" s="8">
        <f t="shared" si="179"/>
        <v>0</v>
      </c>
      <c r="I1048" s="8">
        <f t="shared" si="178"/>
        <v>286</v>
      </c>
      <c r="J1048" s="8">
        <f t="shared" si="180"/>
        <v>286</v>
      </c>
      <c r="K1048" s="8">
        <f t="shared" si="180"/>
        <v>0</v>
      </c>
    </row>
    <row r="1049" spans="1:11" ht="116.25" customHeight="1">
      <c r="A1049" s="19" t="s">
        <v>924</v>
      </c>
      <c r="B1049" s="9"/>
      <c r="C1049" s="9" t="s">
        <v>569</v>
      </c>
      <c r="D1049" s="9" t="s">
        <v>925</v>
      </c>
      <c r="E1049" s="9"/>
      <c r="F1049" s="8">
        <f t="shared" si="177"/>
        <v>286</v>
      </c>
      <c r="G1049" s="8">
        <f t="shared" si="179"/>
        <v>286</v>
      </c>
      <c r="H1049" s="8">
        <f t="shared" si="179"/>
        <v>0</v>
      </c>
      <c r="I1049" s="8">
        <f t="shared" si="178"/>
        <v>286</v>
      </c>
      <c r="J1049" s="8">
        <f t="shared" si="180"/>
        <v>286</v>
      </c>
      <c r="K1049" s="8">
        <f t="shared" si="180"/>
        <v>0</v>
      </c>
    </row>
    <row r="1050" spans="1:11" ht="158.44999999999999" customHeight="1">
      <c r="A1050" s="32" t="s">
        <v>926</v>
      </c>
      <c r="B1050" s="9"/>
      <c r="C1050" s="9" t="s">
        <v>569</v>
      </c>
      <c r="D1050" s="9" t="s">
        <v>927</v>
      </c>
      <c r="E1050" s="9"/>
      <c r="F1050" s="8">
        <f t="shared" si="177"/>
        <v>286</v>
      </c>
      <c r="G1050" s="8">
        <f t="shared" si="179"/>
        <v>286</v>
      </c>
      <c r="H1050" s="8">
        <f t="shared" si="179"/>
        <v>0</v>
      </c>
      <c r="I1050" s="8">
        <f t="shared" si="178"/>
        <v>286</v>
      </c>
      <c r="J1050" s="8">
        <f t="shared" si="180"/>
        <v>286</v>
      </c>
      <c r="K1050" s="8">
        <f t="shared" si="180"/>
        <v>0</v>
      </c>
    </row>
    <row r="1051" spans="1:11" ht="102.75" customHeight="1">
      <c r="A1051" s="5" t="s">
        <v>928</v>
      </c>
      <c r="B1051" s="9"/>
      <c r="C1051" s="6" t="s">
        <v>569</v>
      </c>
      <c r="D1051" s="6" t="s">
        <v>929</v>
      </c>
      <c r="E1051" s="6"/>
      <c r="F1051" s="7">
        <f t="shared" si="177"/>
        <v>286</v>
      </c>
      <c r="G1051" s="7">
        <f t="shared" si="179"/>
        <v>286</v>
      </c>
      <c r="H1051" s="7">
        <f t="shared" si="179"/>
        <v>0</v>
      </c>
      <c r="I1051" s="7">
        <f t="shared" si="178"/>
        <v>286</v>
      </c>
      <c r="J1051" s="7">
        <f t="shared" si="180"/>
        <v>286</v>
      </c>
      <c r="K1051" s="7">
        <f t="shared" si="180"/>
        <v>0</v>
      </c>
    </row>
    <row r="1052" spans="1:11" ht="72.599999999999994" customHeight="1">
      <c r="A1052" s="23" t="s">
        <v>62</v>
      </c>
      <c r="B1052" s="9"/>
      <c r="C1052" s="6" t="s">
        <v>569</v>
      </c>
      <c r="D1052" s="6" t="s">
        <v>929</v>
      </c>
      <c r="E1052" s="6" t="s">
        <v>63</v>
      </c>
      <c r="F1052" s="7">
        <f t="shared" si="177"/>
        <v>286</v>
      </c>
      <c r="G1052" s="7">
        <v>286</v>
      </c>
      <c r="H1052" s="8"/>
      <c r="I1052" s="7">
        <f t="shared" si="178"/>
        <v>286</v>
      </c>
      <c r="J1052" s="7">
        <v>286</v>
      </c>
      <c r="K1052" s="8"/>
    </row>
    <row r="1053" spans="1:11" ht="63.6" customHeight="1">
      <c r="A1053" s="9" t="s">
        <v>364</v>
      </c>
      <c r="B1053" s="9"/>
      <c r="C1053" s="9" t="s">
        <v>365</v>
      </c>
      <c r="D1053" s="9"/>
      <c r="E1053" s="9"/>
      <c r="F1053" s="8">
        <f t="shared" si="177"/>
        <v>251812</v>
      </c>
      <c r="G1053" s="8">
        <f>G1054+G1084</f>
        <v>251812</v>
      </c>
      <c r="H1053" s="8">
        <f>H1054+H1084</f>
        <v>0</v>
      </c>
      <c r="I1053" s="8">
        <f t="shared" si="178"/>
        <v>251255</v>
      </c>
      <c r="J1053" s="8">
        <f>J1054+J1084</f>
        <v>251255</v>
      </c>
      <c r="K1053" s="8">
        <f>K1054+K1084</f>
        <v>0</v>
      </c>
    </row>
    <row r="1054" spans="1:11" ht="33">
      <c r="A1054" s="9" t="s">
        <v>930</v>
      </c>
      <c r="B1054" s="9"/>
      <c r="C1054" s="9" t="s">
        <v>367</v>
      </c>
      <c r="D1054" s="9"/>
      <c r="E1054" s="9"/>
      <c r="F1054" s="8">
        <f t="shared" si="177"/>
        <v>234254.9</v>
      </c>
      <c r="G1054" s="8">
        <f>G1055+G1066</f>
        <v>234254.9</v>
      </c>
      <c r="H1054" s="8">
        <f>H1061</f>
        <v>0</v>
      </c>
      <c r="I1054" s="8">
        <f t="shared" si="178"/>
        <v>233019.8</v>
      </c>
      <c r="J1054" s="8">
        <f>J1055+J1066</f>
        <v>233019.8</v>
      </c>
      <c r="K1054" s="8">
        <f>K1061</f>
        <v>0</v>
      </c>
    </row>
    <row r="1055" spans="1:11" ht="154.5" customHeight="1">
      <c r="A1055" s="19" t="s">
        <v>23</v>
      </c>
      <c r="B1055" s="9"/>
      <c r="C1055" s="9" t="s">
        <v>367</v>
      </c>
      <c r="D1055" s="9" t="s">
        <v>24</v>
      </c>
      <c r="E1055" s="9"/>
      <c r="F1055" s="8">
        <f t="shared" si="177"/>
        <v>36</v>
      </c>
      <c r="G1055" s="8">
        <f>G1056</f>
        <v>36</v>
      </c>
      <c r="H1055" s="8">
        <f>H1056</f>
        <v>0</v>
      </c>
      <c r="I1055" s="8">
        <f t="shared" si="178"/>
        <v>36</v>
      </c>
      <c r="J1055" s="8">
        <f>J1056</f>
        <v>36</v>
      </c>
      <c r="K1055" s="8">
        <f>K1056</f>
        <v>0</v>
      </c>
    </row>
    <row r="1056" spans="1:11" ht="236.45" customHeight="1">
      <c r="A1056" s="19" t="s">
        <v>701</v>
      </c>
      <c r="B1056" s="9"/>
      <c r="C1056" s="9" t="s">
        <v>367</v>
      </c>
      <c r="D1056" s="9" t="s">
        <v>702</v>
      </c>
      <c r="E1056" s="9"/>
      <c r="F1056" s="8">
        <f t="shared" si="177"/>
        <v>36</v>
      </c>
      <c r="G1056" s="8">
        <f>G1057+G1060+G1063</f>
        <v>36</v>
      </c>
      <c r="H1056" s="8">
        <f>H1057+H1060+H1063</f>
        <v>0</v>
      </c>
      <c r="I1056" s="8">
        <f t="shared" si="178"/>
        <v>36</v>
      </c>
      <c r="J1056" s="8">
        <f>J1057+J1060+J1063</f>
        <v>36</v>
      </c>
      <c r="K1056" s="8">
        <f>K1057+K1060+K1063</f>
        <v>0</v>
      </c>
    </row>
    <row r="1057" spans="1:11" ht="113.25" customHeight="1">
      <c r="A1057" s="9" t="s">
        <v>931</v>
      </c>
      <c r="B1057" s="9"/>
      <c r="C1057" s="9" t="s">
        <v>367</v>
      </c>
      <c r="D1057" s="9" t="s">
        <v>932</v>
      </c>
      <c r="E1057" s="9"/>
      <c r="F1057" s="8">
        <f t="shared" si="177"/>
        <v>30</v>
      </c>
      <c r="G1057" s="8">
        <f>G1058</f>
        <v>30</v>
      </c>
      <c r="H1057" s="8">
        <f>H1058</f>
        <v>0</v>
      </c>
      <c r="I1057" s="8">
        <f t="shared" si="178"/>
        <v>30</v>
      </c>
      <c r="J1057" s="8">
        <f>J1058</f>
        <v>30</v>
      </c>
      <c r="K1057" s="8">
        <f>K1058</f>
        <v>0</v>
      </c>
    </row>
    <row r="1058" spans="1:11" s="21" customFormat="1" ht="26.45" customHeight="1">
      <c r="A1058" s="6" t="s">
        <v>60</v>
      </c>
      <c r="B1058" s="9"/>
      <c r="C1058" s="6" t="s">
        <v>367</v>
      </c>
      <c r="D1058" s="6" t="s">
        <v>933</v>
      </c>
      <c r="E1058" s="9"/>
      <c r="F1058" s="7">
        <f t="shared" si="177"/>
        <v>30</v>
      </c>
      <c r="G1058" s="7">
        <f>G1059</f>
        <v>30</v>
      </c>
      <c r="H1058" s="7">
        <f>H1059</f>
        <v>0</v>
      </c>
      <c r="I1058" s="7">
        <f t="shared" si="178"/>
        <v>30</v>
      </c>
      <c r="J1058" s="7">
        <f>J1059</f>
        <v>30</v>
      </c>
      <c r="K1058" s="7">
        <f>K1059</f>
        <v>0</v>
      </c>
    </row>
    <row r="1059" spans="1:11" ht="110.45" customHeight="1">
      <c r="A1059" s="6" t="s">
        <v>34</v>
      </c>
      <c r="B1059" s="9"/>
      <c r="C1059" s="6" t="s">
        <v>367</v>
      </c>
      <c r="D1059" s="6" t="s">
        <v>933</v>
      </c>
      <c r="E1059" s="6" t="s">
        <v>35</v>
      </c>
      <c r="F1059" s="7">
        <f t="shared" si="177"/>
        <v>30</v>
      </c>
      <c r="G1059" s="7">
        <v>30</v>
      </c>
      <c r="H1059" s="7"/>
      <c r="I1059" s="7">
        <f t="shared" si="178"/>
        <v>30</v>
      </c>
      <c r="J1059" s="7">
        <v>30</v>
      </c>
      <c r="K1059" s="7"/>
    </row>
    <row r="1060" spans="1:11" ht="149.25" customHeight="1">
      <c r="A1060" s="9" t="s">
        <v>1025</v>
      </c>
      <c r="B1060" s="9"/>
      <c r="C1060" s="9" t="s">
        <v>367</v>
      </c>
      <c r="D1060" s="9" t="s">
        <v>934</v>
      </c>
      <c r="E1060" s="9"/>
      <c r="F1060" s="8">
        <f t="shared" si="177"/>
        <v>3</v>
      </c>
      <c r="G1060" s="8">
        <f>G1061</f>
        <v>3</v>
      </c>
      <c r="H1060" s="8">
        <f>H1061</f>
        <v>0</v>
      </c>
      <c r="I1060" s="8">
        <f t="shared" si="178"/>
        <v>3</v>
      </c>
      <c r="J1060" s="8">
        <f>J1061</f>
        <v>3</v>
      </c>
      <c r="K1060" s="8">
        <f>K1061</f>
        <v>0</v>
      </c>
    </row>
    <row r="1061" spans="1:11" ht="28.9" customHeight="1">
      <c r="A1061" s="6" t="s">
        <v>60</v>
      </c>
      <c r="B1061" s="9"/>
      <c r="C1061" s="6" t="s">
        <v>367</v>
      </c>
      <c r="D1061" s="6" t="s">
        <v>935</v>
      </c>
      <c r="E1061" s="6"/>
      <c r="F1061" s="7">
        <f t="shared" si="177"/>
        <v>3</v>
      </c>
      <c r="G1061" s="7">
        <f>G1062</f>
        <v>3</v>
      </c>
      <c r="H1061" s="7">
        <f>H1062</f>
        <v>0</v>
      </c>
      <c r="I1061" s="7">
        <f t="shared" si="178"/>
        <v>3</v>
      </c>
      <c r="J1061" s="7">
        <f>J1062</f>
        <v>3</v>
      </c>
      <c r="K1061" s="7">
        <f>K1062</f>
        <v>0</v>
      </c>
    </row>
    <row r="1062" spans="1:11" ht="228.75" customHeight="1">
      <c r="A1062" s="22" t="s">
        <v>30</v>
      </c>
      <c r="B1062" s="9"/>
      <c r="C1062" s="6" t="s">
        <v>367</v>
      </c>
      <c r="D1062" s="6" t="s">
        <v>935</v>
      </c>
      <c r="E1062" s="6" t="s">
        <v>31</v>
      </c>
      <c r="F1062" s="7">
        <f t="shared" si="177"/>
        <v>3</v>
      </c>
      <c r="G1062" s="7">
        <v>3</v>
      </c>
      <c r="H1062" s="7"/>
      <c r="I1062" s="7">
        <f t="shared" si="178"/>
        <v>3</v>
      </c>
      <c r="J1062" s="7">
        <v>3</v>
      </c>
      <c r="K1062" s="7"/>
    </row>
    <row r="1063" spans="1:11" ht="153.75" customHeight="1">
      <c r="A1063" s="9" t="s">
        <v>1026</v>
      </c>
      <c r="B1063" s="9"/>
      <c r="C1063" s="9" t="s">
        <v>367</v>
      </c>
      <c r="D1063" s="9" t="s">
        <v>936</v>
      </c>
      <c r="E1063" s="9"/>
      <c r="F1063" s="8">
        <f t="shared" si="177"/>
        <v>3</v>
      </c>
      <c r="G1063" s="8">
        <f>G1064</f>
        <v>3</v>
      </c>
      <c r="H1063" s="8">
        <f>H1064</f>
        <v>0</v>
      </c>
      <c r="I1063" s="8">
        <f t="shared" si="178"/>
        <v>3</v>
      </c>
      <c r="J1063" s="8">
        <f>J1064</f>
        <v>3</v>
      </c>
      <c r="K1063" s="8">
        <f>K1064</f>
        <v>0</v>
      </c>
    </row>
    <row r="1064" spans="1:11" ht="33">
      <c r="A1064" s="6" t="s">
        <v>60</v>
      </c>
      <c r="B1064" s="9"/>
      <c r="C1064" s="6" t="s">
        <v>367</v>
      </c>
      <c r="D1064" s="6" t="s">
        <v>937</v>
      </c>
      <c r="E1064" s="6"/>
      <c r="F1064" s="7">
        <f t="shared" si="177"/>
        <v>3</v>
      </c>
      <c r="G1064" s="7">
        <f>G1065</f>
        <v>3</v>
      </c>
      <c r="H1064" s="7">
        <f>H1065</f>
        <v>0</v>
      </c>
      <c r="I1064" s="7">
        <f t="shared" si="178"/>
        <v>3</v>
      </c>
      <c r="J1064" s="7">
        <f>J1065</f>
        <v>3</v>
      </c>
      <c r="K1064" s="7">
        <f>K1065</f>
        <v>0</v>
      </c>
    </row>
    <row r="1065" spans="1:11" ht="223.5" customHeight="1">
      <c r="A1065" s="22" t="s">
        <v>30</v>
      </c>
      <c r="B1065" s="9"/>
      <c r="C1065" s="6" t="s">
        <v>367</v>
      </c>
      <c r="D1065" s="6" t="s">
        <v>937</v>
      </c>
      <c r="E1065" s="6" t="s">
        <v>31</v>
      </c>
      <c r="F1065" s="7">
        <f t="shared" si="177"/>
        <v>3</v>
      </c>
      <c r="G1065" s="7">
        <v>3</v>
      </c>
      <c r="H1065" s="7"/>
      <c r="I1065" s="7">
        <f t="shared" si="178"/>
        <v>3</v>
      </c>
      <c r="J1065" s="7">
        <v>3</v>
      </c>
      <c r="K1065" s="7"/>
    </row>
    <row r="1066" spans="1:11" ht="121.5" customHeight="1">
      <c r="A1066" s="19" t="s">
        <v>368</v>
      </c>
      <c r="B1066" s="9"/>
      <c r="C1066" s="9" t="s">
        <v>367</v>
      </c>
      <c r="D1066" s="9" t="s">
        <v>369</v>
      </c>
      <c r="E1066" s="9"/>
      <c r="F1066" s="8">
        <f t="shared" si="177"/>
        <v>234218.9</v>
      </c>
      <c r="G1066" s="8">
        <f>G1067+G1081</f>
        <v>234218.9</v>
      </c>
      <c r="H1066" s="8">
        <f>H1067+H1081</f>
        <v>0</v>
      </c>
      <c r="I1066" s="8">
        <f t="shared" si="178"/>
        <v>232983.8</v>
      </c>
      <c r="J1066" s="8">
        <f>J1067+J1081</f>
        <v>232983.8</v>
      </c>
      <c r="K1066" s="8">
        <f>K1067+K1081</f>
        <v>0</v>
      </c>
    </row>
    <row r="1067" spans="1:11" ht="126" customHeight="1">
      <c r="A1067" s="19" t="s">
        <v>924</v>
      </c>
      <c r="B1067" s="9"/>
      <c r="C1067" s="9" t="s">
        <v>367</v>
      </c>
      <c r="D1067" s="9" t="s">
        <v>925</v>
      </c>
      <c r="E1067" s="9"/>
      <c r="F1067" s="8">
        <f t="shared" si="177"/>
        <v>234118.9</v>
      </c>
      <c r="G1067" s="8">
        <f>G1068+G1074+G1077</f>
        <v>234118.9</v>
      </c>
      <c r="H1067" s="8">
        <f>H1068+H1074+H1077</f>
        <v>0</v>
      </c>
      <c r="I1067" s="8">
        <f t="shared" si="178"/>
        <v>232983.8</v>
      </c>
      <c r="J1067" s="8">
        <f>J1068+J1074+J1077</f>
        <v>232983.8</v>
      </c>
      <c r="K1067" s="8">
        <f>K1068+K1074+K1077</f>
        <v>0</v>
      </c>
    </row>
    <row r="1068" spans="1:11" ht="204" customHeight="1">
      <c r="A1068" s="32" t="s">
        <v>938</v>
      </c>
      <c r="B1068" s="9"/>
      <c r="C1068" s="9" t="s">
        <v>367</v>
      </c>
      <c r="D1068" s="9" t="s">
        <v>939</v>
      </c>
      <c r="E1068" s="9"/>
      <c r="F1068" s="8">
        <f t="shared" si="177"/>
        <v>16709</v>
      </c>
      <c r="G1068" s="8">
        <f>G1069</f>
        <v>16709</v>
      </c>
      <c r="H1068" s="8">
        <f>H1069</f>
        <v>0</v>
      </c>
      <c r="I1068" s="8">
        <f t="shared" si="178"/>
        <v>16709</v>
      </c>
      <c r="J1068" s="8">
        <f>J1069</f>
        <v>16709</v>
      </c>
      <c r="K1068" s="8">
        <f>K1069</f>
        <v>0</v>
      </c>
    </row>
    <row r="1069" spans="1:11" ht="31.15" customHeight="1">
      <c r="A1069" s="5" t="s">
        <v>60</v>
      </c>
      <c r="B1069" s="9"/>
      <c r="C1069" s="6" t="s">
        <v>367</v>
      </c>
      <c r="D1069" s="6" t="s">
        <v>940</v>
      </c>
      <c r="E1069" s="6"/>
      <c r="F1069" s="7">
        <f t="shared" si="177"/>
        <v>16709</v>
      </c>
      <c r="G1069" s="7">
        <f>G1071+G1073+G1070+G1072</f>
        <v>16709</v>
      </c>
      <c r="H1069" s="7">
        <f>H1071+H1073</f>
        <v>0</v>
      </c>
      <c r="I1069" s="7">
        <f t="shared" si="178"/>
        <v>16709</v>
      </c>
      <c r="J1069" s="7">
        <f>J1071+J1073+J1070+J1072</f>
        <v>16709</v>
      </c>
      <c r="K1069" s="7">
        <f>K1071+K1073</f>
        <v>0</v>
      </c>
    </row>
    <row r="1070" spans="1:11" ht="240" customHeight="1">
      <c r="A1070" s="22" t="s">
        <v>30</v>
      </c>
      <c r="B1070" s="9"/>
      <c r="C1070" s="6" t="s">
        <v>367</v>
      </c>
      <c r="D1070" s="6" t="s">
        <v>940</v>
      </c>
      <c r="E1070" s="6" t="s">
        <v>31</v>
      </c>
      <c r="F1070" s="7">
        <f t="shared" si="177"/>
        <v>1227</v>
      </c>
      <c r="G1070" s="7">
        <v>1227</v>
      </c>
      <c r="H1070" s="7"/>
      <c r="I1070" s="7">
        <f t="shared" si="178"/>
        <v>1227</v>
      </c>
      <c r="J1070" s="7">
        <v>1227</v>
      </c>
      <c r="K1070" s="7"/>
    </row>
    <row r="1071" spans="1:11" ht="85.5" customHeight="1">
      <c r="A1071" s="6" t="s">
        <v>34</v>
      </c>
      <c r="B1071" s="9"/>
      <c r="C1071" s="6" t="s">
        <v>367</v>
      </c>
      <c r="D1071" s="6" t="s">
        <v>940</v>
      </c>
      <c r="E1071" s="6" t="s">
        <v>35</v>
      </c>
      <c r="F1071" s="7">
        <f t="shared" si="177"/>
        <v>501</v>
      </c>
      <c r="G1071" s="7">
        <v>501</v>
      </c>
      <c r="H1071" s="7"/>
      <c r="I1071" s="7">
        <f t="shared" si="178"/>
        <v>501</v>
      </c>
      <c r="J1071" s="7">
        <v>501</v>
      </c>
      <c r="K1071" s="7"/>
    </row>
    <row r="1072" spans="1:11" ht="62.25" customHeight="1">
      <c r="A1072" s="23" t="s">
        <v>62</v>
      </c>
      <c r="B1072" s="9"/>
      <c r="C1072" s="6" t="s">
        <v>367</v>
      </c>
      <c r="D1072" s="6" t="s">
        <v>940</v>
      </c>
      <c r="E1072" s="6" t="s">
        <v>63</v>
      </c>
      <c r="F1072" s="7">
        <f t="shared" si="177"/>
        <v>900</v>
      </c>
      <c r="G1072" s="7">
        <v>900</v>
      </c>
      <c r="H1072" s="7"/>
      <c r="I1072" s="7">
        <f t="shared" si="178"/>
        <v>900</v>
      </c>
      <c r="J1072" s="7">
        <v>900</v>
      </c>
      <c r="K1072" s="7"/>
    </row>
    <row r="1073" spans="1:11" ht="113.25" customHeight="1">
      <c r="A1073" s="6" t="s">
        <v>145</v>
      </c>
      <c r="B1073" s="9"/>
      <c r="C1073" s="6" t="s">
        <v>367</v>
      </c>
      <c r="D1073" s="6" t="s">
        <v>940</v>
      </c>
      <c r="E1073" s="6" t="s">
        <v>146</v>
      </c>
      <c r="F1073" s="7">
        <f t="shared" si="177"/>
        <v>14081</v>
      </c>
      <c r="G1073" s="7">
        <v>14081</v>
      </c>
      <c r="H1073" s="7"/>
      <c r="I1073" s="7">
        <f t="shared" si="178"/>
        <v>14081</v>
      </c>
      <c r="J1073" s="7">
        <v>14081</v>
      </c>
      <c r="K1073" s="7"/>
    </row>
    <row r="1074" spans="1:11" ht="181.15" customHeight="1">
      <c r="A1074" s="32" t="s">
        <v>926</v>
      </c>
      <c r="B1074" s="9"/>
      <c r="C1074" s="9" t="s">
        <v>367</v>
      </c>
      <c r="D1074" s="9" t="s">
        <v>927</v>
      </c>
      <c r="E1074" s="9"/>
      <c r="F1074" s="8">
        <f t="shared" si="177"/>
        <v>480</v>
      </c>
      <c r="G1074" s="8">
        <f>G1075</f>
        <v>480</v>
      </c>
      <c r="H1074" s="8">
        <f>H1075</f>
        <v>0</v>
      </c>
      <c r="I1074" s="8">
        <f t="shared" si="178"/>
        <v>480</v>
      </c>
      <c r="J1074" s="8">
        <f>J1075</f>
        <v>480</v>
      </c>
      <c r="K1074" s="8">
        <f>K1075</f>
        <v>0</v>
      </c>
    </row>
    <row r="1075" spans="1:11" ht="155.25" customHeight="1">
      <c r="A1075" s="5" t="s">
        <v>941</v>
      </c>
      <c r="B1075" s="9"/>
      <c r="C1075" s="6" t="s">
        <v>367</v>
      </c>
      <c r="D1075" s="6" t="s">
        <v>942</v>
      </c>
      <c r="E1075" s="6"/>
      <c r="F1075" s="7">
        <f t="shared" si="177"/>
        <v>480</v>
      </c>
      <c r="G1075" s="7">
        <f>G1076</f>
        <v>480</v>
      </c>
      <c r="H1075" s="7">
        <f>H1076</f>
        <v>0</v>
      </c>
      <c r="I1075" s="7">
        <f t="shared" si="178"/>
        <v>480</v>
      </c>
      <c r="J1075" s="7">
        <f>J1076</f>
        <v>480</v>
      </c>
      <c r="K1075" s="7">
        <f>K1076</f>
        <v>0</v>
      </c>
    </row>
    <row r="1076" spans="1:11" ht="76.900000000000006" customHeight="1">
      <c r="A1076" s="23" t="s">
        <v>62</v>
      </c>
      <c r="B1076" s="9"/>
      <c r="C1076" s="6" t="s">
        <v>367</v>
      </c>
      <c r="D1076" s="6" t="s">
        <v>942</v>
      </c>
      <c r="E1076" s="6" t="s">
        <v>63</v>
      </c>
      <c r="F1076" s="7">
        <f t="shared" si="177"/>
        <v>480</v>
      </c>
      <c r="G1076" s="7">
        <v>480</v>
      </c>
      <c r="H1076" s="7"/>
      <c r="I1076" s="7">
        <f t="shared" si="178"/>
        <v>480</v>
      </c>
      <c r="J1076" s="7">
        <v>480</v>
      </c>
      <c r="K1076" s="7"/>
    </row>
    <row r="1077" spans="1:11" ht="187.5" customHeight="1">
      <c r="A1077" s="32" t="s">
        <v>943</v>
      </c>
      <c r="B1077" s="9"/>
      <c r="C1077" s="9" t="s">
        <v>367</v>
      </c>
      <c r="D1077" s="9" t="s">
        <v>944</v>
      </c>
      <c r="E1077" s="9"/>
      <c r="F1077" s="8">
        <f t="shared" si="177"/>
        <v>216929.9</v>
      </c>
      <c r="G1077" s="8">
        <f>G1078</f>
        <v>216929.9</v>
      </c>
      <c r="H1077" s="8">
        <f>H1078</f>
        <v>0</v>
      </c>
      <c r="I1077" s="8">
        <f t="shared" si="178"/>
        <v>215794.8</v>
      </c>
      <c r="J1077" s="8">
        <f>J1078</f>
        <v>215794.8</v>
      </c>
      <c r="K1077" s="8">
        <f>K1078</f>
        <v>0</v>
      </c>
    </row>
    <row r="1078" spans="1:11" ht="157.15" customHeight="1">
      <c r="A1078" s="5" t="s">
        <v>101</v>
      </c>
      <c r="B1078" s="9"/>
      <c r="C1078" s="6" t="s">
        <v>367</v>
      </c>
      <c r="D1078" s="6" t="s">
        <v>945</v>
      </c>
      <c r="E1078" s="6"/>
      <c r="F1078" s="7">
        <f t="shared" si="177"/>
        <v>216929.9</v>
      </c>
      <c r="G1078" s="7">
        <f>G1079</f>
        <v>216929.9</v>
      </c>
      <c r="H1078" s="7">
        <f>H1079</f>
        <v>0</v>
      </c>
      <c r="I1078" s="7">
        <f t="shared" si="178"/>
        <v>215794.8</v>
      </c>
      <c r="J1078" s="7">
        <f>J1079</f>
        <v>215794.8</v>
      </c>
      <c r="K1078" s="7">
        <f>K1079</f>
        <v>0</v>
      </c>
    </row>
    <row r="1079" spans="1:11" ht="156" customHeight="1">
      <c r="A1079" s="6" t="s">
        <v>145</v>
      </c>
      <c r="B1079" s="9"/>
      <c r="C1079" s="6" t="s">
        <v>367</v>
      </c>
      <c r="D1079" s="6" t="s">
        <v>945</v>
      </c>
      <c r="E1079" s="6" t="s">
        <v>146</v>
      </c>
      <c r="F1079" s="7">
        <f t="shared" si="177"/>
        <v>216929.9</v>
      </c>
      <c r="G1079" s="7">
        <v>216929.9</v>
      </c>
      <c r="H1079" s="7"/>
      <c r="I1079" s="7">
        <f t="shared" si="178"/>
        <v>215794.8</v>
      </c>
      <c r="J1079" s="7">
        <v>215794.8</v>
      </c>
      <c r="K1079" s="7"/>
    </row>
    <row r="1080" spans="1:11" ht="156" customHeight="1">
      <c r="A1080" s="4" t="s">
        <v>370</v>
      </c>
      <c r="B1080" s="9"/>
      <c r="C1080" s="9" t="s">
        <v>367</v>
      </c>
      <c r="D1080" s="4" t="s">
        <v>371</v>
      </c>
      <c r="E1080" s="9"/>
      <c r="F1080" s="8">
        <f t="shared" si="177"/>
        <v>100</v>
      </c>
      <c r="G1080" s="8">
        <f t="shared" ref="G1080:H1082" si="181">G1081</f>
        <v>100</v>
      </c>
      <c r="H1080" s="8">
        <f t="shared" si="181"/>
        <v>0</v>
      </c>
      <c r="I1080" s="8">
        <f t="shared" si="178"/>
        <v>0</v>
      </c>
      <c r="J1080" s="8">
        <f t="shared" ref="J1080:K1082" si="182">J1081</f>
        <v>0</v>
      </c>
      <c r="K1080" s="8">
        <f t="shared" si="182"/>
        <v>0</v>
      </c>
    </row>
    <row r="1081" spans="1:11" ht="156" customHeight="1">
      <c r="A1081" s="75" t="s">
        <v>1059</v>
      </c>
      <c r="B1081" s="9"/>
      <c r="C1081" s="9" t="s">
        <v>367</v>
      </c>
      <c r="D1081" s="4" t="s">
        <v>1061</v>
      </c>
      <c r="E1081" s="9"/>
      <c r="F1081" s="8">
        <f t="shared" si="177"/>
        <v>100</v>
      </c>
      <c r="G1081" s="8">
        <f t="shared" si="181"/>
        <v>100</v>
      </c>
      <c r="H1081" s="8">
        <f t="shared" si="181"/>
        <v>0</v>
      </c>
      <c r="I1081" s="8">
        <f t="shared" si="178"/>
        <v>0</v>
      </c>
      <c r="J1081" s="8">
        <f t="shared" si="182"/>
        <v>0</v>
      </c>
      <c r="K1081" s="8">
        <f t="shared" si="182"/>
        <v>0</v>
      </c>
    </row>
    <row r="1082" spans="1:11" ht="156" customHeight="1">
      <c r="A1082" s="2" t="s">
        <v>1060</v>
      </c>
      <c r="B1082" s="9"/>
      <c r="C1082" s="6" t="s">
        <v>367</v>
      </c>
      <c r="D1082" s="2" t="s">
        <v>1062</v>
      </c>
      <c r="E1082" s="6"/>
      <c r="F1082" s="7">
        <f>G1082+H1082</f>
        <v>100</v>
      </c>
      <c r="G1082" s="7">
        <f t="shared" si="181"/>
        <v>100</v>
      </c>
      <c r="H1082" s="7">
        <f t="shared" si="181"/>
        <v>0</v>
      </c>
      <c r="I1082" s="7">
        <f t="shared" si="178"/>
        <v>0</v>
      </c>
      <c r="J1082" s="7">
        <f t="shared" si="182"/>
        <v>0</v>
      </c>
      <c r="K1082" s="7">
        <f t="shared" si="182"/>
        <v>0</v>
      </c>
    </row>
    <row r="1083" spans="1:11" ht="156" customHeight="1">
      <c r="A1083" s="2" t="s">
        <v>145</v>
      </c>
      <c r="B1083" s="9"/>
      <c r="C1083" s="6" t="s">
        <v>367</v>
      </c>
      <c r="D1083" s="2" t="s">
        <v>1062</v>
      </c>
      <c r="E1083" s="6" t="s">
        <v>146</v>
      </c>
      <c r="F1083" s="7">
        <f t="shared" si="177"/>
        <v>100</v>
      </c>
      <c r="G1083" s="7">
        <v>100</v>
      </c>
      <c r="H1083" s="7"/>
      <c r="I1083" s="7">
        <f t="shared" si="178"/>
        <v>0</v>
      </c>
      <c r="J1083" s="7"/>
      <c r="K1083" s="7"/>
    </row>
    <row r="1084" spans="1:11" ht="96.6" customHeight="1">
      <c r="A1084" s="9" t="s">
        <v>946</v>
      </c>
      <c r="B1084" s="9"/>
      <c r="C1084" s="9" t="s">
        <v>947</v>
      </c>
      <c r="D1084" s="9"/>
      <c r="E1084" s="9"/>
      <c r="F1084" s="8">
        <f t="shared" si="177"/>
        <v>17557.099999999999</v>
      </c>
      <c r="G1084" s="8">
        <f>G1085</f>
        <v>17557.099999999999</v>
      </c>
      <c r="H1084" s="8">
        <f>H1055+H1085</f>
        <v>0</v>
      </c>
      <c r="I1084" s="8">
        <f t="shared" si="178"/>
        <v>18235.2</v>
      </c>
      <c r="J1084" s="8">
        <f>J1085</f>
        <v>18235.2</v>
      </c>
      <c r="K1084" s="8">
        <f>K1055+K1085</f>
        <v>0</v>
      </c>
    </row>
    <row r="1085" spans="1:11" ht="153.6" customHeight="1">
      <c r="A1085" s="19" t="s">
        <v>368</v>
      </c>
      <c r="B1085" s="9"/>
      <c r="C1085" s="9" t="s">
        <v>947</v>
      </c>
      <c r="D1085" s="9" t="s">
        <v>369</v>
      </c>
      <c r="E1085" s="9"/>
      <c r="F1085" s="8">
        <f t="shared" si="177"/>
        <v>17557.099999999999</v>
      </c>
      <c r="G1085" s="8">
        <f>G1086</f>
        <v>17557.099999999999</v>
      </c>
      <c r="H1085" s="8">
        <f>H1086</f>
        <v>0</v>
      </c>
      <c r="I1085" s="8">
        <f t="shared" si="178"/>
        <v>18235.2</v>
      </c>
      <c r="J1085" s="8">
        <f>J1086</f>
        <v>18235.2</v>
      </c>
      <c r="K1085" s="8">
        <f>K1086</f>
        <v>0</v>
      </c>
    </row>
    <row r="1086" spans="1:11" ht="210" customHeight="1">
      <c r="A1086" s="19" t="s">
        <v>948</v>
      </c>
      <c r="B1086" s="9"/>
      <c r="C1086" s="9" t="s">
        <v>947</v>
      </c>
      <c r="D1086" s="9" t="s">
        <v>949</v>
      </c>
      <c r="E1086" s="9"/>
      <c r="F1086" s="8">
        <f t="shared" si="177"/>
        <v>17557.099999999999</v>
      </c>
      <c r="G1086" s="8">
        <f>G1087+G1091</f>
        <v>17557.099999999999</v>
      </c>
      <c r="H1086" s="8">
        <f>H1087+H1091</f>
        <v>0</v>
      </c>
      <c r="I1086" s="8">
        <f t="shared" si="178"/>
        <v>18235.2</v>
      </c>
      <c r="J1086" s="8">
        <f>J1087+J1091</f>
        <v>18235.2</v>
      </c>
      <c r="K1086" s="8">
        <f>K1087+K1091</f>
        <v>0</v>
      </c>
    </row>
    <row r="1087" spans="1:11" ht="178.9" customHeight="1">
      <c r="A1087" s="32" t="s">
        <v>950</v>
      </c>
      <c r="B1087" s="9"/>
      <c r="C1087" s="9" t="s">
        <v>947</v>
      </c>
      <c r="D1087" s="9" t="s">
        <v>951</v>
      </c>
      <c r="E1087" s="9"/>
      <c r="F1087" s="8">
        <f t="shared" si="177"/>
        <v>5371.9</v>
      </c>
      <c r="G1087" s="8">
        <f>G1088</f>
        <v>5371.9</v>
      </c>
      <c r="H1087" s="8">
        <f>H1088</f>
        <v>0</v>
      </c>
      <c r="I1087" s="8">
        <f t="shared" si="178"/>
        <v>5588.7</v>
      </c>
      <c r="J1087" s="8">
        <f>J1088</f>
        <v>5588.7</v>
      </c>
      <c r="K1087" s="8">
        <f>K1088</f>
        <v>0</v>
      </c>
    </row>
    <row r="1088" spans="1:11" ht="105.75" customHeight="1">
      <c r="A1088" s="5" t="s">
        <v>29</v>
      </c>
      <c r="B1088" s="9"/>
      <c r="C1088" s="6" t="s">
        <v>947</v>
      </c>
      <c r="D1088" s="6" t="s">
        <v>952</v>
      </c>
      <c r="E1088" s="6"/>
      <c r="F1088" s="7">
        <f t="shared" si="177"/>
        <v>5371.9</v>
      </c>
      <c r="G1088" s="7">
        <f>G1089+G1090</f>
        <v>5371.9</v>
      </c>
      <c r="H1088" s="7">
        <f>H1089+H1090</f>
        <v>0</v>
      </c>
      <c r="I1088" s="7">
        <f t="shared" si="178"/>
        <v>5588.7</v>
      </c>
      <c r="J1088" s="7">
        <f>J1089+J1090</f>
        <v>5588.7</v>
      </c>
      <c r="K1088" s="7">
        <f>K1089+K1090</f>
        <v>0</v>
      </c>
    </row>
    <row r="1089" spans="1:11" ht="240.6" customHeight="1">
      <c r="A1089" s="22" t="s">
        <v>30</v>
      </c>
      <c r="B1089" s="9"/>
      <c r="C1089" s="6" t="s">
        <v>947</v>
      </c>
      <c r="D1089" s="6" t="s">
        <v>952</v>
      </c>
      <c r="E1089" s="6" t="s">
        <v>31</v>
      </c>
      <c r="F1089" s="7">
        <f t="shared" si="177"/>
        <v>5158</v>
      </c>
      <c r="G1089" s="7">
        <v>5158</v>
      </c>
      <c r="H1089" s="7"/>
      <c r="I1089" s="7">
        <f t="shared" si="178"/>
        <v>5362</v>
      </c>
      <c r="J1089" s="7">
        <v>5362</v>
      </c>
      <c r="K1089" s="7"/>
    </row>
    <row r="1090" spans="1:11" ht="101.45" customHeight="1">
      <c r="A1090" s="6" t="s">
        <v>34</v>
      </c>
      <c r="B1090" s="9"/>
      <c r="C1090" s="6" t="s">
        <v>947</v>
      </c>
      <c r="D1090" s="6" t="s">
        <v>952</v>
      </c>
      <c r="E1090" s="6" t="s">
        <v>35</v>
      </c>
      <c r="F1090" s="7">
        <f t="shared" si="177"/>
        <v>213.9</v>
      </c>
      <c r="G1090" s="7">
        <v>213.9</v>
      </c>
      <c r="H1090" s="7"/>
      <c r="I1090" s="7">
        <f t="shared" si="178"/>
        <v>226.7</v>
      </c>
      <c r="J1090" s="7">
        <v>226.7</v>
      </c>
      <c r="K1090" s="7"/>
    </row>
    <row r="1091" spans="1:11" ht="155.44999999999999" customHeight="1">
      <c r="A1091" s="32" t="s">
        <v>953</v>
      </c>
      <c r="B1091" s="9"/>
      <c r="C1091" s="9" t="s">
        <v>947</v>
      </c>
      <c r="D1091" s="9" t="s">
        <v>954</v>
      </c>
      <c r="E1091" s="9"/>
      <c r="F1091" s="8">
        <f t="shared" si="177"/>
        <v>12185.2</v>
      </c>
      <c r="G1091" s="8">
        <f>G1092</f>
        <v>12185.2</v>
      </c>
      <c r="H1091" s="8">
        <f>H1092</f>
        <v>0</v>
      </c>
      <c r="I1091" s="8">
        <f t="shared" si="178"/>
        <v>12646.5</v>
      </c>
      <c r="J1091" s="8">
        <f>J1092</f>
        <v>12646.5</v>
      </c>
      <c r="K1091" s="8">
        <f>K1092</f>
        <v>0</v>
      </c>
    </row>
    <row r="1092" spans="1:11" ht="134.44999999999999" customHeight="1">
      <c r="A1092" s="5" t="s">
        <v>101</v>
      </c>
      <c r="B1092" s="9"/>
      <c r="C1092" s="6" t="s">
        <v>947</v>
      </c>
      <c r="D1092" s="6" t="s">
        <v>955</v>
      </c>
      <c r="E1092" s="6"/>
      <c r="F1092" s="7">
        <f t="shared" si="177"/>
        <v>12185.2</v>
      </c>
      <c r="G1092" s="7">
        <f>G1093+G1094</f>
        <v>12185.2</v>
      </c>
      <c r="H1092" s="7">
        <f>H1093+H1094</f>
        <v>0</v>
      </c>
      <c r="I1092" s="7">
        <f t="shared" si="178"/>
        <v>12646.5</v>
      </c>
      <c r="J1092" s="7">
        <f>J1093+J1094</f>
        <v>12646.5</v>
      </c>
      <c r="K1092" s="7">
        <f>K1093+K1094</f>
        <v>0</v>
      </c>
    </row>
    <row r="1093" spans="1:11" ht="239.45" customHeight="1">
      <c r="A1093" s="22" t="s">
        <v>30</v>
      </c>
      <c r="B1093" s="9"/>
      <c r="C1093" s="6" t="s">
        <v>947</v>
      </c>
      <c r="D1093" s="6" t="s">
        <v>955</v>
      </c>
      <c r="E1093" s="6" t="s">
        <v>31</v>
      </c>
      <c r="F1093" s="7">
        <f t="shared" si="177"/>
        <v>11634.7</v>
      </c>
      <c r="G1093" s="7">
        <v>11634.7</v>
      </c>
      <c r="H1093" s="7"/>
      <c r="I1093" s="7">
        <f t="shared" si="178"/>
        <v>12100.1</v>
      </c>
      <c r="J1093" s="7">
        <v>12100.1</v>
      </c>
      <c r="K1093" s="7"/>
    </row>
    <row r="1094" spans="1:11" ht="95.25" customHeight="1">
      <c r="A1094" s="6" t="s">
        <v>34</v>
      </c>
      <c r="B1094" s="9"/>
      <c r="C1094" s="6" t="s">
        <v>947</v>
      </c>
      <c r="D1094" s="6" t="s">
        <v>955</v>
      </c>
      <c r="E1094" s="6" t="s">
        <v>35</v>
      </c>
      <c r="F1094" s="7">
        <f t="shared" si="177"/>
        <v>550.5</v>
      </c>
      <c r="G1094" s="7">
        <v>550.5</v>
      </c>
      <c r="H1094" s="7"/>
      <c r="I1094" s="7">
        <f t="shared" si="178"/>
        <v>546.4</v>
      </c>
      <c r="J1094" s="7">
        <v>546.4</v>
      </c>
      <c r="K1094" s="7"/>
    </row>
    <row r="1095" spans="1:11" ht="132.6" customHeight="1">
      <c r="A1095" s="9" t="s">
        <v>956</v>
      </c>
      <c r="B1095" s="9" t="s">
        <v>957</v>
      </c>
      <c r="C1095" s="9"/>
      <c r="D1095" s="9"/>
      <c r="E1095" s="9"/>
      <c r="F1095" s="8">
        <f t="shared" si="177"/>
        <v>31812</v>
      </c>
      <c r="G1095" s="8">
        <f>G1096</f>
        <v>31812</v>
      </c>
      <c r="H1095" s="8">
        <f>H1096</f>
        <v>0</v>
      </c>
      <c r="I1095" s="8">
        <f t="shared" si="178"/>
        <v>32342</v>
      </c>
      <c r="J1095" s="8">
        <f>J1096</f>
        <v>32342</v>
      </c>
      <c r="K1095" s="8">
        <f>K1096</f>
        <v>0</v>
      </c>
    </row>
    <row r="1096" spans="1:11" ht="33">
      <c r="A1096" s="9" t="s">
        <v>304</v>
      </c>
      <c r="B1096" s="9"/>
      <c r="C1096" s="9" t="s">
        <v>305</v>
      </c>
      <c r="D1096" s="9"/>
      <c r="E1096" s="9"/>
      <c r="F1096" s="8">
        <f t="shared" si="177"/>
        <v>31812</v>
      </c>
      <c r="G1096" s="8">
        <f>G1097+G1136</f>
        <v>31812</v>
      </c>
      <c r="H1096" s="8">
        <f>H1097+H1136</f>
        <v>0</v>
      </c>
      <c r="I1096" s="8">
        <f t="shared" si="178"/>
        <v>32342</v>
      </c>
      <c r="J1096" s="8">
        <f>J1097+J1136</f>
        <v>32342</v>
      </c>
      <c r="K1096" s="8">
        <f>K1097+K1136</f>
        <v>0</v>
      </c>
    </row>
    <row r="1097" spans="1:11" ht="48" customHeight="1">
      <c r="A1097" s="9" t="s">
        <v>958</v>
      </c>
      <c r="B1097" s="9"/>
      <c r="C1097" s="9" t="s">
        <v>529</v>
      </c>
      <c r="D1097" s="9"/>
      <c r="E1097" s="9"/>
      <c r="F1097" s="8">
        <f t="shared" si="177"/>
        <v>25943</v>
      </c>
      <c r="G1097" s="8">
        <f>G1098+G1110</f>
        <v>25943</v>
      </c>
      <c r="H1097" s="8">
        <f>H1098+H1110</f>
        <v>0</v>
      </c>
      <c r="I1097" s="8">
        <f t="shared" si="178"/>
        <v>26243</v>
      </c>
      <c r="J1097" s="8">
        <f>J1098+J1110</f>
        <v>26243</v>
      </c>
      <c r="K1097" s="8">
        <f>K1098+K1110</f>
        <v>0</v>
      </c>
    </row>
    <row r="1098" spans="1:11" ht="173.25" customHeight="1">
      <c r="A1098" s="19" t="s">
        <v>23</v>
      </c>
      <c r="B1098" s="9"/>
      <c r="C1098" s="9" t="s">
        <v>529</v>
      </c>
      <c r="D1098" s="9" t="s">
        <v>24</v>
      </c>
      <c r="E1098" s="9"/>
      <c r="F1098" s="8">
        <f t="shared" si="177"/>
        <v>64.099999999999994</v>
      </c>
      <c r="G1098" s="8">
        <f>G1099+G1103</f>
        <v>64.099999999999994</v>
      </c>
      <c r="H1098" s="8">
        <f>H1099+H1103</f>
        <v>0</v>
      </c>
      <c r="I1098" s="8">
        <f t="shared" si="178"/>
        <v>64.099999999999994</v>
      </c>
      <c r="J1098" s="8">
        <f>J1099+J1103</f>
        <v>64.099999999999994</v>
      </c>
      <c r="K1098" s="8">
        <f>K1099+K1103</f>
        <v>0</v>
      </c>
    </row>
    <row r="1099" spans="1:11" ht="228" customHeight="1">
      <c r="A1099" s="19" t="s">
        <v>701</v>
      </c>
      <c r="B1099" s="9"/>
      <c r="C1099" s="9" t="s">
        <v>529</v>
      </c>
      <c r="D1099" s="9" t="s">
        <v>702</v>
      </c>
      <c r="E1099" s="9"/>
      <c r="F1099" s="8">
        <f t="shared" si="177"/>
        <v>20</v>
      </c>
      <c r="G1099" s="8">
        <f t="shared" ref="G1099:H1101" si="183">G1100</f>
        <v>20</v>
      </c>
      <c r="H1099" s="8">
        <f t="shared" si="183"/>
        <v>0</v>
      </c>
      <c r="I1099" s="8">
        <f t="shared" si="178"/>
        <v>20</v>
      </c>
      <c r="J1099" s="8">
        <f t="shared" ref="J1099:K1101" si="184">J1100</f>
        <v>20</v>
      </c>
      <c r="K1099" s="8">
        <f t="shared" si="184"/>
        <v>0</v>
      </c>
    </row>
    <row r="1100" spans="1:11" ht="169.9" customHeight="1">
      <c r="A1100" s="19" t="s">
        <v>959</v>
      </c>
      <c r="B1100" s="9"/>
      <c r="C1100" s="9" t="s">
        <v>529</v>
      </c>
      <c r="D1100" s="9" t="s">
        <v>960</v>
      </c>
      <c r="E1100" s="9"/>
      <c r="F1100" s="8">
        <f t="shared" si="177"/>
        <v>20</v>
      </c>
      <c r="G1100" s="8">
        <f t="shared" si="183"/>
        <v>20</v>
      </c>
      <c r="H1100" s="8">
        <f t="shared" si="183"/>
        <v>0</v>
      </c>
      <c r="I1100" s="8">
        <f t="shared" si="178"/>
        <v>20</v>
      </c>
      <c r="J1100" s="8">
        <f t="shared" si="184"/>
        <v>20</v>
      </c>
      <c r="K1100" s="8">
        <f t="shared" si="184"/>
        <v>0</v>
      </c>
    </row>
    <row r="1101" spans="1:11" ht="34.15" customHeight="1">
      <c r="A1101" s="22" t="s">
        <v>60</v>
      </c>
      <c r="B1101" s="9"/>
      <c r="C1101" s="6" t="s">
        <v>529</v>
      </c>
      <c r="D1101" s="6" t="s">
        <v>961</v>
      </c>
      <c r="E1101" s="9"/>
      <c r="F1101" s="7">
        <f t="shared" si="177"/>
        <v>20</v>
      </c>
      <c r="G1101" s="7">
        <f t="shared" si="183"/>
        <v>20</v>
      </c>
      <c r="H1101" s="7">
        <f t="shared" si="183"/>
        <v>0</v>
      </c>
      <c r="I1101" s="7">
        <f t="shared" si="178"/>
        <v>20</v>
      </c>
      <c r="J1101" s="7">
        <f t="shared" si="184"/>
        <v>20</v>
      </c>
      <c r="K1101" s="7">
        <f t="shared" si="184"/>
        <v>0</v>
      </c>
    </row>
    <row r="1102" spans="1:11" ht="95.25" customHeight="1">
      <c r="A1102" s="22" t="s">
        <v>34</v>
      </c>
      <c r="B1102" s="9"/>
      <c r="C1102" s="6" t="s">
        <v>529</v>
      </c>
      <c r="D1102" s="6" t="s">
        <v>961</v>
      </c>
      <c r="E1102" s="6" t="s">
        <v>35</v>
      </c>
      <c r="F1102" s="7">
        <f t="shared" ref="F1102:F1146" si="185">G1102+H1102</f>
        <v>20</v>
      </c>
      <c r="G1102" s="7">
        <v>20</v>
      </c>
      <c r="H1102" s="7"/>
      <c r="I1102" s="7">
        <f t="shared" ref="I1102:I1145" si="186">J1102+K1102</f>
        <v>20</v>
      </c>
      <c r="J1102" s="7">
        <v>20</v>
      </c>
      <c r="K1102" s="7"/>
    </row>
    <row r="1103" spans="1:11" ht="229.5" customHeight="1">
      <c r="A1103" s="9" t="s">
        <v>962</v>
      </c>
      <c r="B1103" s="9"/>
      <c r="C1103" s="9" t="s">
        <v>529</v>
      </c>
      <c r="D1103" s="9" t="s">
        <v>963</v>
      </c>
      <c r="E1103" s="9"/>
      <c r="F1103" s="8">
        <f t="shared" si="185"/>
        <v>44.1</v>
      </c>
      <c r="G1103" s="7">
        <f>G1104+G1107</f>
        <v>44.1</v>
      </c>
      <c r="H1103" s="7">
        <f>H1104+H1107</f>
        <v>0</v>
      </c>
      <c r="I1103" s="8">
        <f t="shared" si="186"/>
        <v>44.1</v>
      </c>
      <c r="J1103" s="7">
        <f>J1104+J1107</f>
        <v>44.1</v>
      </c>
      <c r="K1103" s="7">
        <f>K1104+K1107</f>
        <v>0</v>
      </c>
    </row>
    <row r="1104" spans="1:11" ht="162.75" customHeight="1">
      <c r="A1104" s="10" t="s">
        <v>964</v>
      </c>
      <c r="B1104" s="9"/>
      <c r="C1104" s="9" t="s">
        <v>529</v>
      </c>
      <c r="D1104" s="9" t="s">
        <v>965</v>
      </c>
      <c r="E1104" s="9"/>
      <c r="F1104" s="8">
        <f t="shared" si="185"/>
        <v>31.1</v>
      </c>
      <c r="G1104" s="8">
        <f>G1105</f>
        <v>31.1</v>
      </c>
      <c r="H1104" s="8">
        <f>H1105</f>
        <v>0</v>
      </c>
      <c r="I1104" s="8">
        <f t="shared" si="186"/>
        <v>31.1</v>
      </c>
      <c r="J1104" s="8">
        <f>J1105</f>
        <v>31.1</v>
      </c>
      <c r="K1104" s="8">
        <f>K1105</f>
        <v>0</v>
      </c>
    </row>
    <row r="1105" spans="1:11" ht="26.45" customHeight="1">
      <c r="A1105" s="22" t="s">
        <v>60</v>
      </c>
      <c r="B1105" s="9"/>
      <c r="C1105" s="6" t="s">
        <v>529</v>
      </c>
      <c r="D1105" s="6" t="s">
        <v>966</v>
      </c>
      <c r="E1105" s="9"/>
      <c r="F1105" s="7">
        <f t="shared" si="185"/>
        <v>31.1</v>
      </c>
      <c r="G1105" s="7">
        <f>G1106</f>
        <v>31.1</v>
      </c>
      <c r="H1105" s="7">
        <f>H1106</f>
        <v>0</v>
      </c>
      <c r="I1105" s="7">
        <f t="shared" si="186"/>
        <v>31.1</v>
      </c>
      <c r="J1105" s="7">
        <f>J1106</f>
        <v>31.1</v>
      </c>
      <c r="K1105" s="7">
        <f>K1106</f>
        <v>0</v>
      </c>
    </row>
    <row r="1106" spans="1:11" ht="95.25" customHeight="1">
      <c r="A1106" s="22" t="s">
        <v>34</v>
      </c>
      <c r="B1106" s="9"/>
      <c r="C1106" s="6" t="s">
        <v>529</v>
      </c>
      <c r="D1106" s="6" t="s">
        <v>966</v>
      </c>
      <c r="E1106" s="6" t="s">
        <v>35</v>
      </c>
      <c r="F1106" s="7">
        <f t="shared" si="185"/>
        <v>31.1</v>
      </c>
      <c r="G1106" s="7">
        <v>31.1</v>
      </c>
      <c r="H1106" s="7"/>
      <c r="I1106" s="7">
        <f t="shared" si="186"/>
        <v>31.1</v>
      </c>
      <c r="J1106" s="7">
        <v>31.1</v>
      </c>
      <c r="K1106" s="7"/>
    </row>
    <row r="1107" spans="1:11" ht="274.5" customHeight="1">
      <c r="A1107" s="10" t="s">
        <v>967</v>
      </c>
      <c r="B1107" s="9"/>
      <c r="C1107" s="9" t="s">
        <v>529</v>
      </c>
      <c r="D1107" s="9" t="s">
        <v>968</v>
      </c>
      <c r="E1107" s="9"/>
      <c r="F1107" s="8">
        <f t="shared" si="185"/>
        <v>13</v>
      </c>
      <c r="G1107" s="8">
        <f>G1108</f>
        <v>13</v>
      </c>
      <c r="H1107" s="8">
        <f>H1108</f>
        <v>0</v>
      </c>
      <c r="I1107" s="8">
        <f t="shared" si="186"/>
        <v>13</v>
      </c>
      <c r="J1107" s="8">
        <f>J1108</f>
        <v>13</v>
      </c>
      <c r="K1107" s="8">
        <f>K1108</f>
        <v>0</v>
      </c>
    </row>
    <row r="1108" spans="1:11" ht="26.45" customHeight="1">
      <c r="A1108" s="22" t="s">
        <v>60</v>
      </c>
      <c r="B1108" s="9"/>
      <c r="C1108" s="6" t="s">
        <v>529</v>
      </c>
      <c r="D1108" s="6" t="s">
        <v>969</v>
      </c>
      <c r="E1108" s="9"/>
      <c r="F1108" s="7">
        <f t="shared" si="185"/>
        <v>13</v>
      </c>
      <c r="G1108" s="7">
        <f>G1109</f>
        <v>13</v>
      </c>
      <c r="H1108" s="7">
        <f>H1109</f>
        <v>0</v>
      </c>
      <c r="I1108" s="7">
        <f t="shared" si="186"/>
        <v>13</v>
      </c>
      <c r="J1108" s="7">
        <f>J1109</f>
        <v>13</v>
      </c>
      <c r="K1108" s="7">
        <f>K1109</f>
        <v>0</v>
      </c>
    </row>
    <row r="1109" spans="1:11" ht="101.45" customHeight="1">
      <c r="A1109" s="22" t="s">
        <v>34</v>
      </c>
      <c r="B1109" s="9"/>
      <c r="C1109" s="6" t="s">
        <v>529</v>
      </c>
      <c r="D1109" s="6" t="s">
        <v>969</v>
      </c>
      <c r="E1109" s="6" t="s">
        <v>35</v>
      </c>
      <c r="F1109" s="7">
        <f t="shared" si="185"/>
        <v>13</v>
      </c>
      <c r="G1109" s="7">
        <v>13</v>
      </c>
      <c r="H1109" s="7"/>
      <c r="I1109" s="7">
        <f t="shared" si="186"/>
        <v>13</v>
      </c>
      <c r="J1109" s="7">
        <v>13</v>
      </c>
      <c r="K1109" s="7"/>
    </row>
    <row r="1110" spans="1:11" ht="149.25" customHeight="1">
      <c r="A1110" s="19" t="s">
        <v>612</v>
      </c>
      <c r="B1110" s="9"/>
      <c r="C1110" s="9" t="s">
        <v>529</v>
      </c>
      <c r="D1110" s="9" t="s">
        <v>613</v>
      </c>
      <c r="E1110" s="9"/>
      <c r="F1110" s="8">
        <f t="shared" si="185"/>
        <v>25878.9</v>
      </c>
      <c r="G1110" s="8">
        <f>G1111+G1121+G1128+G1132</f>
        <v>25878.9</v>
      </c>
      <c r="H1110" s="8">
        <f>H1111+H1121+H1128+H1132</f>
        <v>0</v>
      </c>
      <c r="I1110" s="8">
        <f t="shared" si="186"/>
        <v>26178.9</v>
      </c>
      <c r="J1110" s="8">
        <f>J1111+J1121+J1128+J1132</f>
        <v>26178.9</v>
      </c>
      <c r="K1110" s="8">
        <f>K1111+K1121+K1128+K1132</f>
        <v>0</v>
      </c>
    </row>
    <row r="1111" spans="1:11" ht="132" customHeight="1">
      <c r="A1111" s="19" t="s">
        <v>970</v>
      </c>
      <c r="B1111" s="9"/>
      <c r="C1111" s="9" t="s">
        <v>529</v>
      </c>
      <c r="D1111" s="9" t="s">
        <v>971</v>
      </c>
      <c r="E1111" s="9"/>
      <c r="F1111" s="8">
        <f t="shared" si="185"/>
        <v>1291</v>
      </c>
      <c r="G1111" s="8">
        <f>G1112</f>
        <v>1291</v>
      </c>
      <c r="H1111" s="8">
        <f>H1112</f>
        <v>0</v>
      </c>
      <c r="I1111" s="8">
        <f t="shared" si="186"/>
        <v>1291</v>
      </c>
      <c r="J1111" s="8">
        <f>J1112</f>
        <v>1291</v>
      </c>
      <c r="K1111" s="8">
        <f>K1112</f>
        <v>0</v>
      </c>
    </row>
    <row r="1112" spans="1:11" ht="215.25" customHeight="1">
      <c r="A1112" s="9" t="s">
        <v>972</v>
      </c>
      <c r="B1112" s="9"/>
      <c r="C1112" s="9" t="s">
        <v>529</v>
      </c>
      <c r="D1112" s="9" t="s">
        <v>973</v>
      </c>
      <c r="E1112" s="9"/>
      <c r="F1112" s="8">
        <f t="shared" si="185"/>
        <v>1291</v>
      </c>
      <c r="G1112" s="8">
        <f>G1115+G1117+G1119+G1113</f>
        <v>1291</v>
      </c>
      <c r="H1112" s="8">
        <f>H1115+H1117+H1119</f>
        <v>0</v>
      </c>
      <c r="I1112" s="8">
        <f t="shared" si="186"/>
        <v>1291</v>
      </c>
      <c r="J1112" s="8">
        <f>J1115+J1117+J1119+J1113</f>
        <v>1291</v>
      </c>
      <c r="K1112" s="8">
        <f>K1115+K1117+K1119</f>
        <v>0</v>
      </c>
    </row>
    <row r="1113" spans="1:11" ht="204.75" customHeight="1">
      <c r="A1113" s="6" t="s">
        <v>974</v>
      </c>
      <c r="B1113" s="6"/>
      <c r="C1113" s="6" t="s">
        <v>529</v>
      </c>
      <c r="D1113" s="6" t="s">
        <v>975</v>
      </c>
      <c r="E1113" s="6"/>
      <c r="F1113" s="7">
        <f t="shared" si="185"/>
        <v>200</v>
      </c>
      <c r="G1113" s="7">
        <f>G1114</f>
        <v>200</v>
      </c>
      <c r="H1113" s="7">
        <f>H1114</f>
        <v>0</v>
      </c>
      <c r="I1113" s="7">
        <f t="shared" si="186"/>
        <v>200</v>
      </c>
      <c r="J1113" s="27">
        <f>J1114</f>
        <v>200</v>
      </c>
      <c r="K1113" s="7">
        <f>K1114</f>
        <v>0</v>
      </c>
    </row>
    <row r="1114" spans="1:11" ht="72" customHeight="1">
      <c r="A1114" s="6" t="s">
        <v>62</v>
      </c>
      <c r="B1114" s="6"/>
      <c r="C1114" s="6" t="s">
        <v>529</v>
      </c>
      <c r="D1114" s="6" t="s">
        <v>975</v>
      </c>
      <c r="E1114" s="6" t="s">
        <v>63</v>
      </c>
      <c r="F1114" s="7">
        <f t="shared" si="185"/>
        <v>200</v>
      </c>
      <c r="G1114" s="7">
        <v>200</v>
      </c>
      <c r="H1114" s="7"/>
      <c r="I1114" s="7">
        <f t="shared" si="186"/>
        <v>200</v>
      </c>
      <c r="J1114" s="27">
        <v>200</v>
      </c>
      <c r="K1114" s="7"/>
    </row>
    <row r="1115" spans="1:11" ht="78" customHeight="1">
      <c r="A1115" s="6" t="s">
        <v>976</v>
      </c>
      <c r="B1115" s="9"/>
      <c r="C1115" s="6" t="s">
        <v>529</v>
      </c>
      <c r="D1115" s="6" t="s">
        <v>977</v>
      </c>
      <c r="E1115" s="6"/>
      <c r="F1115" s="7">
        <f t="shared" si="185"/>
        <v>400</v>
      </c>
      <c r="G1115" s="7">
        <f>G1116</f>
        <v>400</v>
      </c>
      <c r="H1115" s="7"/>
      <c r="I1115" s="7">
        <f t="shared" si="186"/>
        <v>400</v>
      </c>
      <c r="J1115" s="27">
        <f>J1116</f>
        <v>400</v>
      </c>
      <c r="K1115" s="28"/>
    </row>
    <row r="1116" spans="1:11" ht="61.5" customHeight="1">
      <c r="A1116" s="6" t="s">
        <v>62</v>
      </c>
      <c r="B1116" s="9"/>
      <c r="C1116" s="6" t="s">
        <v>529</v>
      </c>
      <c r="D1116" s="6" t="s">
        <v>977</v>
      </c>
      <c r="E1116" s="6" t="s">
        <v>63</v>
      </c>
      <c r="F1116" s="7">
        <f t="shared" si="185"/>
        <v>400</v>
      </c>
      <c r="G1116" s="7">
        <v>400</v>
      </c>
      <c r="H1116" s="7"/>
      <c r="I1116" s="7">
        <f t="shared" si="186"/>
        <v>400</v>
      </c>
      <c r="J1116" s="27">
        <v>400</v>
      </c>
      <c r="K1116" s="28"/>
    </row>
    <row r="1117" spans="1:11" ht="115.5" customHeight="1">
      <c r="A1117" s="5" t="s">
        <v>978</v>
      </c>
      <c r="B1117" s="6"/>
      <c r="C1117" s="6" t="s">
        <v>529</v>
      </c>
      <c r="D1117" s="6" t="s">
        <v>979</v>
      </c>
      <c r="E1117" s="6"/>
      <c r="F1117" s="7">
        <f t="shared" si="185"/>
        <v>230</v>
      </c>
      <c r="G1117" s="7">
        <f>G1118</f>
        <v>230</v>
      </c>
      <c r="H1117" s="7">
        <f>H1118</f>
        <v>0</v>
      </c>
      <c r="I1117" s="7">
        <f t="shared" si="186"/>
        <v>230</v>
      </c>
      <c r="J1117" s="7">
        <f>J1118</f>
        <v>230</v>
      </c>
      <c r="K1117" s="7">
        <f>K1118</f>
        <v>0</v>
      </c>
    </row>
    <row r="1118" spans="1:11" ht="66.75" customHeight="1">
      <c r="A1118" s="5" t="s">
        <v>62</v>
      </c>
      <c r="B1118" s="6"/>
      <c r="C1118" s="6" t="s">
        <v>529</v>
      </c>
      <c r="D1118" s="6" t="s">
        <v>979</v>
      </c>
      <c r="E1118" s="6" t="s">
        <v>63</v>
      </c>
      <c r="F1118" s="7">
        <f t="shared" si="185"/>
        <v>230</v>
      </c>
      <c r="G1118" s="7">
        <v>230</v>
      </c>
      <c r="H1118" s="7"/>
      <c r="I1118" s="7">
        <f t="shared" si="186"/>
        <v>230</v>
      </c>
      <c r="J1118" s="7">
        <v>230</v>
      </c>
      <c r="K1118" s="7"/>
    </row>
    <row r="1119" spans="1:11" ht="28.15" customHeight="1">
      <c r="A1119" s="5" t="s">
        <v>60</v>
      </c>
      <c r="B1119" s="6"/>
      <c r="C1119" s="6" t="s">
        <v>529</v>
      </c>
      <c r="D1119" s="6" t="s">
        <v>980</v>
      </c>
      <c r="E1119" s="6"/>
      <c r="F1119" s="7">
        <f t="shared" si="185"/>
        <v>461</v>
      </c>
      <c r="G1119" s="7">
        <f>G1120</f>
        <v>461</v>
      </c>
      <c r="H1119" s="7">
        <f>H1120</f>
        <v>0</v>
      </c>
      <c r="I1119" s="7">
        <f t="shared" si="186"/>
        <v>461</v>
      </c>
      <c r="J1119" s="7">
        <f>J1120</f>
        <v>461</v>
      </c>
      <c r="K1119" s="7">
        <f>K1120</f>
        <v>0</v>
      </c>
    </row>
    <row r="1120" spans="1:11" ht="95.25" customHeight="1">
      <c r="A1120" s="6" t="s">
        <v>34</v>
      </c>
      <c r="B1120" s="6"/>
      <c r="C1120" s="6" t="s">
        <v>529</v>
      </c>
      <c r="D1120" s="6" t="s">
        <v>980</v>
      </c>
      <c r="E1120" s="6" t="s">
        <v>35</v>
      </c>
      <c r="F1120" s="7">
        <f t="shared" si="185"/>
        <v>461</v>
      </c>
      <c r="G1120" s="7">
        <v>461</v>
      </c>
      <c r="H1120" s="7"/>
      <c r="I1120" s="7">
        <f t="shared" si="186"/>
        <v>461</v>
      </c>
      <c r="J1120" s="7">
        <v>461</v>
      </c>
      <c r="K1120" s="7"/>
    </row>
    <row r="1121" spans="1:11" ht="92.25" customHeight="1">
      <c r="A1121" s="19" t="s">
        <v>981</v>
      </c>
      <c r="B1121" s="9"/>
      <c r="C1121" s="9" t="s">
        <v>529</v>
      </c>
      <c r="D1121" s="9" t="s">
        <v>615</v>
      </c>
      <c r="E1121" s="9"/>
      <c r="F1121" s="8">
        <f t="shared" si="185"/>
        <v>499.9</v>
      </c>
      <c r="G1121" s="8">
        <f>G1122+G1125</f>
        <v>499.9</v>
      </c>
      <c r="H1121" s="8">
        <f>H1122+H1125</f>
        <v>0</v>
      </c>
      <c r="I1121" s="8">
        <f t="shared" si="186"/>
        <v>499.9</v>
      </c>
      <c r="J1121" s="8">
        <f>J1122+J1125</f>
        <v>499.9</v>
      </c>
      <c r="K1121" s="8">
        <f>K1122+K1125</f>
        <v>0</v>
      </c>
    </row>
    <row r="1122" spans="1:11" ht="179.25" customHeight="1">
      <c r="A1122" s="9" t="s">
        <v>616</v>
      </c>
      <c r="B1122" s="9"/>
      <c r="C1122" s="9" t="s">
        <v>529</v>
      </c>
      <c r="D1122" s="9" t="s">
        <v>617</v>
      </c>
      <c r="E1122" s="9"/>
      <c r="F1122" s="8">
        <f t="shared" si="185"/>
        <v>449.4</v>
      </c>
      <c r="G1122" s="8">
        <f>G1123</f>
        <v>449.4</v>
      </c>
      <c r="H1122" s="8">
        <f>H1123</f>
        <v>0</v>
      </c>
      <c r="I1122" s="8">
        <f t="shared" si="186"/>
        <v>449.4</v>
      </c>
      <c r="J1122" s="8">
        <f>J1123</f>
        <v>449.4</v>
      </c>
      <c r="K1122" s="8">
        <f>K1123</f>
        <v>0</v>
      </c>
    </row>
    <row r="1123" spans="1:11" ht="37.15" customHeight="1">
      <c r="A1123" s="5" t="s">
        <v>60</v>
      </c>
      <c r="B1123" s="6"/>
      <c r="C1123" s="6" t="s">
        <v>529</v>
      </c>
      <c r="D1123" s="6" t="s">
        <v>618</v>
      </c>
      <c r="E1123" s="6"/>
      <c r="F1123" s="7">
        <f t="shared" si="185"/>
        <v>449.4</v>
      </c>
      <c r="G1123" s="7">
        <f>G1124</f>
        <v>449.4</v>
      </c>
      <c r="H1123" s="7">
        <f>H1124</f>
        <v>0</v>
      </c>
      <c r="I1123" s="7">
        <f t="shared" si="186"/>
        <v>449.4</v>
      </c>
      <c r="J1123" s="7">
        <f>J1124</f>
        <v>449.4</v>
      </c>
      <c r="K1123" s="7">
        <f>K1124</f>
        <v>0</v>
      </c>
    </row>
    <row r="1124" spans="1:11" ht="95.25" customHeight="1">
      <c r="A1124" s="6" t="s">
        <v>34</v>
      </c>
      <c r="B1124" s="6"/>
      <c r="C1124" s="6" t="s">
        <v>529</v>
      </c>
      <c r="D1124" s="6" t="s">
        <v>618</v>
      </c>
      <c r="E1124" s="6" t="s">
        <v>35</v>
      </c>
      <c r="F1124" s="7">
        <f t="shared" si="185"/>
        <v>449.4</v>
      </c>
      <c r="G1124" s="7">
        <v>449.4</v>
      </c>
      <c r="H1124" s="7"/>
      <c r="I1124" s="7">
        <f t="shared" si="186"/>
        <v>449.4</v>
      </c>
      <c r="J1124" s="7">
        <v>449.4</v>
      </c>
      <c r="K1124" s="7"/>
    </row>
    <row r="1125" spans="1:11" ht="232.5" customHeight="1">
      <c r="A1125" s="9" t="s">
        <v>982</v>
      </c>
      <c r="B1125" s="9"/>
      <c r="C1125" s="9" t="s">
        <v>529</v>
      </c>
      <c r="D1125" s="9" t="s">
        <v>983</v>
      </c>
      <c r="E1125" s="9"/>
      <c r="F1125" s="8">
        <f t="shared" si="185"/>
        <v>50.5</v>
      </c>
      <c r="G1125" s="8">
        <f>G1126</f>
        <v>50.5</v>
      </c>
      <c r="H1125" s="8">
        <f>H1126</f>
        <v>0</v>
      </c>
      <c r="I1125" s="8">
        <f t="shared" si="186"/>
        <v>50.5</v>
      </c>
      <c r="J1125" s="8">
        <f>J1126</f>
        <v>50.5</v>
      </c>
      <c r="K1125" s="8">
        <f>K1126</f>
        <v>0</v>
      </c>
    </row>
    <row r="1126" spans="1:11" ht="33">
      <c r="A1126" s="5" t="s">
        <v>60</v>
      </c>
      <c r="B1126" s="6"/>
      <c r="C1126" s="6" t="s">
        <v>529</v>
      </c>
      <c r="D1126" s="6" t="s">
        <v>984</v>
      </c>
      <c r="E1126" s="6"/>
      <c r="F1126" s="7">
        <f t="shared" si="185"/>
        <v>50.5</v>
      </c>
      <c r="G1126" s="7">
        <f>G1127</f>
        <v>50.5</v>
      </c>
      <c r="H1126" s="7">
        <f>H1127</f>
        <v>0</v>
      </c>
      <c r="I1126" s="7">
        <f t="shared" si="186"/>
        <v>50.5</v>
      </c>
      <c r="J1126" s="7">
        <f>J1127</f>
        <v>50.5</v>
      </c>
      <c r="K1126" s="7">
        <f>K1127</f>
        <v>0</v>
      </c>
    </row>
    <row r="1127" spans="1:11" ht="104.45" customHeight="1">
      <c r="A1127" s="6" t="s">
        <v>34</v>
      </c>
      <c r="B1127" s="6"/>
      <c r="C1127" s="6" t="s">
        <v>529</v>
      </c>
      <c r="D1127" s="6" t="s">
        <v>984</v>
      </c>
      <c r="E1127" s="6" t="s">
        <v>35</v>
      </c>
      <c r="F1127" s="7">
        <f t="shared" si="185"/>
        <v>50.5</v>
      </c>
      <c r="G1127" s="7">
        <v>50.5</v>
      </c>
      <c r="H1127" s="7"/>
      <c r="I1127" s="7">
        <f t="shared" si="186"/>
        <v>50.5</v>
      </c>
      <c r="J1127" s="7">
        <v>50.5</v>
      </c>
      <c r="K1127" s="7"/>
    </row>
    <row r="1128" spans="1:11" ht="207" customHeight="1">
      <c r="A1128" s="19" t="s">
        <v>985</v>
      </c>
      <c r="B1128" s="9"/>
      <c r="C1128" s="9" t="s">
        <v>529</v>
      </c>
      <c r="D1128" s="9" t="s">
        <v>986</v>
      </c>
      <c r="E1128" s="9"/>
      <c r="F1128" s="8">
        <f t="shared" si="185"/>
        <v>24013</v>
      </c>
      <c r="G1128" s="8">
        <f t="shared" ref="G1128:H1130" si="187">G1129</f>
        <v>24013</v>
      </c>
      <c r="H1128" s="8">
        <f t="shared" si="187"/>
        <v>0</v>
      </c>
      <c r="I1128" s="8">
        <f t="shared" si="186"/>
        <v>24313</v>
      </c>
      <c r="J1128" s="8">
        <f t="shared" ref="J1128:K1130" si="188">J1129</f>
        <v>24313</v>
      </c>
      <c r="K1128" s="8">
        <f t="shared" si="188"/>
        <v>0</v>
      </c>
    </row>
    <row r="1129" spans="1:11" ht="145.5" customHeight="1">
      <c r="A1129" s="9" t="s">
        <v>1010</v>
      </c>
      <c r="B1129" s="9"/>
      <c r="C1129" s="9" t="s">
        <v>529</v>
      </c>
      <c r="D1129" s="9" t="s">
        <v>987</v>
      </c>
      <c r="E1129" s="9"/>
      <c r="F1129" s="8">
        <f t="shared" si="185"/>
        <v>24013</v>
      </c>
      <c r="G1129" s="8">
        <f t="shared" si="187"/>
        <v>24013</v>
      </c>
      <c r="H1129" s="8">
        <f t="shared" si="187"/>
        <v>0</v>
      </c>
      <c r="I1129" s="8">
        <f t="shared" si="186"/>
        <v>24313</v>
      </c>
      <c r="J1129" s="8">
        <f t="shared" si="188"/>
        <v>24313</v>
      </c>
      <c r="K1129" s="8">
        <f t="shared" si="188"/>
        <v>0</v>
      </c>
    </row>
    <row r="1130" spans="1:11" ht="109.5" customHeight="1">
      <c r="A1130" s="6" t="s">
        <v>101</v>
      </c>
      <c r="B1130" s="6"/>
      <c r="C1130" s="6" t="s">
        <v>529</v>
      </c>
      <c r="D1130" s="6" t="s">
        <v>988</v>
      </c>
      <c r="E1130" s="6"/>
      <c r="F1130" s="7">
        <f t="shared" si="185"/>
        <v>24013</v>
      </c>
      <c r="G1130" s="7">
        <f t="shared" si="187"/>
        <v>24013</v>
      </c>
      <c r="H1130" s="7">
        <f t="shared" si="187"/>
        <v>0</v>
      </c>
      <c r="I1130" s="7">
        <f t="shared" si="186"/>
        <v>24313</v>
      </c>
      <c r="J1130" s="7">
        <f t="shared" si="188"/>
        <v>24313</v>
      </c>
      <c r="K1130" s="7">
        <f t="shared" si="188"/>
        <v>0</v>
      </c>
    </row>
    <row r="1131" spans="1:11" ht="129.75" customHeight="1">
      <c r="A1131" s="6" t="s">
        <v>145</v>
      </c>
      <c r="B1131" s="6"/>
      <c r="C1131" s="6" t="s">
        <v>529</v>
      </c>
      <c r="D1131" s="6" t="s">
        <v>988</v>
      </c>
      <c r="E1131" s="6" t="s">
        <v>146</v>
      </c>
      <c r="F1131" s="7">
        <f t="shared" si="185"/>
        <v>24013</v>
      </c>
      <c r="G1131" s="7">
        <v>24013</v>
      </c>
      <c r="H1131" s="7"/>
      <c r="I1131" s="7">
        <f t="shared" si="186"/>
        <v>24313</v>
      </c>
      <c r="J1131" s="7">
        <v>24313</v>
      </c>
      <c r="K1131" s="7"/>
    </row>
    <row r="1132" spans="1:11" ht="152.25" customHeight="1">
      <c r="A1132" s="19" t="s">
        <v>989</v>
      </c>
      <c r="B1132" s="9"/>
      <c r="C1132" s="9" t="s">
        <v>529</v>
      </c>
      <c r="D1132" s="9" t="s">
        <v>990</v>
      </c>
      <c r="E1132" s="6"/>
      <c r="F1132" s="8">
        <f t="shared" si="185"/>
        <v>75</v>
      </c>
      <c r="G1132" s="8">
        <f t="shared" ref="G1132:H1134" si="189">G1133</f>
        <v>75</v>
      </c>
      <c r="H1132" s="8">
        <f t="shared" si="189"/>
        <v>0</v>
      </c>
      <c r="I1132" s="8">
        <f t="shared" si="186"/>
        <v>75</v>
      </c>
      <c r="J1132" s="8">
        <f t="shared" ref="J1132:K1134" si="190">J1133</f>
        <v>75</v>
      </c>
      <c r="K1132" s="8">
        <f t="shared" si="190"/>
        <v>0</v>
      </c>
    </row>
    <row r="1133" spans="1:11" ht="165">
      <c r="A1133" s="9" t="s">
        <v>991</v>
      </c>
      <c r="B1133" s="9"/>
      <c r="C1133" s="9" t="s">
        <v>529</v>
      </c>
      <c r="D1133" s="9" t="s">
        <v>992</v>
      </c>
      <c r="E1133" s="9"/>
      <c r="F1133" s="8">
        <f t="shared" si="185"/>
        <v>75</v>
      </c>
      <c r="G1133" s="8">
        <f t="shared" si="189"/>
        <v>75</v>
      </c>
      <c r="H1133" s="8">
        <f t="shared" si="189"/>
        <v>0</v>
      </c>
      <c r="I1133" s="8">
        <f t="shared" si="186"/>
        <v>75</v>
      </c>
      <c r="J1133" s="8">
        <f t="shared" si="190"/>
        <v>75</v>
      </c>
      <c r="K1133" s="8">
        <f t="shared" si="190"/>
        <v>0</v>
      </c>
    </row>
    <row r="1134" spans="1:11" ht="35.450000000000003" customHeight="1">
      <c r="A1134" s="5" t="s">
        <v>60</v>
      </c>
      <c r="B1134" s="6"/>
      <c r="C1134" s="6" t="s">
        <v>529</v>
      </c>
      <c r="D1134" s="6" t="s">
        <v>993</v>
      </c>
      <c r="E1134" s="6"/>
      <c r="F1134" s="7">
        <f t="shared" si="185"/>
        <v>75</v>
      </c>
      <c r="G1134" s="7">
        <f t="shared" si="189"/>
        <v>75</v>
      </c>
      <c r="H1134" s="7">
        <f t="shared" si="189"/>
        <v>0</v>
      </c>
      <c r="I1134" s="7">
        <f t="shared" si="186"/>
        <v>75</v>
      </c>
      <c r="J1134" s="7">
        <f t="shared" si="190"/>
        <v>75</v>
      </c>
      <c r="K1134" s="7">
        <f t="shared" si="190"/>
        <v>0</v>
      </c>
    </row>
    <row r="1135" spans="1:11" ht="95.25" customHeight="1">
      <c r="A1135" s="6" t="s">
        <v>34</v>
      </c>
      <c r="B1135" s="6"/>
      <c r="C1135" s="6" t="s">
        <v>529</v>
      </c>
      <c r="D1135" s="6" t="s">
        <v>993</v>
      </c>
      <c r="E1135" s="6" t="s">
        <v>35</v>
      </c>
      <c r="F1135" s="7">
        <f t="shared" si="185"/>
        <v>75</v>
      </c>
      <c r="G1135" s="7">
        <v>75</v>
      </c>
      <c r="H1135" s="7"/>
      <c r="I1135" s="7">
        <f t="shared" si="186"/>
        <v>75</v>
      </c>
      <c r="J1135" s="7">
        <v>75</v>
      </c>
      <c r="K1135" s="7"/>
    </row>
    <row r="1136" spans="1:11" s="21" customFormat="1" ht="51.75" customHeight="1">
      <c r="A1136" s="10" t="s">
        <v>547</v>
      </c>
      <c r="B1136" s="9"/>
      <c r="C1136" s="9" t="s">
        <v>548</v>
      </c>
      <c r="D1136" s="9"/>
      <c r="E1136" s="9"/>
      <c r="F1136" s="8">
        <f t="shared" si="185"/>
        <v>5869</v>
      </c>
      <c r="G1136" s="8">
        <f>G1137</f>
        <v>5869</v>
      </c>
      <c r="H1136" s="8">
        <f>H1137</f>
        <v>0</v>
      </c>
      <c r="I1136" s="8">
        <f t="shared" si="186"/>
        <v>6099</v>
      </c>
      <c r="J1136" s="8">
        <f>J1137</f>
        <v>6099</v>
      </c>
      <c r="K1136" s="8">
        <f>K1137</f>
        <v>0</v>
      </c>
    </row>
    <row r="1137" spans="1:11" ht="150" customHeight="1">
      <c r="A1137" s="19" t="s">
        <v>612</v>
      </c>
      <c r="B1137" s="9"/>
      <c r="C1137" s="9" t="s">
        <v>548</v>
      </c>
      <c r="D1137" s="9" t="s">
        <v>613</v>
      </c>
      <c r="E1137" s="9"/>
      <c r="F1137" s="8">
        <f t="shared" si="185"/>
        <v>5869</v>
      </c>
      <c r="G1137" s="8">
        <f>G1138</f>
        <v>5869</v>
      </c>
      <c r="H1137" s="8">
        <f>H1138</f>
        <v>0</v>
      </c>
      <c r="I1137" s="8">
        <f t="shared" si="186"/>
        <v>6099</v>
      </c>
      <c r="J1137" s="8">
        <f>J1138</f>
        <v>6099</v>
      </c>
      <c r="K1137" s="8">
        <f>K1138</f>
        <v>0</v>
      </c>
    </row>
    <row r="1138" spans="1:11" ht="204.75" customHeight="1">
      <c r="A1138" s="19" t="s">
        <v>985</v>
      </c>
      <c r="B1138" s="9"/>
      <c r="C1138" s="9" t="s">
        <v>548</v>
      </c>
      <c r="D1138" s="9" t="s">
        <v>986</v>
      </c>
      <c r="E1138" s="9"/>
      <c r="F1138" s="8">
        <f t="shared" si="185"/>
        <v>5869</v>
      </c>
      <c r="G1138" s="8">
        <f>G1139+G1142</f>
        <v>5869</v>
      </c>
      <c r="H1138" s="8">
        <f>H1139+H1142</f>
        <v>0</v>
      </c>
      <c r="I1138" s="8">
        <f t="shared" si="186"/>
        <v>6099</v>
      </c>
      <c r="J1138" s="8">
        <f>J1139+J1142</f>
        <v>6099</v>
      </c>
      <c r="K1138" s="8">
        <f>K1139+K1142</f>
        <v>0</v>
      </c>
    </row>
    <row r="1139" spans="1:11" ht="161.25" customHeight="1">
      <c r="A1139" s="9" t="s">
        <v>994</v>
      </c>
      <c r="B1139" s="9"/>
      <c r="C1139" s="9" t="s">
        <v>548</v>
      </c>
      <c r="D1139" s="9" t="s">
        <v>995</v>
      </c>
      <c r="E1139" s="9"/>
      <c r="F1139" s="8">
        <f t="shared" si="185"/>
        <v>5372</v>
      </c>
      <c r="G1139" s="8">
        <f>G1140</f>
        <v>5372</v>
      </c>
      <c r="H1139" s="8">
        <f>H1140</f>
        <v>0</v>
      </c>
      <c r="I1139" s="8">
        <f t="shared" si="186"/>
        <v>5586</v>
      </c>
      <c r="J1139" s="8">
        <f>J1140</f>
        <v>5586</v>
      </c>
      <c r="K1139" s="8">
        <f>K1140</f>
        <v>0</v>
      </c>
    </row>
    <row r="1140" spans="1:11" ht="91.5" customHeight="1">
      <c r="A1140" s="5" t="s">
        <v>996</v>
      </c>
      <c r="B1140" s="6"/>
      <c r="C1140" s="6" t="s">
        <v>548</v>
      </c>
      <c r="D1140" s="6" t="s">
        <v>997</v>
      </c>
      <c r="E1140" s="6"/>
      <c r="F1140" s="7">
        <f t="shared" si="185"/>
        <v>5372</v>
      </c>
      <c r="G1140" s="7">
        <f>G1141</f>
        <v>5372</v>
      </c>
      <c r="H1140" s="7">
        <f>H1141</f>
        <v>0</v>
      </c>
      <c r="I1140" s="7">
        <f t="shared" si="186"/>
        <v>5586</v>
      </c>
      <c r="J1140" s="7">
        <f>J1141</f>
        <v>5586</v>
      </c>
      <c r="K1140" s="7">
        <f>K1141</f>
        <v>0</v>
      </c>
    </row>
    <row r="1141" spans="1:11" ht="228.75" customHeight="1">
      <c r="A1141" s="5" t="s">
        <v>30</v>
      </c>
      <c r="B1141" s="6"/>
      <c r="C1141" s="6" t="s">
        <v>548</v>
      </c>
      <c r="D1141" s="6" t="s">
        <v>997</v>
      </c>
      <c r="E1141" s="6" t="s">
        <v>31</v>
      </c>
      <c r="F1141" s="7">
        <f t="shared" si="185"/>
        <v>5372</v>
      </c>
      <c r="G1141" s="7">
        <v>5372</v>
      </c>
      <c r="H1141" s="7"/>
      <c r="I1141" s="7">
        <f t="shared" si="186"/>
        <v>5586</v>
      </c>
      <c r="J1141" s="7">
        <v>5586</v>
      </c>
      <c r="K1141" s="7"/>
    </row>
    <row r="1142" spans="1:11" ht="184.5" customHeight="1">
      <c r="A1142" s="9" t="s">
        <v>998</v>
      </c>
      <c r="B1142" s="9"/>
      <c r="C1142" s="9" t="s">
        <v>548</v>
      </c>
      <c r="D1142" s="9" t="s">
        <v>999</v>
      </c>
      <c r="E1142" s="9"/>
      <c r="F1142" s="8">
        <f t="shared" si="185"/>
        <v>497</v>
      </c>
      <c r="G1142" s="8">
        <f>G1143</f>
        <v>497</v>
      </c>
      <c r="H1142" s="8">
        <f>H1143</f>
        <v>0</v>
      </c>
      <c r="I1142" s="8">
        <f t="shared" si="186"/>
        <v>513</v>
      </c>
      <c r="J1142" s="8">
        <f>J1143</f>
        <v>513</v>
      </c>
      <c r="K1142" s="8">
        <f>K1143</f>
        <v>0</v>
      </c>
    </row>
    <row r="1143" spans="1:11" ht="66">
      <c r="A1143" s="5" t="s">
        <v>996</v>
      </c>
      <c r="B1143" s="6"/>
      <c r="C1143" s="6" t="s">
        <v>548</v>
      </c>
      <c r="D1143" s="6" t="s">
        <v>1000</v>
      </c>
      <c r="E1143" s="6"/>
      <c r="F1143" s="7">
        <f t="shared" si="185"/>
        <v>497</v>
      </c>
      <c r="G1143" s="7">
        <f>G1144</f>
        <v>497</v>
      </c>
      <c r="H1143" s="7">
        <f>H1144</f>
        <v>0</v>
      </c>
      <c r="I1143" s="7">
        <f t="shared" si="186"/>
        <v>513</v>
      </c>
      <c r="J1143" s="7">
        <f>J1144</f>
        <v>513</v>
      </c>
      <c r="K1143" s="7">
        <f>K1144</f>
        <v>0</v>
      </c>
    </row>
    <row r="1144" spans="1:11" ht="70.5" customHeight="1">
      <c r="A1144" s="6" t="s">
        <v>34</v>
      </c>
      <c r="B1144" s="6"/>
      <c r="C1144" s="6" t="s">
        <v>548</v>
      </c>
      <c r="D1144" s="6" t="s">
        <v>1000</v>
      </c>
      <c r="E1144" s="6" t="s">
        <v>35</v>
      </c>
      <c r="F1144" s="7">
        <f t="shared" si="185"/>
        <v>497</v>
      </c>
      <c r="G1144" s="7">
        <v>497</v>
      </c>
      <c r="H1144" s="7"/>
      <c r="I1144" s="7">
        <f t="shared" si="186"/>
        <v>513</v>
      </c>
      <c r="J1144" s="7">
        <v>513</v>
      </c>
      <c r="K1144" s="7"/>
    </row>
    <row r="1145" spans="1:11" ht="58.5" customHeight="1">
      <c r="A1145" s="6" t="s">
        <v>1016</v>
      </c>
      <c r="B1145" s="6"/>
      <c r="C1145" s="6"/>
      <c r="D1145" s="6"/>
      <c r="E1145" s="6"/>
      <c r="F1145" s="7">
        <f t="shared" si="185"/>
        <v>111525</v>
      </c>
      <c r="G1145" s="7">
        <v>111525</v>
      </c>
      <c r="H1145" s="7"/>
      <c r="I1145" s="7">
        <f t="shared" si="186"/>
        <v>229536</v>
      </c>
      <c r="J1145" s="7">
        <v>229536</v>
      </c>
      <c r="K1145" s="7"/>
    </row>
    <row r="1146" spans="1:11" ht="32.450000000000003" customHeight="1">
      <c r="A1146" s="9" t="s">
        <v>1001</v>
      </c>
      <c r="B1146" s="9"/>
      <c r="C1146" s="9"/>
      <c r="D1146" s="9"/>
      <c r="E1146" s="9"/>
      <c r="F1146" s="8">
        <f t="shared" si="185"/>
        <v>11475911.4</v>
      </c>
      <c r="G1146" s="8">
        <f>G10+G377+G390+G400+G416+G473+G486+G670+G1045+G1095+G750+G1145</f>
        <v>4460989</v>
      </c>
      <c r="H1146" s="8">
        <f>H10+H377+H390+H400+H416+H473+H486+H670+H1045+H1095+H750+H1145</f>
        <v>7014922.4000000004</v>
      </c>
      <c r="I1146" s="8">
        <f>J1146+K1146</f>
        <v>11442469.699999999</v>
      </c>
      <c r="J1146" s="8">
        <f>J10+J377+J390+J400+J416+J473+J486+J670+J1045+J1095+J750+J1145</f>
        <v>4590714</v>
      </c>
      <c r="K1146" s="8">
        <f>K10+K377+K390+K400+K416+K473+K486+K670+K1045+K1095+K750+K1145</f>
        <v>6851755.6999999993</v>
      </c>
    </row>
    <row r="1147" spans="1:11" hidden="1"/>
    <row r="1148" spans="1:11" hidden="1">
      <c r="G1148" s="20">
        <v>3746229.3</v>
      </c>
      <c r="H1148" s="20">
        <v>4999025.0999999996</v>
      </c>
      <c r="J1148" s="20">
        <v>3574822.2</v>
      </c>
      <c r="K1148" s="20">
        <v>5514407.7999999998</v>
      </c>
    </row>
    <row r="1149" spans="1:11" hidden="1">
      <c r="G1149" s="20">
        <v>3749781</v>
      </c>
      <c r="H1149" s="20">
        <v>5031521.0999999996</v>
      </c>
      <c r="J1149" s="20">
        <v>3574784</v>
      </c>
      <c r="K1149" s="20">
        <v>5514619.7999999998</v>
      </c>
    </row>
    <row r="1150" spans="1:11" ht="18" hidden="1">
      <c r="G1150" s="51"/>
      <c r="H1150" s="51"/>
      <c r="I1150" s="51"/>
      <c r="J1150" s="51"/>
      <c r="K1150" s="51"/>
    </row>
    <row r="1151" spans="1:11" ht="18" hidden="1">
      <c r="A1151" s="20"/>
      <c r="G1151" s="51">
        <v>3732041</v>
      </c>
      <c r="H1151" s="51">
        <v>5005371.0999999996</v>
      </c>
      <c r="I1151" s="51"/>
      <c r="J1151" s="51">
        <v>3573276</v>
      </c>
      <c r="K1151" s="51">
        <v>5488882.7999999998</v>
      </c>
    </row>
    <row r="1152" spans="1:11" hidden="1">
      <c r="A1152" s="20"/>
      <c r="G1152" s="52">
        <f>G1146-G1151</f>
        <v>728948</v>
      </c>
      <c r="H1152" s="52">
        <f>H1146-H1151</f>
        <v>2009551.3000000007</v>
      </c>
      <c r="J1152" s="52">
        <f>J1146-J1151</f>
        <v>1017438</v>
      </c>
      <c r="K1152" s="52">
        <f>K1146-K1151</f>
        <v>1362872.8999999994</v>
      </c>
    </row>
    <row r="1153" spans="1:10">
      <c r="A1153" s="20"/>
      <c r="G1153" s="52"/>
      <c r="J1153" s="52"/>
    </row>
    <row r="1154" spans="1:10">
      <c r="A1154" s="20"/>
    </row>
    <row r="1155" spans="1:10">
      <c r="A1155" s="20"/>
    </row>
    <row r="1156" spans="1:10">
      <c r="A1156" s="20"/>
    </row>
    <row r="1158" spans="1:10">
      <c r="A1158" s="20"/>
    </row>
  </sheetData>
  <mergeCells count="2">
    <mergeCell ref="A6:I6"/>
    <mergeCell ref="F7:I7"/>
  </mergeCells>
  <pageMargins left="1.1417322834645669" right="0.6692913385826772" top="0.78740157480314965" bottom="0.78740157480314965" header="0" footer="0"/>
  <pageSetup paperSize="9" fitToWidth="0" fitToHeight="0" orientation="portrait" r:id="rId1"/>
  <headerFooter differentFirst="1">
    <oddHeader>&amp;C&amp;"Times New Roman,Regular"&amp;P&amp;"-,Regular"</oddHeader>
  </headerFooter>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2.75"/>
  <sheetData/>
  <pageMargins left="0.70000004768371604" right="0.70000004768371604" top="0.75" bottom="0.75" header="0.30000001192092901" footer="0.30000001192092901"/>
</worksheet>
</file>

<file path=docProps/app.xml><?xml version="1.0" encoding="utf-8"?>
<Properties xmlns="http://schemas.openxmlformats.org/officeDocument/2006/extended-properties" xmlns:vt="http://schemas.openxmlformats.org/officeDocument/2006/docPropsVTypes">
  <Template>Normal.dotm</Template>
  <TotalTime>0</TotalTime>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КВСР</vt:lpstr>
      <vt:lpstr>Лист1</vt:lpstr>
      <vt:lpstr>КВСР!Область_печати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gordeevaus</cp:lastModifiedBy>
  <cp:lastPrinted>2021-11-02T06:21:57Z</cp:lastPrinted>
  <dcterms:modified xsi:type="dcterms:W3CDTF">2021-11-02T06:22:02Z</dcterms:modified>
</cp:coreProperties>
</file>