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7 заседание (27.09.2024)\287 О внес. изм. в бюджет\"/>
    </mc:Choice>
  </mc:AlternateContent>
  <xr:revisionPtr revIDLastSave="0" documentId="8_{05231527-DBD6-4174-8AB5-1F46378859C9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 " sheetId="8" r:id="rId1"/>
  </sheets>
  <definedNames>
    <definedName name="_xlnm._FilterDatabase" localSheetId="0" hidden="1">'приложение '!$A$15:$IU$15</definedName>
    <definedName name="_xlnm.Print_Titles" localSheetId="0">'приложение '!$15:$15</definedName>
    <definedName name="_xlnm.Print_Area" localSheetId="0">'приложение '!$B$1:$K$72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8" l="1"/>
  <c r="F71" i="8"/>
  <c r="I70" i="8"/>
  <c r="F70" i="8"/>
  <c r="K69" i="8"/>
  <c r="I69" i="8" s="1"/>
  <c r="H69" i="8"/>
  <c r="F69" i="8" s="1"/>
  <c r="K68" i="8"/>
  <c r="J68" i="8"/>
  <c r="J67" i="8" s="1"/>
  <c r="G68" i="8"/>
  <c r="K65" i="8"/>
  <c r="I65" i="8" s="1"/>
  <c r="H65" i="8"/>
  <c r="F65" i="8" s="1"/>
  <c r="I64" i="8"/>
  <c r="F64" i="8"/>
  <c r="J63" i="8"/>
  <c r="G63" i="8"/>
  <c r="G62" i="8" s="1"/>
  <c r="I61" i="8"/>
  <c r="F61" i="8"/>
  <c r="J60" i="8"/>
  <c r="I60" i="8" s="1"/>
  <c r="G60" i="8"/>
  <c r="F60" i="8" s="1"/>
  <c r="I59" i="8"/>
  <c r="F59" i="8"/>
  <c r="I58" i="8"/>
  <c r="F58" i="8"/>
  <c r="J57" i="8"/>
  <c r="I57" i="8" s="1"/>
  <c r="G57" i="8"/>
  <c r="F57" i="8" s="1"/>
  <c r="I54" i="8"/>
  <c r="F54" i="8"/>
  <c r="J53" i="8"/>
  <c r="I53" i="8" s="1"/>
  <c r="G53" i="8"/>
  <c r="F53" i="8" s="1"/>
  <c r="J52" i="8"/>
  <c r="I52" i="8" s="1"/>
  <c r="I51" i="8"/>
  <c r="J50" i="8"/>
  <c r="I50" i="8" s="1"/>
  <c r="F49" i="8"/>
  <c r="H48" i="8"/>
  <c r="H47" i="8" s="1"/>
  <c r="H43" i="8" s="1"/>
  <c r="G47" i="8"/>
  <c r="I46" i="8"/>
  <c r="F46" i="8"/>
  <c r="I45" i="8"/>
  <c r="G45" i="8"/>
  <c r="F45" i="8"/>
  <c r="J44" i="8"/>
  <c r="I44" i="8" s="1"/>
  <c r="G44" i="8"/>
  <c r="F44" i="8" s="1"/>
  <c r="I42" i="8"/>
  <c r="G42" i="8"/>
  <c r="F42" i="8" s="1"/>
  <c r="J41" i="8"/>
  <c r="I41" i="8" s="1"/>
  <c r="G41" i="8"/>
  <c r="F41" i="8" s="1"/>
  <c r="I40" i="8"/>
  <c r="G40" i="8"/>
  <c r="F40" i="8" s="1"/>
  <c r="I37" i="8"/>
  <c r="F37" i="8"/>
  <c r="F36" i="8"/>
  <c r="F35" i="8"/>
  <c r="F34" i="8"/>
  <c r="I33" i="8"/>
  <c r="F33" i="8"/>
  <c r="J32" i="8"/>
  <c r="J31" i="8" s="1"/>
  <c r="H32" i="8"/>
  <c r="G32" i="8"/>
  <c r="G31" i="8" s="1"/>
  <c r="H31" i="8"/>
  <c r="F29" i="8"/>
  <c r="G28" i="8"/>
  <c r="F28" i="8" s="1"/>
  <c r="I26" i="8"/>
  <c r="J25" i="8"/>
  <c r="J21" i="8" s="1"/>
  <c r="F24" i="8"/>
  <c r="G23" i="8"/>
  <c r="G22" i="8" s="1"/>
  <c r="F22" i="8" s="1"/>
  <c r="I20" i="8"/>
  <c r="F20" i="8"/>
  <c r="J19" i="8"/>
  <c r="I19" i="8" s="1"/>
  <c r="G19" i="8"/>
  <c r="F19" i="8" s="1"/>
  <c r="J18" i="8"/>
  <c r="I18" i="8" s="1"/>
  <c r="G27" i="8" l="1"/>
  <c r="F27" i="8" s="1"/>
  <c r="G18" i="8"/>
  <c r="G43" i="8"/>
  <c r="J56" i="8"/>
  <c r="I56" i="8" s="1"/>
  <c r="H68" i="8"/>
  <c r="H67" i="8" s="1"/>
  <c r="H66" i="8" s="1"/>
  <c r="I68" i="8"/>
  <c r="J17" i="8"/>
  <c r="H30" i="8"/>
  <c r="H16" i="8" s="1"/>
  <c r="F43" i="8"/>
  <c r="F48" i="8"/>
  <c r="F23" i="8"/>
  <c r="K63" i="8"/>
  <c r="K62" i="8" s="1"/>
  <c r="K55" i="8" s="1"/>
  <c r="I25" i="8"/>
  <c r="F32" i="8"/>
  <c r="J39" i="8"/>
  <c r="I39" i="8" s="1"/>
  <c r="G39" i="8"/>
  <c r="G38" i="8" s="1"/>
  <c r="F38" i="8" s="1"/>
  <c r="F47" i="8"/>
  <c r="G52" i="8"/>
  <c r="F52" i="8" s="1"/>
  <c r="G56" i="8"/>
  <c r="F56" i="8" s="1"/>
  <c r="I31" i="8"/>
  <c r="I21" i="8"/>
  <c r="F31" i="8"/>
  <c r="F39" i="8"/>
  <c r="J62" i="8"/>
  <c r="H63" i="8"/>
  <c r="H62" i="8" s="1"/>
  <c r="H55" i="8" s="1"/>
  <c r="G67" i="8"/>
  <c r="K67" i="8"/>
  <c r="K66" i="8" s="1"/>
  <c r="I66" i="8" s="1"/>
  <c r="G21" i="8"/>
  <c r="F21" i="8" s="1"/>
  <c r="I32" i="8"/>
  <c r="J43" i="8"/>
  <c r="I43" i="8" s="1"/>
  <c r="F63" i="8"/>
  <c r="K72" i="8" l="1"/>
  <c r="F68" i="8"/>
  <c r="H72" i="8"/>
  <c r="F18" i="8"/>
  <c r="G17" i="8"/>
  <c r="G55" i="8"/>
  <c r="F55" i="8" s="1"/>
  <c r="I63" i="8"/>
  <c r="F30" i="8"/>
  <c r="J38" i="8"/>
  <c r="I38" i="8" s="1"/>
  <c r="F62" i="8"/>
  <c r="G30" i="8"/>
  <c r="F67" i="8"/>
  <c r="G66" i="8"/>
  <c r="F66" i="8" s="1"/>
  <c r="I62" i="8"/>
  <c r="J55" i="8"/>
  <c r="I55" i="8" s="1"/>
  <c r="I17" i="8"/>
  <c r="J30" i="8"/>
  <c r="I30" i="8" s="1"/>
  <c r="I67" i="8"/>
  <c r="J16" i="8" l="1"/>
  <c r="I16" i="8" s="1"/>
  <c r="J72" i="8"/>
  <c r="I72" i="8" s="1"/>
  <c r="F17" i="8"/>
  <c r="G16" i="8"/>
  <c r="G72" i="8" l="1"/>
  <c r="F72" i="8" s="1"/>
  <c r="F16" i="8"/>
</calcChain>
</file>

<file path=xl/sharedStrings.xml><?xml version="1.0" encoding="utf-8"?>
<sst xmlns="http://schemas.openxmlformats.org/spreadsheetml/2006/main" count="161" uniqueCount="105">
  <si>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</si>
  <si>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</si>
  <si>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</si>
  <si>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</si>
  <si>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</si>
  <si>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</si>
  <si>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</si>
  <si>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</si>
  <si>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</si>
  <si>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</si>
  <si>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</si>
  <si>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</si>
  <si>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</si>
  <si>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</si>
  <si>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</si>
  <si>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</si>
  <si>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</si>
  <si>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</si>
  <si>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</si>
  <si>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</si>
  <si>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</si>
  <si>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</si>
  <si>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</si>
  <si>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</si>
  <si>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</si>
  <si>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</si>
  <si>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</si>
  <si>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</si>
  <si>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</si>
  <si>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</si>
  <si>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</si>
  <si>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</si>
  <si>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</si>
  <si>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</si>
  <si>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</si>
  <si>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</si>
  <si>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</si>
  <si>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</si>
  <si>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0520470820</t>
  </si>
  <si>
    <t>0703</t>
  </si>
  <si>
    <t>Дополнительное образование детей</t>
  </si>
  <si>
    <t>Капитальный ремонт детских садов</t>
  </si>
  <si>
    <t>Капитальный ремонт музыкальных школ</t>
  </si>
  <si>
    <t>0632471520</t>
  </si>
  <si>
    <t>0210324200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</si>
  <si>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</si>
  <si>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</si>
  <si>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</si>
  <si>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</si>
  <si>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</si>
  <si>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</si>
  <si>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</si>
  <si>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</si>
  <si>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</si>
  <si>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</si>
  <si>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</si>
  <si>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</si>
  <si>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 xml:space="preserve">2025 год всего расходов  </t>
  </si>
  <si>
    <t xml:space="preserve">  I. МКУ "Управление капитального строительства"</t>
  </si>
  <si>
    <t>Государственная экспертиза сметной документации</t>
  </si>
  <si>
    <t>1220624200</t>
  </si>
  <si>
    <t>0440124200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</si>
  <si>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</si>
  <si>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</si>
  <si>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</si>
  <si>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</si>
  <si>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</si>
  <si>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Старооскольского городского округа на плановый период 2025 и 2026 годов</t>
  </si>
  <si>
    <t>Устройство тротуаров</t>
  </si>
  <si>
    <t>1220644100</t>
  </si>
  <si>
    <t>Реализация инициативных проектов и наказов</t>
  </si>
  <si>
    <t>0230424200</t>
  </si>
  <si>
    <t>05208S3900</t>
  </si>
  <si>
    <t>Обеспечение жильем семей, имеющих детей инвалидов, нуждающихся в улучшении жилищных условий</t>
  </si>
  <si>
    <t>0520873900</t>
  </si>
  <si>
    <t>Капитальный ремонт объектов культурного наследия</t>
  </si>
  <si>
    <t>1105</t>
  </si>
  <si>
    <t>Другие вопросы в области физической культуры и спорта</t>
  </si>
  <si>
    <t>0720144100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</si>
  <si>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</si>
  <si>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</si>
  <si>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</si>
  <si>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Капитальный ремонт школ</t>
  </si>
  <si>
    <t>1100</t>
  </si>
  <si>
    <t>Физическая культура и спорт</t>
  </si>
  <si>
    <t>0502</t>
  </si>
  <si>
    <t>Коммунальное хозяйство</t>
  </si>
  <si>
    <t>1240144100</t>
  </si>
  <si>
    <t>1330272140</t>
  </si>
  <si>
    <t>13302S2140</t>
  </si>
  <si>
    <t>133R1R0010</t>
  </si>
  <si>
    <t>Строительство сетей водоснабжения РИЗ "Ладушки"</t>
  </si>
  <si>
    <t>Строительство сетей водоотведения РИЗ "Ладушки"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</si>
  <si>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</si>
  <si>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</si>
  <si>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</si>
  <si>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</si>
  <si>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</si>
  <si>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</si>
  <si>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</si>
  <si>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>02203L7501</t>
  </si>
  <si>
    <t>02203A7501</t>
  </si>
  <si>
    <t xml:space="preserve">                                                                                                          Приложение 7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</si>
  <si>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</si>
  <si>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                             от 27 сентября 2024 г. № 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</si>
</sst>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16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 applyAlignment="1"/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/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164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5" fontId="9" fillId="0" borderId="0" xfId="0" applyNumberFormat="1" applyFont="1" applyFill="1"/>
    <xf numFmtId="0" fontId="3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8" fillId="0" borderId="1" xfId="0" applyFont="1" applyFill="1" applyBorder="1"/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wrapText="1"/>
    </xf>
    <xf numFmtId="49" fontId="4" fillId="0" borderId="1" xfId="2" applyNumberFormat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11" fillId="0" borderId="3" xfId="1" applyNumberFormat="1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77"/>
  <sheetViews>
    <sheetView tabSelected="1" view="pageBreakPreview" topLeftCell="B1" zoomScale="80" zoomScaleNormal="80" zoomScaleSheetLayoutView="80" workbookViewId="0">
      <selection activeCell="F4" sqref="F4:K4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3.125" style="2" customWidth="1"/>
    <col min="4" max="4" width="6.25" style="2" customWidth="1"/>
    <col min="5" max="5" width="32.25" style="43" customWidth="1"/>
    <col min="6" max="6" width="10.875" style="44" customWidth="1"/>
    <col min="7" max="7" width="10.375" style="44" customWidth="1"/>
    <col min="8" max="8" width="10.875" style="44" customWidth="1"/>
    <col min="9" max="9" width="10.125" style="44" customWidth="1"/>
    <col min="10" max="10" width="10.25" style="44" customWidth="1"/>
    <col min="11" max="11" width="11.125" style="44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91" t="s">
        <v>102</v>
      </c>
      <c r="F1" s="3"/>
      <c r="G1" s="3"/>
      <c r="H1" s="3"/>
      <c r="I1" s="1"/>
      <c r="J1" s="1"/>
      <c r="K1" s="1"/>
    </row>
    <row r="2" spans="1:14" ht="16.5" x14ac:dyDescent="0.25">
      <c r="E2" s="90" t="s">
        <v>54</v>
      </c>
      <c r="F2" s="3"/>
      <c r="G2" s="3"/>
      <c r="H2" s="3"/>
      <c r="I2" s="1"/>
      <c r="J2" s="1"/>
      <c r="K2" s="1"/>
    </row>
    <row r="3" spans="1:14" ht="16.5" x14ac:dyDescent="0.25">
      <c r="E3" s="90" t="s">
        <v>55</v>
      </c>
      <c r="F3" s="3"/>
      <c r="G3" s="3"/>
      <c r="H3" s="3"/>
      <c r="I3" s="1"/>
      <c r="J3" s="1"/>
      <c r="K3" s="1"/>
    </row>
    <row r="4" spans="1:14" ht="14.25" customHeight="1" x14ac:dyDescent="0.25">
      <c r="E4" s="90"/>
      <c r="F4" s="115" t="s">
        <v>104</v>
      </c>
      <c r="G4" s="115"/>
      <c r="H4" s="115"/>
      <c r="I4" s="115"/>
      <c r="J4" s="115"/>
      <c r="K4" s="115"/>
    </row>
    <row r="5" spans="1:14" ht="14.25" hidden="1" customHeight="1" x14ac:dyDescent="0.25">
      <c r="E5" s="95"/>
      <c r="F5" s="95"/>
      <c r="G5" s="95"/>
      <c r="H5" s="95"/>
      <c r="I5" s="1"/>
      <c r="J5" s="1"/>
      <c r="K5" s="1"/>
    </row>
    <row r="6" spans="1:14" ht="16.5" x14ac:dyDescent="0.25">
      <c r="B6" s="94" t="s">
        <v>0</v>
      </c>
      <c r="C6" s="94"/>
      <c r="D6" s="94"/>
      <c r="E6" s="94"/>
      <c r="F6" s="94"/>
      <c r="G6" s="94"/>
      <c r="H6" s="94"/>
      <c r="I6" s="94"/>
      <c r="J6" s="94"/>
      <c r="K6" s="94"/>
    </row>
    <row r="7" spans="1:14" ht="16.5" x14ac:dyDescent="0.25">
      <c r="B7" s="94" t="s">
        <v>46</v>
      </c>
      <c r="C7" s="94"/>
      <c r="D7" s="94"/>
      <c r="E7" s="94"/>
      <c r="F7" s="94"/>
      <c r="G7" s="94"/>
      <c r="H7" s="94"/>
      <c r="I7" s="94"/>
      <c r="J7" s="94"/>
      <c r="K7" s="94"/>
    </row>
    <row r="8" spans="1:14" s="5" customFormat="1" ht="16.5" x14ac:dyDescent="0.25">
      <c r="B8" s="94" t="s">
        <v>53</v>
      </c>
      <c r="C8" s="94"/>
      <c r="D8" s="94"/>
      <c r="E8" s="94"/>
      <c r="F8" s="94"/>
      <c r="G8" s="94"/>
      <c r="H8" s="94"/>
      <c r="I8" s="94"/>
      <c r="J8" s="94"/>
      <c r="K8" s="94"/>
    </row>
    <row r="9" spans="1:14" s="5" customFormat="1" ht="16.5" x14ac:dyDescent="0.25">
      <c r="B9" s="94" t="s">
        <v>67</v>
      </c>
      <c r="C9" s="94"/>
      <c r="D9" s="94"/>
      <c r="E9" s="94"/>
      <c r="F9" s="94"/>
      <c r="G9" s="94"/>
      <c r="H9" s="94"/>
      <c r="I9" s="94"/>
      <c r="J9" s="94"/>
      <c r="K9" s="94"/>
    </row>
    <row r="10" spans="1:14" s="5" customFormat="1" ht="15.75" hidden="1" customHeight="1" x14ac:dyDescent="0.25">
      <c r="B10" s="94"/>
      <c r="C10" s="94"/>
      <c r="D10" s="94"/>
      <c r="E10" s="94"/>
      <c r="F10" s="94"/>
      <c r="G10" s="94"/>
      <c r="H10" s="94"/>
    </row>
    <row r="11" spans="1:14" ht="16.5" x14ac:dyDescent="0.25">
      <c r="B11" s="4"/>
      <c r="C11" s="4"/>
      <c r="D11" s="4"/>
      <c r="E11" s="90"/>
      <c r="F11" s="6"/>
      <c r="G11" s="6"/>
      <c r="H11" s="7"/>
      <c r="I11" s="6"/>
      <c r="J11" s="6"/>
      <c r="K11" s="7" t="s">
        <v>1</v>
      </c>
    </row>
    <row r="12" spans="1:14" ht="16.5" customHeight="1" x14ac:dyDescent="0.25">
      <c r="B12" s="96" t="s">
        <v>2</v>
      </c>
      <c r="C12" s="96"/>
      <c r="D12" s="96"/>
      <c r="E12" s="97" t="s">
        <v>52</v>
      </c>
      <c r="F12" s="97" t="s">
        <v>57</v>
      </c>
      <c r="G12" s="96" t="s">
        <v>3</v>
      </c>
      <c r="H12" s="96"/>
      <c r="I12" s="97" t="s">
        <v>66</v>
      </c>
      <c r="J12" s="96" t="s">
        <v>3</v>
      </c>
      <c r="K12" s="96"/>
    </row>
    <row r="13" spans="1:14" ht="15.75" customHeight="1" x14ac:dyDescent="0.25">
      <c r="B13" s="97" t="s">
        <v>45</v>
      </c>
      <c r="C13" s="97" t="s">
        <v>4</v>
      </c>
      <c r="D13" s="97" t="s">
        <v>5</v>
      </c>
      <c r="E13" s="97"/>
      <c r="F13" s="97"/>
      <c r="G13" s="97" t="s">
        <v>6</v>
      </c>
      <c r="H13" s="97" t="s">
        <v>7</v>
      </c>
      <c r="I13" s="97"/>
      <c r="J13" s="97" t="s">
        <v>6</v>
      </c>
      <c r="K13" s="97" t="s">
        <v>7</v>
      </c>
    </row>
    <row r="14" spans="1:14" ht="93" customHeight="1" x14ac:dyDescent="0.25">
      <c r="B14" s="97"/>
      <c r="C14" s="97"/>
      <c r="D14" s="97"/>
      <c r="E14" s="97"/>
      <c r="F14" s="97"/>
      <c r="G14" s="97"/>
      <c r="H14" s="97"/>
      <c r="I14" s="97"/>
      <c r="J14" s="97"/>
      <c r="K14" s="97"/>
    </row>
    <row r="15" spans="1:14" ht="17.25" customHeight="1" x14ac:dyDescent="0.25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</row>
    <row r="16" spans="1:14" s="11" customFormat="1" ht="28.5" customHeight="1" x14ac:dyDescent="0.25">
      <c r="A16" s="9"/>
      <c r="B16" s="98" t="s">
        <v>58</v>
      </c>
      <c r="C16" s="98"/>
      <c r="D16" s="98"/>
      <c r="E16" s="98"/>
      <c r="F16" s="10">
        <f>SUM(G16+H16)</f>
        <v>517583.6</v>
      </c>
      <c r="G16" s="10">
        <f>G17+G30</f>
        <v>192252.59999999998</v>
      </c>
      <c r="H16" s="10">
        <f>H17+H30</f>
        <v>325331</v>
      </c>
      <c r="I16" s="10">
        <f>SUM(J16+K16)</f>
        <v>294690.8</v>
      </c>
      <c r="J16" s="10">
        <f>J17+J30</f>
        <v>294690.8</v>
      </c>
      <c r="K16" s="10"/>
      <c r="M16" s="50"/>
      <c r="N16" s="50"/>
    </row>
    <row r="17" spans="1:255" s="11" customFormat="1" ht="27" customHeight="1" x14ac:dyDescent="0.25">
      <c r="A17" s="9"/>
      <c r="B17" s="99" t="s">
        <v>65</v>
      </c>
      <c r="C17" s="99"/>
      <c r="D17" s="99"/>
      <c r="E17" s="99"/>
      <c r="F17" s="15">
        <f t="shared" ref="F17:F64" si="0">G17+H17</f>
        <v>72168</v>
      </c>
      <c r="G17" s="15">
        <f>G18+G21+G28</f>
        <v>72168</v>
      </c>
      <c r="H17" s="15"/>
      <c r="I17" s="15">
        <f t="shared" ref="I17:I32" si="1">J17+K17</f>
        <v>55000</v>
      </c>
      <c r="J17" s="15">
        <f>J18+J21+J28</f>
        <v>55000</v>
      </c>
      <c r="K17" s="15"/>
      <c r="M17" s="50"/>
      <c r="N17" s="50"/>
    </row>
    <row r="18" spans="1:255" s="11" customFormat="1" ht="57" customHeight="1" x14ac:dyDescent="0.25">
      <c r="A18" s="9"/>
      <c r="B18" s="88" t="s">
        <v>93</v>
      </c>
      <c r="C18" s="88"/>
      <c r="D18" s="88"/>
      <c r="E18" s="75" t="s">
        <v>97</v>
      </c>
      <c r="F18" s="10">
        <f t="shared" si="0"/>
        <v>5000</v>
      </c>
      <c r="G18" s="15">
        <f>G19</f>
        <v>5000</v>
      </c>
      <c r="H18" s="15"/>
      <c r="I18" s="10">
        <f t="shared" si="1"/>
        <v>49000</v>
      </c>
      <c r="J18" s="15">
        <f>J19</f>
        <v>49000</v>
      </c>
      <c r="K18" s="15"/>
      <c r="M18" s="50"/>
      <c r="N18" s="50"/>
    </row>
    <row r="19" spans="1:255" s="11" customFormat="1" ht="73.5" customHeight="1" x14ac:dyDescent="0.25">
      <c r="A19" s="9"/>
      <c r="B19" s="88" t="s">
        <v>94</v>
      </c>
      <c r="C19" s="88"/>
      <c r="D19" s="88"/>
      <c r="E19" s="75" t="s">
        <v>98</v>
      </c>
      <c r="F19" s="10">
        <f t="shared" si="0"/>
        <v>5000</v>
      </c>
      <c r="G19" s="15">
        <f>G20</f>
        <v>5000</v>
      </c>
      <c r="H19" s="15"/>
      <c r="I19" s="10">
        <f t="shared" si="1"/>
        <v>49000</v>
      </c>
      <c r="J19" s="15">
        <f>J20</f>
        <v>49000</v>
      </c>
      <c r="K19" s="15"/>
      <c r="M19" s="50"/>
      <c r="N19" s="50"/>
    </row>
    <row r="20" spans="1:255" s="11" customFormat="1" ht="122.25" customHeight="1" x14ac:dyDescent="0.25">
      <c r="A20" s="9"/>
      <c r="B20" s="76" t="s">
        <v>94</v>
      </c>
      <c r="C20" s="76" t="s">
        <v>99</v>
      </c>
      <c r="D20" s="76" t="s">
        <v>12</v>
      </c>
      <c r="E20" s="77" t="s">
        <v>95</v>
      </c>
      <c r="F20" s="20">
        <f t="shared" si="0"/>
        <v>5000</v>
      </c>
      <c r="G20" s="21">
        <v>5000</v>
      </c>
      <c r="H20" s="21"/>
      <c r="I20" s="20">
        <f t="shared" si="1"/>
        <v>49000</v>
      </c>
      <c r="J20" s="21">
        <v>49000</v>
      </c>
      <c r="K20" s="21"/>
      <c r="M20" s="50"/>
      <c r="N20" s="50"/>
    </row>
    <row r="21" spans="1:255" s="11" customFormat="1" ht="37.5" customHeight="1" x14ac:dyDescent="0.25">
      <c r="A21" s="9"/>
      <c r="B21" s="18" t="s">
        <v>14</v>
      </c>
      <c r="C21" s="18"/>
      <c r="D21" s="18"/>
      <c r="E21" s="57" t="s">
        <v>15</v>
      </c>
      <c r="F21" s="10">
        <f t="shared" si="0"/>
        <v>29300</v>
      </c>
      <c r="G21" s="10">
        <f>G22+G25</f>
        <v>29300</v>
      </c>
      <c r="H21" s="10"/>
      <c r="I21" s="10">
        <f t="shared" si="1"/>
        <v>6000</v>
      </c>
      <c r="J21" s="10">
        <f>J22+J25</f>
        <v>6000</v>
      </c>
      <c r="K21" s="10"/>
      <c r="M21" s="58"/>
      <c r="N21" s="50"/>
    </row>
    <row r="22" spans="1:255" s="11" customFormat="1" ht="37.5" customHeight="1" x14ac:dyDescent="0.25">
      <c r="A22" s="9"/>
      <c r="B22" s="68" t="s">
        <v>85</v>
      </c>
      <c r="C22" s="69"/>
      <c r="D22" s="69"/>
      <c r="E22" s="70" t="s">
        <v>86</v>
      </c>
      <c r="F22" s="10">
        <f t="shared" si="0"/>
        <v>29300</v>
      </c>
      <c r="G22" s="10">
        <f>G23+G24</f>
        <v>29300</v>
      </c>
      <c r="H22" s="10"/>
      <c r="I22" s="10"/>
      <c r="J22" s="10"/>
      <c r="K22" s="10"/>
      <c r="M22" s="58"/>
      <c r="N22" s="50"/>
    </row>
    <row r="23" spans="1:255" s="11" customFormat="1" ht="39.75" customHeight="1" x14ac:dyDescent="0.25">
      <c r="A23" s="9"/>
      <c r="B23" s="71" t="s">
        <v>85</v>
      </c>
      <c r="C23" s="71" t="s">
        <v>87</v>
      </c>
      <c r="D23" s="71" t="s">
        <v>12</v>
      </c>
      <c r="E23" s="72" t="s">
        <v>91</v>
      </c>
      <c r="F23" s="73">
        <f>G23+H23</f>
        <v>20000</v>
      </c>
      <c r="G23" s="73">
        <f>20000</f>
        <v>20000</v>
      </c>
      <c r="H23" s="73"/>
      <c r="I23" s="10"/>
      <c r="J23" s="10"/>
      <c r="K23" s="10"/>
      <c r="M23" s="58"/>
      <c r="N23" s="50"/>
    </row>
    <row r="24" spans="1:255" s="11" customFormat="1" ht="44.25" customHeight="1" x14ac:dyDescent="0.25">
      <c r="A24" s="9"/>
      <c r="B24" s="71" t="s">
        <v>85</v>
      </c>
      <c r="C24" s="71" t="s">
        <v>87</v>
      </c>
      <c r="D24" s="71" t="s">
        <v>12</v>
      </c>
      <c r="E24" s="72" t="s">
        <v>92</v>
      </c>
      <c r="F24" s="73">
        <f>G24+H24</f>
        <v>9300</v>
      </c>
      <c r="G24" s="73">
        <v>9300</v>
      </c>
      <c r="H24" s="73"/>
      <c r="I24" s="10"/>
      <c r="J24" s="10"/>
      <c r="K24" s="10"/>
      <c r="M24" s="58"/>
      <c r="N24" s="50"/>
    </row>
    <row r="25" spans="1:255" s="11" customFormat="1" ht="31.5" customHeight="1" x14ac:dyDescent="0.25">
      <c r="A25" s="9"/>
      <c r="B25" s="18" t="s">
        <v>16</v>
      </c>
      <c r="C25" s="18"/>
      <c r="D25" s="18"/>
      <c r="E25" s="57" t="s">
        <v>17</v>
      </c>
      <c r="F25" s="10"/>
      <c r="G25" s="10"/>
      <c r="H25" s="10"/>
      <c r="I25" s="10">
        <f t="shared" si="1"/>
        <v>6000</v>
      </c>
      <c r="J25" s="10">
        <f>J26</f>
        <v>6000</v>
      </c>
      <c r="K25" s="10"/>
      <c r="M25" s="50"/>
      <c r="N25" s="50"/>
    </row>
    <row r="26" spans="1:255" s="11" customFormat="1" ht="39" customHeight="1" x14ac:dyDescent="0.25">
      <c r="A26" s="9"/>
      <c r="B26" s="85" t="s">
        <v>16</v>
      </c>
      <c r="C26" s="85" t="s">
        <v>69</v>
      </c>
      <c r="D26" s="85" t="s">
        <v>12</v>
      </c>
      <c r="E26" s="23" t="s">
        <v>68</v>
      </c>
      <c r="F26" s="20"/>
      <c r="G26" s="20"/>
      <c r="H26" s="21"/>
      <c r="I26" s="20">
        <f>J26+K26</f>
        <v>6000</v>
      </c>
      <c r="J26" s="20">
        <v>6000</v>
      </c>
      <c r="K26" s="21"/>
      <c r="M26" s="50"/>
      <c r="N26" s="50"/>
    </row>
    <row r="27" spans="1:255" s="11" customFormat="1" ht="32.25" customHeight="1" x14ac:dyDescent="0.25">
      <c r="A27" s="9"/>
      <c r="B27" s="64" t="s">
        <v>83</v>
      </c>
      <c r="C27" s="65"/>
      <c r="D27" s="66"/>
      <c r="E27" s="67" t="s">
        <v>84</v>
      </c>
      <c r="F27" s="10">
        <f>G27+H27</f>
        <v>37868</v>
      </c>
      <c r="G27" s="10">
        <f>G28</f>
        <v>37868</v>
      </c>
      <c r="H27" s="21"/>
      <c r="I27" s="20"/>
      <c r="J27" s="20"/>
      <c r="K27" s="21"/>
      <c r="M27" s="50"/>
      <c r="N27" s="50"/>
    </row>
    <row r="28" spans="1:255" s="11" customFormat="1" ht="39" customHeight="1" x14ac:dyDescent="0.25">
      <c r="A28" s="9"/>
      <c r="B28" s="18" t="s">
        <v>76</v>
      </c>
      <c r="C28" s="18"/>
      <c r="D28" s="18"/>
      <c r="E28" s="84" t="s">
        <v>77</v>
      </c>
      <c r="F28" s="10">
        <f>G28+H28</f>
        <v>37868</v>
      </c>
      <c r="G28" s="10">
        <f>G29</f>
        <v>37868</v>
      </c>
      <c r="H28" s="21"/>
      <c r="I28" s="10"/>
      <c r="J28" s="10"/>
      <c r="K28" s="15"/>
      <c r="M28" s="50"/>
      <c r="N28" s="50"/>
    </row>
    <row r="29" spans="1:255" s="11" customFormat="1" ht="77.25" customHeight="1" x14ac:dyDescent="0.25">
      <c r="A29" s="9"/>
      <c r="B29" s="85">
        <v>1105</v>
      </c>
      <c r="C29" s="85" t="s">
        <v>78</v>
      </c>
      <c r="D29" s="85">
        <v>400</v>
      </c>
      <c r="E29" s="78" t="s">
        <v>79</v>
      </c>
      <c r="F29" s="20">
        <f>G29+H29</f>
        <v>37868</v>
      </c>
      <c r="G29" s="20">
        <v>37868</v>
      </c>
      <c r="H29" s="21"/>
      <c r="I29" s="20"/>
      <c r="J29" s="20"/>
      <c r="K29" s="21"/>
      <c r="M29" s="50"/>
      <c r="N29" s="50"/>
    </row>
    <row r="30" spans="1:255" s="11" customFormat="1" ht="28.5" customHeight="1" x14ac:dyDescent="0.25">
      <c r="A30" s="9"/>
      <c r="B30" s="100" t="s">
        <v>64</v>
      </c>
      <c r="C30" s="100"/>
      <c r="D30" s="100"/>
      <c r="E30" s="100"/>
      <c r="F30" s="10">
        <f>F31+F38+F43+F52</f>
        <v>445415.60000000003</v>
      </c>
      <c r="G30" s="10">
        <f>G31+G38+G43+G52</f>
        <v>120084.59999999999</v>
      </c>
      <c r="H30" s="10">
        <f>H31+H38+H43+H52</f>
        <v>325331</v>
      </c>
      <c r="I30" s="10">
        <f t="shared" si="1"/>
        <v>239690.8</v>
      </c>
      <c r="J30" s="10">
        <f>J31+J38+J43+J52</f>
        <v>239690.8</v>
      </c>
      <c r="K30" s="10"/>
      <c r="M30" s="50"/>
      <c r="N30" s="50"/>
    </row>
    <row r="31" spans="1:255" ht="28.5" customHeight="1" x14ac:dyDescent="0.25">
      <c r="A31" s="85"/>
      <c r="B31" s="12" t="s">
        <v>8</v>
      </c>
      <c r="C31" s="12"/>
      <c r="D31" s="13"/>
      <c r="E31" s="14" t="s">
        <v>9</v>
      </c>
      <c r="F31" s="15">
        <f t="shared" si="0"/>
        <v>138472</v>
      </c>
      <c r="G31" s="10">
        <f>G32</f>
        <v>42056</v>
      </c>
      <c r="H31" s="10">
        <f>H32</f>
        <v>96416</v>
      </c>
      <c r="I31" s="15">
        <f t="shared" si="1"/>
        <v>150500</v>
      </c>
      <c r="J31" s="10">
        <f>J32</f>
        <v>150500</v>
      </c>
      <c r="K31" s="10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 s="16"/>
      <c r="IS31" s="16"/>
      <c r="IT31" s="16"/>
      <c r="IU31" s="16"/>
    </row>
    <row r="32" spans="1:255" s="5" customFormat="1" ht="37.5" customHeight="1" x14ac:dyDescent="0.25">
      <c r="A32" s="17"/>
      <c r="B32" s="18" t="s">
        <v>10</v>
      </c>
      <c r="C32" s="19"/>
      <c r="D32" s="19"/>
      <c r="E32" s="88" t="s">
        <v>11</v>
      </c>
      <c r="F32" s="15">
        <f t="shared" si="0"/>
        <v>138472</v>
      </c>
      <c r="G32" s="15">
        <f>SUM(G33:G37)</f>
        <v>42056</v>
      </c>
      <c r="H32" s="15">
        <f>SUM(H33:H37)</f>
        <v>96416</v>
      </c>
      <c r="I32" s="15">
        <f t="shared" si="1"/>
        <v>150500</v>
      </c>
      <c r="J32" s="15">
        <f>SUM(J33:J37)</f>
        <v>150500</v>
      </c>
      <c r="K32" s="15"/>
      <c r="M32" s="51"/>
      <c r="N32" s="51"/>
    </row>
    <row r="33" spans="1:16" s="81" customFormat="1" ht="24" customHeight="1" x14ac:dyDescent="0.25">
      <c r="A33" s="17"/>
      <c r="B33" s="101" t="s">
        <v>10</v>
      </c>
      <c r="C33" s="80">
        <v>1330244300</v>
      </c>
      <c r="D33" s="101" t="s">
        <v>13</v>
      </c>
      <c r="E33" s="104" t="s">
        <v>35</v>
      </c>
      <c r="F33" s="21">
        <f>G33+H33</f>
        <v>25509.200000000001</v>
      </c>
      <c r="G33" s="21">
        <v>25509.200000000001</v>
      </c>
      <c r="H33" s="21"/>
      <c r="I33" s="21">
        <f>J33+K33</f>
        <v>124500</v>
      </c>
      <c r="J33" s="21">
        <v>124500</v>
      </c>
      <c r="K33" s="21"/>
      <c r="M33" s="82"/>
      <c r="N33" s="82"/>
    </row>
    <row r="34" spans="1:16" ht="24" customHeight="1" x14ac:dyDescent="0.25">
      <c r="A34" s="17"/>
      <c r="B34" s="102"/>
      <c r="C34" s="71" t="s">
        <v>88</v>
      </c>
      <c r="D34" s="102"/>
      <c r="E34" s="105"/>
      <c r="F34" s="20">
        <f t="shared" si="0"/>
        <v>20550.099999999999</v>
      </c>
      <c r="G34" s="20"/>
      <c r="H34" s="21">
        <v>20550.099999999999</v>
      </c>
      <c r="I34" s="20"/>
      <c r="J34" s="20"/>
      <c r="K34" s="21"/>
      <c r="M34" s="56"/>
      <c r="N34" s="56"/>
    </row>
    <row r="35" spans="1:16" ht="24" customHeight="1" x14ac:dyDescent="0.25">
      <c r="A35" s="17"/>
      <c r="B35" s="102"/>
      <c r="C35" s="71" t="s">
        <v>89</v>
      </c>
      <c r="D35" s="102"/>
      <c r="E35" s="105"/>
      <c r="F35" s="20">
        <f t="shared" si="0"/>
        <v>1546.8</v>
      </c>
      <c r="G35" s="20">
        <v>1546.8</v>
      </c>
      <c r="H35" s="21"/>
      <c r="I35" s="20"/>
      <c r="J35" s="20"/>
      <c r="K35" s="21"/>
      <c r="M35" s="56"/>
      <c r="N35" s="56"/>
    </row>
    <row r="36" spans="1:16" ht="24" customHeight="1" x14ac:dyDescent="0.25">
      <c r="A36" s="17"/>
      <c r="B36" s="103"/>
      <c r="C36" s="71" t="s">
        <v>90</v>
      </c>
      <c r="D36" s="103"/>
      <c r="E36" s="106"/>
      <c r="F36" s="20">
        <f t="shared" si="0"/>
        <v>75865.899999999994</v>
      </c>
      <c r="G36" s="20"/>
      <c r="H36" s="21">
        <v>75865.899999999994</v>
      </c>
      <c r="I36" s="20"/>
      <c r="J36" s="20"/>
      <c r="K36" s="21"/>
      <c r="M36" s="56"/>
      <c r="N36" s="56"/>
    </row>
    <row r="37" spans="1:16" ht="64.5" customHeight="1" x14ac:dyDescent="0.25">
      <c r="A37" s="17"/>
      <c r="B37" s="89" t="s">
        <v>10</v>
      </c>
      <c r="C37" s="86" t="s">
        <v>22</v>
      </c>
      <c r="D37" s="89" t="s">
        <v>13</v>
      </c>
      <c r="E37" s="79" t="s">
        <v>96</v>
      </c>
      <c r="F37" s="20">
        <f t="shared" si="0"/>
        <v>15000</v>
      </c>
      <c r="G37" s="20">
        <v>15000</v>
      </c>
      <c r="H37" s="21"/>
      <c r="I37" s="20">
        <f t="shared" ref="I37:I64" si="2">J37+K37</f>
        <v>26000</v>
      </c>
      <c r="J37" s="20">
        <v>26000</v>
      </c>
      <c r="K37" s="21"/>
      <c r="M37" s="56"/>
      <c r="N37" s="56"/>
    </row>
    <row r="38" spans="1:16" ht="35.25" customHeight="1" x14ac:dyDescent="0.25">
      <c r="A38" s="22"/>
      <c r="B38" s="12" t="s">
        <v>14</v>
      </c>
      <c r="C38" s="85"/>
      <c r="D38" s="85"/>
      <c r="E38" s="84" t="s">
        <v>15</v>
      </c>
      <c r="F38" s="10">
        <f t="shared" si="0"/>
        <v>44820.4</v>
      </c>
      <c r="G38" s="10">
        <f>G39</f>
        <v>44820.4</v>
      </c>
      <c r="H38" s="10"/>
      <c r="I38" s="10">
        <f t="shared" si="2"/>
        <v>47057.5</v>
      </c>
      <c r="J38" s="10">
        <f>J39</f>
        <v>47057.5</v>
      </c>
      <c r="K38" s="10"/>
      <c r="M38" s="56"/>
      <c r="N38" s="56"/>
    </row>
    <row r="39" spans="1:16" ht="30.75" customHeight="1" x14ac:dyDescent="0.25">
      <c r="A39" s="22"/>
      <c r="B39" s="12" t="s">
        <v>16</v>
      </c>
      <c r="C39" s="12"/>
      <c r="D39" s="12"/>
      <c r="E39" s="84" t="s">
        <v>17</v>
      </c>
      <c r="F39" s="10">
        <f t="shared" si="0"/>
        <v>44820.4</v>
      </c>
      <c r="G39" s="10">
        <f>G40+G42+G41</f>
        <v>44820.4</v>
      </c>
      <c r="H39" s="10"/>
      <c r="I39" s="10">
        <f t="shared" si="2"/>
        <v>47057.5</v>
      </c>
      <c r="J39" s="10">
        <f>J40+J42+J41</f>
        <v>47057.5</v>
      </c>
      <c r="K39" s="10"/>
      <c r="M39" s="56"/>
      <c r="N39" s="56"/>
    </row>
    <row r="40" spans="1:16" ht="85.5" customHeight="1" x14ac:dyDescent="0.25">
      <c r="A40" s="22"/>
      <c r="B40" s="85" t="s">
        <v>16</v>
      </c>
      <c r="C40" s="86" t="s">
        <v>60</v>
      </c>
      <c r="D40" s="85" t="s">
        <v>13</v>
      </c>
      <c r="E40" s="23" t="s">
        <v>34</v>
      </c>
      <c r="F40" s="20">
        <f t="shared" si="0"/>
        <v>13446.2</v>
      </c>
      <c r="G40" s="24">
        <f>12600+3000-2153.8</f>
        <v>13446.2</v>
      </c>
      <c r="H40" s="24"/>
      <c r="I40" s="20">
        <f t="shared" si="2"/>
        <v>17000</v>
      </c>
      <c r="J40" s="24">
        <v>17000</v>
      </c>
      <c r="K40" s="24"/>
      <c r="M40" s="56"/>
      <c r="N40" s="56"/>
    </row>
    <row r="41" spans="1:16" ht="40.5" customHeight="1" x14ac:dyDescent="0.25">
      <c r="A41" s="22"/>
      <c r="B41" s="74" t="s">
        <v>16</v>
      </c>
      <c r="C41" s="86" t="s">
        <v>60</v>
      </c>
      <c r="D41" s="74" t="s">
        <v>13</v>
      </c>
      <c r="E41" s="59" t="s">
        <v>70</v>
      </c>
      <c r="F41" s="20">
        <f>G41+H41</f>
        <v>31110.800000000003</v>
      </c>
      <c r="G41" s="24">
        <f>22544.2+48566.6-20000-20000</f>
        <v>31110.800000000003</v>
      </c>
      <c r="H41" s="24"/>
      <c r="I41" s="20">
        <f t="shared" si="2"/>
        <v>29707.5</v>
      </c>
      <c r="J41" s="24">
        <f>29841-133.3-0.2</f>
        <v>29707.5</v>
      </c>
      <c r="K41" s="24"/>
      <c r="M41" s="56"/>
      <c r="N41" s="56"/>
    </row>
    <row r="42" spans="1:16" ht="40.5" customHeight="1" x14ac:dyDescent="0.25">
      <c r="A42" s="22"/>
      <c r="B42" s="85" t="s">
        <v>16</v>
      </c>
      <c r="C42" s="86" t="s">
        <v>60</v>
      </c>
      <c r="D42" s="85" t="s">
        <v>13</v>
      </c>
      <c r="E42" s="23" t="s">
        <v>59</v>
      </c>
      <c r="F42" s="20">
        <f t="shared" si="0"/>
        <v>263.39999999999998</v>
      </c>
      <c r="G42" s="24">
        <f>263.7-0.3</f>
        <v>263.39999999999998</v>
      </c>
      <c r="H42" s="24"/>
      <c r="I42" s="20">
        <f t="shared" si="2"/>
        <v>350</v>
      </c>
      <c r="J42" s="24">
        <v>350</v>
      </c>
      <c r="K42" s="24"/>
      <c r="M42" s="56"/>
      <c r="N42" s="56"/>
    </row>
    <row r="43" spans="1:16" s="27" customFormat="1" ht="25.5" customHeight="1" x14ac:dyDescent="0.25">
      <c r="A43" s="25"/>
      <c r="B43" s="18" t="s">
        <v>18</v>
      </c>
      <c r="C43" s="12"/>
      <c r="D43" s="18"/>
      <c r="E43" s="84" t="s">
        <v>19</v>
      </c>
      <c r="F43" s="10">
        <f t="shared" si="0"/>
        <v>258948.5</v>
      </c>
      <c r="G43" s="26">
        <f>G50+G44+G47</f>
        <v>30033.5</v>
      </c>
      <c r="H43" s="26">
        <f>H50+H44+H47</f>
        <v>228915</v>
      </c>
      <c r="I43" s="10">
        <f t="shared" si="2"/>
        <v>35133.300000000003</v>
      </c>
      <c r="J43" s="26">
        <f>J50+J44+J47</f>
        <v>35133.300000000003</v>
      </c>
      <c r="K43" s="26"/>
      <c r="M43" s="52"/>
      <c r="N43" s="52"/>
      <c r="P43" s="28"/>
    </row>
    <row r="44" spans="1:16" ht="25.5" customHeight="1" x14ac:dyDescent="0.25">
      <c r="A44" s="22"/>
      <c r="B44" s="12" t="s">
        <v>20</v>
      </c>
      <c r="C44" s="12"/>
      <c r="D44" s="12"/>
      <c r="E44" s="87" t="s">
        <v>21</v>
      </c>
      <c r="F44" s="10">
        <f t="shared" si="0"/>
        <v>12803.3</v>
      </c>
      <c r="G44" s="10">
        <f>G45+G46</f>
        <v>12803.3</v>
      </c>
      <c r="H44" s="10"/>
      <c r="I44" s="10">
        <f t="shared" si="2"/>
        <v>20133.3</v>
      </c>
      <c r="J44" s="10">
        <f>J45+J46</f>
        <v>20133.3</v>
      </c>
      <c r="K44" s="10"/>
      <c r="M44" s="56"/>
      <c r="N44" s="56"/>
    </row>
    <row r="45" spans="1:16" ht="46.5" customHeight="1" x14ac:dyDescent="0.25">
      <c r="A45" s="22"/>
      <c r="B45" s="86" t="s">
        <v>20</v>
      </c>
      <c r="C45" s="86" t="s">
        <v>44</v>
      </c>
      <c r="D45" s="86" t="s">
        <v>13</v>
      </c>
      <c r="E45" s="29" t="s">
        <v>41</v>
      </c>
      <c r="F45" s="20">
        <f t="shared" si="0"/>
        <v>12670</v>
      </c>
      <c r="G45" s="20">
        <f>10000-1111.1-130.3+954.8-5000+8538-581.4</f>
        <v>12670</v>
      </c>
      <c r="H45" s="10"/>
      <c r="I45" s="20">
        <f t="shared" si="2"/>
        <v>20000</v>
      </c>
      <c r="J45" s="20">
        <v>20000</v>
      </c>
      <c r="K45" s="10"/>
      <c r="M45" s="49"/>
      <c r="N45" s="56"/>
    </row>
    <row r="46" spans="1:16" ht="39" customHeight="1" x14ac:dyDescent="0.25">
      <c r="A46" s="22"/>
      <c r="B46" s="86" t="s">
        <v>20</v>
      </c>
      <c r="C46" s="86" t="s">
        <v>44</v>
      </c>
      <c r="D46" s="86" t="s">
        <v>13</v>
      </c>
      <c r="E46" s="29" t="s">
        <v>59</v>
      </c>
      <c r="F46" s="20">
        <f t="shared" si="0"/>
        <v>133.30000000000001</v>
      </c>
      <c r="G46" s="20">
        <v>133.30000000000001</v>
      </c>
      <c r="H46" s="10"/>
      <c r="I46" s="20">
        <f t="shared" si="2"/>
        <v>133.30000000000001</v>
      </c>
      <c r="J46" s="20">
        <v>133.30000000000001</v>
      </c>
      <c r="K46" s="10"/>
      <c r="M46" s="49"/>
      <c r="N46" s="56"/>
    </row>
    <row r="47" spans="1:16" ht="26.25" customHeight="1" x14ac:dyDescent="0.25">
      <c r="A47" s="22"/>
      <c r="B47" s="61" t="s">
        <v>80</v>
      </c>
      <c r="C47" s="61"/>
      <c r="D47" s="61"/>
      <c r="E47" s="62" t="s">
        <v>81</v>
      </c>
      <c r="F47" s="10">
        <f>G47+H47</f>
        <v>246145.2</v>
      </c>
      <c r="G47" s="10">
        <f>G48+G49</f>
        <v>17230.2</v>
      </c>
      <c r="H47" s="10">
        <f>H48+H49</f>
        <v>228915</v>
      </c>
      <c r="I47" s="10"/>
      <c r="J47" s="10"/>
      <c r="K47" s="10"/>
      <c r="M47" s="49"/>
      <c r="N47" s="56"/>
    </row>
    <row r="48" spans="1:16" ht="26.25" customHeight="1" x14ac:dyDescent="0.25">
      <c r="A48" s="22"/>
      <c r="B48" s="107" t="s">
        <v>80</v>
      </c>
      <c r="C48" s="86" t="s">
        <v>100</v>
      </c>
      <c r="D48" s="107" t="s">
        <v>13</v>
      </c>
      <c r="E48" s="109" t="s">
        <v>82</v>
      </c>
      <c r="F48" s="20">
        <f>G48+H48</f>
        <v>134402.6</v>
      </c>
      <c r="G48" s="20">
        <v>9408.2000000000007</v>
      </c>
      <c r="H48" s="20">
        <f>92495.8+32498.6</f>
        <v>124994.4</v>
      </c>
      <c r="I48" s="20"/>
      <c r="J48" s="20"/>
      <c r="K48" s="20"/>
      <c r="M48" s="49"/>
      <c r="N48" s="56"/>
    </row>
    <row r="49" spans="1:14" ht="27.75" customHeight="1" x14ac:dyDescent="0.25">
      <c r="A49" s="22"/>
      <c r="B49" s="108"/>
      <c r="C49" s="86" t="s">
        <v>101</v>
      </c>
      <c r="D49" s="108"/>
      <c r="E49" s="110"/>
      <c r="F49" s="20">
        <f>G49+H49</f>
        <v>111742.6</v>
      </c>
      <c r="G49" s="20">
        <v>7822</v>
      </c>
      <c r="H49" s="20">
        <v>103920.6</v>
      </c>
      <c r="I49" s="20"/>
      <c r="J49" s="20"/>
      <c r="K49" s="20"/>
      <c r="M49" s="49"/>
      <c r="N49" s="56"/>
    </row>
    <row r="50" spans="1:14" ht="34.5" customHeight="1" x14ac:dyDescent="0.25">
      <c r="A50" s="22"/>
      <c r="B50" s="12" t="s">
        <v>39</v>
      </c>
      <c r="C50" s="30"/>
      <c r="D50" s="86"/>
      <c r="E50" s="31" t="s">
        <v>40</v>
      </c>
      <c r="F50" s="10"/>
      <c r="G50" s="10"/>
      <c r="H50" s="10"/>
      <c r="I50" s="10">
        <f t="shared" si="2"/>
        <v>15000</v>
      </c>
      <c r="J50" s="10">
        <f>SUM(J51:J51)</f>
        <v>15000</v>
      </c>
      <c r="K50" s="10"/>
      <c r="M50" s="56"/>
      <c r="N50" s="56"/>
    </row>
    <row r="51" spans="1:14" ht="39.75" customHeight="1" x14ac:dyDescent="0.25">
      <c r="A51" s="22"/>
      <c r="B51" s="86" t="s">
        <v>39</v>
      </c>
      <c r="C51" s="86" t="s">
        <v>71</v>
      </c>
      <c r="D51" s="86" t="s">
        <v>13</v>
      </c>
      <c r="E51" s="63" t="s">
        <v>42</v>
      </c>
      <c r="F51" s="20"/>
      <c r="G51" s="20"/>
      <c r="H51" s="20"/>
      <c r="I51" s="20">
        <f t="shared" si="2"/>
        <v>15000</v>
      </c>
      <c r="J51" s="20">
        <v>15000</v>
      </c>
      <c r="K51" s="20"/>
      <c r="M51" s="53"/>
      <c r="N51" s="53"/>
    </row>
    <row r="52" spans="1:14" ht="30" customHeight="1" x14ac:dyDescent="0.25">
      <c r="A52" s="22"/>
      <c r="B52" s="12" t="s">
        <v>36</v>
      </c>
      <c r="C52" s="86"/>
      <c r="D52" s="86"/>
      <c r="E52" s="84" t="s">
        <v>37</v>
      </c>
      <c r="F52" s="10">
        <f t="shared" si="0"/>
        <v>3174.7</v>
      </c>
      <c r="G52" s="10">
        <f>G53</f>
        <v>3174.7</v>
      </c>
      <c r="H52" s="10"/>
      <c r="I52" s="10">
        <f t="shared" si="2"/>
        <v>7000</v>
      </c>
      <c r="J52" s="10">
        <f>J53</f>
        <v>7000</v>
      </c>
      <c r="K52" s="10"/>
      <c r="M52" s="56"/>
      <c r="N52" s="56"/>
    </row>
    <row r="53" spans="1:14" ht="39" customHeight="1" x14ac:dyDescent="0.25">
      <c r="A53" s="22"/>
      <c r="B53" s="12" t="s">
        <v>63</v>
      </c>
      <c r="C53" s="12"/>
      <c r="D53" s="12"/>
      <c r="E53" s="84" t="s">
        <v>62</v>
      </c>
      <c r="F53" s="10">
        <f t="shared" si="0"/>
        <v>3174.7</v>
      </c>
      <c r="G53" s="10">
        <f>SUM(G54:G54)</f>
        <v>3174.7</v>
      </c>
      <c r="H53" s="10"/>
      <c r="I53" s="10">
        <f t="shared" si="2"/>
        <v>7000</v>
      </c>
      <c r="J53" s="10">
        <f>SUM(J54:J54)</f>
        <v>7000</v>
      </c>
      <c r="K53" s="10"/>
      <c r="M53" s="56"/>
      <c r="N53" s="56"/>
    </row>
    <row r="54" spans="1:14" ht="45.75" customHeight="1" x14ac:dyDescent="0.25">
      <c r="A54" s="22"/>
      <c r="B54" s="86" t="s">
        <v>63</v>
      </c>
      <c r="C54" s="85" t="s">
        <v>61</v>
      </c>
      <c r="D54" s="86" t="s">
        <v>13</v>
      </c>
      <c r="E54" s="29" t="s">
        <v>75</v>
      </c>
      <c r="F54" s="20">
        <f t="shared" si="0"/>
        <v>3174.7</v>
      </c>
      <c r="G54" s="20">
        <v>3174.7</v>
      </c>
      <c r="H54" s="20"/>
      <c r="I54" s="20">
        <f t="shared" si="2"/>
        <v>7000</v>
      </c>
      <c r="J54" s="20">
        <v>7000</v>
      </c>
      <c r="K54" s="20"/>
      <c r="M54" s="53"/>
      <c r="N54" s="56"/>
    </row>
    <row r="55" spans="1:14" ht="36.75" customHeight="1" x14ac:dyDescent="0.25">
      <c r="A55" s="22"/>
      <c r="B55" s="100" t="s">
        <v>28</v>
      </c>
      <c r="C55" s="100"/>
      <c r="D55" s="100"/>
      <c r="E55" s="100"/>
      <c r="F55" s="10">
        <f t="shared" si="0"/>
        <v>13853.3</v>
      </c>
      <c r="G55" s="10">
        <f>G56+G62</f>
        <v>10182.1</v>
      </c>
      <c r="H55" s="10">
        <f>H56+H62</f>
        <v>3671.2</v>
      </c>
      <c r="I55" s="10">
        <f t="shared" si="2"/>
        <v>11526</v>
      </c>
      <c r="J55" s="10">
        <f>J56+J62</f>
        <v>10742.9</v>
      </c>
      <c r="K55" s="10">
        <f>K56+K62</f>
        <v>783.09999999999991</v>
      </c>
      <c r="M55" s="54"/>
      <c r="N55" s="54"/>
    </row>
    <row r="56" spans="1:14" ht="39" customHeight="1" x14ac:dyDescent="0.25">
      <c r="A56" s="22"/>
      <c r="B56" s="12" t="s">
        <v>14</v>
      </c>
      <c r="C56" s="85"/>
      <c r="D56" s="85"/>
      <c r="E56" s="84" t="s">
        <v>15</v>
      </c>
      <c r="F56" s="10">
        <f t="shared" si="0"/>
        <v>10072.1</v>
      </c>
      <c r="G56" s="10">
        <f>G57+G60</f>
        <v>10072.1</v>
      </c>
      <c r="H56" s="10"/>
      <c r="I56" s="10">
        <f t="shared" si="2"/>
        <v>10616.4</v>
      </c>
      <c r="J56" s="10">
        <f>J57+J60</f>
        <v>10616.4</v>
      </c>
      <c r="K56" s="10"/>
      <c r="M56" s="56"/>
      <c r="N56" s="56"/>
    </row>
    <row r="57" spans="1:14" ht="29.25" customHeight="1" x14ac:dyDescent="0.25">
      <c r="A57" s="22"/>
      <c r="B57" s="18" t="s">
        <v>29</v>
      </c>
      <c r="C57" s="32"/>
      <c r="D57" s="32"/>
      <c r="E57" s="33" t="s">
        <v>30</v>
      </c>
      <c r="F57" s="10">
        <f t="shared" si="0"/>
        <v>3455.3</v>
      </c>
      <c r="G57" s="10">
        <f>G58+G59</f>
        <v>3455.3</v>
      </c>
      <c r="H57" s="10"/>
      <c r="I57" s="10">
        <f t="shared" si="2"/>
        <v>3973.6</v>
      </c>
      <c r="J57" s="10">
        <f>J58+J59</f>
        <v>3973.6</v>
      </c>
      <c r="K57" s="10"/>
      <c r="M57" s="56"/>
      <c r="N57" s="56"/>
    </row>
    <row r="58" spans="1:14" ht="64.5" customHeight="1" x14ac:dyDescent="0.25">
      <c r="A58" s="22"/>
      <c r="B58" s="85" t="s">
        <v>29</v>
      </c>
      <c r="C58" s="86" t="s">
        <v>48</v>
      </c>
      <c r="D58" s="85">
        <v>200</v>
      </c>
      <c r="E58" s="23" t="s">
        <v>49</v>
      </c>
      <c r="F58" s="20">
        <f t="shared" si="0"/>
        <v>3365.3</v>
      </c>
      <c r="G58" s="55">
        <v>3365.3</v>
      </c>
      <c r="H58" s="10"/>
      <c r="I58" s="20">
        <f t="shared" si="2"/>
        <v>3870.1</v>
      </c>
      <c r="J58" s="55">
        <v>3870.1</v>
      </c>
      <c r="K58" s="10"/>
      <c r="M58" s="53"/>
      <c r="N58" s="53"/>
    </row>
    <row r="59" spans="1:14" ht="87.75" customHeight="1" x14ac:dyDescent="0.25">
      <c r="A59" s="22"/>
      <c r="B59" s="85" t="s">
        <v>29</v>
      </c>
      <c r="C59" s="86" t="s">
        <v>31</v>
      </c>
      <c r="D59" s="85">
        <v>200</v>
      </c>
      <c r="E59" s="23" t="s">
        <v>32</v>
      </c>
      <c r="F59" s="20">
        <f t="shared" si="0"/>
        <v>90</v>
      </c>
      <c r="G59" s="24">
        <v>90</v>
      </c>
      <c r="H59" s="20"/>
      <c r="I59" s="20">
        <f t="shared" si="2"/>
        <v>103.5</v>
      </c>
      <c r="J59" s="24">
        <v>103.5</v>
      </c>
      <c r="K59" s="20"/>
      <c r="M59" s="56"/>
      <c r="N59" s="56"/>
    </row>
    <row r="60" spans="1:14" ht="32.25" customHeight="1" x14ac:dyDescent="0.25">
      <c r="A60" s="22"/>
      <c r="B60" s="12" t="s">
        <v>16</v>
      </c>
      <c r="C60" s="12"/>
      <c r="D60" s="12"/>
      <c r="E60" s="84" t="s">
        <v>17</v>
      </c>
      <c r="F60" s="10">
        <f t="shared" si="0"/>
        <v>6616.8</v>
      </c>
      <c r="G60" s="10">
        <f>G61</f>
        <v>6616.8</v>
      </c>
      <c r="H60" s="10"/>
      <c r="I60" s="10">
        <f t="shared" si="2"/>
        <v>6642.8</v>
      </c>
      <c r="J60" s="10">
        <f>J61</f>
        <v>6642.8</v>
      </c>
      <c r="K60" s="10"/>
      <c r="M60" s="56"/>
      <c r="N60" s="56"/>
    </row>
    <row r="61" spans="1:14" ht="72.75" customHeight="1" x14ac:dyDescent="0.25">
      <c r="A61" s="22"/>
      <c r="B61" s="86" t="s">
        <v>16</v>
      </c>
      <c r="C61" s="86" t="s">
        <v>50</v>
      </c>
      <c r="D61" s="86" t="s">
        <v>12</v>
      </c>
      <c r="E61" s="23" t="s">
        <v>51</v>
      </c>
      <c r="F61" s="20">
        <f t="shared" si="0"/>
        <v>6616.8</v>
      </c>
      <c r="G61" s="55">
        <v>6616.8</v>
      </c>
      <c r="H61" s="20"/>
      <c r="I61" s="20">
        <f t="shared" si="2"/>
        <v>6642.8</v>
      </c>
      <c r="J61" s="55">
        <v>6642.8</v>
      </c>
      <c r="K61" s="20"/>
      <c r="M61" s="56"/>
      <c r="N61" s="56"/>
    </row>
    <row r="62" spans="1:14" ht="28.5" customHeight="1" x14ac:dyDescent="0.25">
      <c r="A62" s="22"/>
      <c r="B62" s="18" t="s">
        <v>23</v>
      </c>
      <c r="C62" s="34"/>
      <c r="D62" s="35"/>
      <c r="E62" s="33" t="s">
        <v>24</v>
      </c>
      <c r="F62" s="10">
        <f t="shared" si="0"/>
        <v>3781.2</v>
      </c>
      <c r="G62" s="10">
        <f>G63</f>
        <v>110</v>
      </c>
      <c r="H62" s="10">
        <f>H63</f>
        <v>3671.2</v>
      </c>
      <c r="I62" s="10">
        <f t="shared" si="2"/>
        <v>909.59999999999991</v>
      </c>
      <c r="J62" s="10">
        <f>J63</f>
        <v>126.5</v>
      </c>
      <c r="K62" s="10">
        <f>K63</f>
        <v>783.09999999999991</v>
      </c>
      <c r="M62" s="56"/>
      <c r="N62" s="56"/>
    </row>
    <row r="63" spans="1:14" ht="28.5" customHeight="1" x14ac:dyDescent="0.25">
      <c r="A63" s="22"/>
      <c r="B63" s="18" t="s">
        <v>25</v>
      </c>
      <c r="C63" s="34"/>
      <c r="D63" s="35"/>
      <c r="E63" s="14" t="s">
        <v>26</v>
      </c>
      <c r="F63" s="10">
        <f t="shared" si="0"/>
        <v>3781.2</v>
      </c>
      <c r="G63" s="10">
        <f>SUM(G64:G65)</f>
        <v>110</v>
      </c>
      <c r="H63" s="10">
        <f>SUM(H64:H65)</f>
        <v>3671.2</v>
      </c>
      <c r="I63" s="10">
        <f t="shared" si="2"/>
        <v>909.59999999999991</v>
      </c>
      <c r="J63" s="10">
        <f>SUM(J64:J65)</f>
        <v>126.5</v>
      </c>
      <c r="K63" s="10">
        <f>SUM(K64:K65)</f>
        <v>783.09999999999991</v>
      </c>
      <c r="M63" s="56"/>
      <c r="N63" s="56"/>
    </row>
    <row r="64" spans="1:14" ht="46.5" customHeight="1" x14ac:dyDescent="0.25">
      <c r="A64" s="22"/>
      <c r="B64" s="111" t="s">
        <v>25</v>
      </c>
      <c r="C64" s="85" t="s">
        <v>56</v>
      </c>
      <c r="D64" s="111" t="s">
        <v>13</v>
      </c>
      <c r="E64" s="112" t="s">
        <v>27</v>
      </c>
      <c r="F64" s="20">
        <f t="shared" si="0"/>
        <v>110</v>
      </c>
      <c r="G64" s="20">
        <v>110</v>
      </c>
      <c r="H64" s="10"/>
      <c r="I64" s="20">
        <f t="shared" si="2"/>
        <v>126.5</v>
      </c>
      <c r="J64" s="20">
        <v>126.5</v>
      </c>
      <c r="K64" s="10"/>
      <c r="M64" s="56"/>
      <c r="N64" s="56"/>
    </row>
    <row r="65" spans="1:14" ht="48" customHeight="1" x14ac:dyDescent="0.25">
      <c r="A65" s="22"/>
      <c r="B65" s="111"/>
      <c r="C65" s="85" t="s">
        <v>43</v>
      </c>
      <c r="D65" s="111"/>
      <c r="E65" s="112"/>
      <c r="F65" s="20">
        <f>H65</f>
        <v>3671.2</v>
      </c>
      <c r="G65" s="20"/>
      <c r="H65" s="55">
        <f>3247.2+424</f>
        <v>3671.2</v>
      </c>
      <c r="I65" s="20">
        <f>K65</f>
        <v>783.09999999999991</v>
      </c>
      <c r="J65" s="20"/>
      <c r="K65" s="20">
        <f>3247.2-2464.1</f>
        <v>783.09999999999991</v>
      </c>
      <c r="M65" s="56"/>
      <c r="N65" s="56"/>
    </row>
    <row r="66" spans="1:14" ht="58.5" customHeight="1" x14ac:dyDescent="0.25">
      <c r="A66" s="22"/>
      <c r="B66" s="100" t="s">
        <v>47</v>
      </c>
      <c r="C66" s="100"/>
      <c r="D66" s="100"/>
      <c r="E66" s="100"/>
      <c r="F66" s="10">
        <f t="shared" ref="F66:F72" si="3">G66+H66</f>
        <v>106474.50000000001</v>
      </c>
      <c r="G66" s="10">
        <f>G67</f>
        <v>2085.3000000000002</v>
      </c>
      <c r="H66" s="10">
        <f>H67</f>
        <v>104389.20000000001</v>
      </c>
      <c r="I66" s="10">
        <f t="shared" ref="I66:I72" si="4">J66+K66</f>
        <v>93795.7</v>
      </c>
      <c r="J66" s="10"/>
      <c r="K66" s="10">
        <f>K67</f>
        <v>93795.7</v>
      </c>
      <c r="M66" s="56"/>
      <c r="N66" s="56"/>
    </row>
    <row r="67" spans="1:14" ht="27" customHeight="1" x14ac:dyDescent="0.25">
      <c r="A67" s="22"/>
      <c r="B67" s="18" t="s">
        <v>23</v>
      </c>
      <c r="C67" s="34"/>
      <c r="D67" s="35"/>
      <c r="E67" s="33" t="s">
        <v>24</v>
      </c>
      <c r="F67" s="10">
        <f t="shared" si="3"/>
        <v>106474.50000000001</v>
      </c>
      <c r="G67" s="10">
        <f>G68</f>
        <v>2085.3000000000002</v>
      </c>
      <c r="H67" s="10">
        <f>H68</f>
        <v>104389.20000000001</v>
      </c>
      <c r="I67" s="10">
        <f t="shared" si="4"/>
        <v>96522.099999999991</v>
      </c>
      <c r="J67" s="10">
        <f>J68</f>
        <v>2726.4</v>
      </c>
      <c r="K67" s="10">
        <f>K68</f>
        <v>93795.7</v>
      </c>
      <c r="M67" s="56"/>
      <c r="N67" s="56"/>
    </row>
    <row r="68" spans="1:14" ht="27" customHeight="1" x14ac:dyDescent="0.25">
      <c r="A68" s="22"/>
      <c r="B68" s="12" t="s">
        <v>25</v>
      </c>
      <c r="C68" s="36"/>
      <c r="D68" s="36"/>
      <c r="E68" s="37" t="s">
        <v>26</v>
      </c>
      <c r="F68" s="10">
        <f t="shared" si="3"/>
        <v>106474.50000000001</v>
      </c>
      <c r="G68" s="10">
        <f>G69+G70+G71</f>
        <v>2085.3000000000002</v>
      </c>
      <c r="H68" s="10">
        <f>H69+H70+H71</f>
        <v>104389.20000000001</v>
      </c>
      <c r="I68" s="10">
        <f t="shared" si="4"/>
        <v>96522.099999999991</v>
      </c>
      <c r="J68" s="10">
        <f>J69+J70+J71</f>
        <v>2726.4</v>
      </c>
      <c r="K68" s="10">
        <f>K69+K70+K71</f>
        <v>93795.7</v>
      </c>
      <c r="M68" s="56"/>
      <c r="N68" s="56"/>
    </row>
    <row r="69" spans="1:14" s="39" customFormat="1" ht="122.25" customHeight="1" x14ac:dyDescent="0.25">
      <c r="A69" s="38"/>
      <c r="B69" s="86" t="s">
        <v>25</v>
      </c>
      <c r="C69" s="92" t="s">
        <v>38</v>
      </c>
      <c r="D69" s="86" t="s">
        <v>12</v>
      </c>
      <c r="E69" s="93" t="s">
        <v>103</v>
      </c>
      <c r="F69" s="20">
        <f t="shared" si="3"/>
        <v>85621.6</v>
      </c>
      <c r="G69" s="20"/>
      <c r="H69" s="55">
        <f>73848.1+25015.4-12541.7-700.2</f>
        <v>85621.6</v>
      </c>
      <c r="I69" s="20">
        <f t="shared" si="4"/>
        <v>69258.399999999994</v>
      </c>
      <c r="J69" s="20"/>
      <c r="K69" s="55">
        <f>86321.8-17063.4</f>
        <v>69258.399999999994</v>
      </c>
      <c r="M69" s="56"/>
      <c r="N69" s="56"/>
    </row>
    <row r="70" spans="1:14" s="39" customFormat="1" ht="48" customHeight="1" x14ac:dyDescent="0.25">
      <c r="A70" s="38"/>
      <c r="B70" s="113" t="s">
        <v>25</v>
      </c>
      <c r="C70" s="86" t="s">
        <v>72</v>
      </c>
      <c r="D70" s="113" t="s">
        <v>12</v>
      </c>
      <c r="E70" s="112" t="s">
        <v>73</v>
      </c>
      <c r="F70" s="20">
        <f t="shared" si="3"/>
        <v>2085.3000000000002</v>
      </c>
      <c r="G70" s="20">
        <v>2085.3000000000002</v>
      </c>
      <c r="H70" s="55"/>
      <c r="I70" s="20">
        <f t="shared" si="4"/>
        <v>2726.4</v>
      </c>
      <c r="J70" s="20">
        <v>2726.4</v>
      </c>
      <c r="K70" s="55"/>
      <c r="M70" s="56"/>
      <c r="N70" s="56"/>
    </row>
    <row r="71" spans="1:14" s="39" customFormat="1" ht="48" customHeight="1" x14ac:dyDescent="0.25">
      <c r="A71" s="38"/>
      <c r="B71" s="113"/>
      <c r="C71" s="60" t="s">
        <v>74</v>
      </c>
      <c r="D71" s="113"/>
      <c r="E71" s="112"/>
      <c r="F71" s="20">
        <f t="shared" si="3"/>
        <v>18767.599999999999</v>
      </c>
      <c r="G71" s="20"/>
      <c r="H71" s="55">
        <v>18767.599999999999</v>
      </c>
      <c r="I71" s="20">
        <f t="shared" si="4"/>
        <v>24537.3</v>
      </c>
      <c r="K71" s="55">
        <v>24537.3</v>
      </c>
      <c r="M71" s="56"/>
      <c r="N71" s="56"/>
    </row>
    <row r="72" spans="1:14" s="5" customFormat="1" ht="22.5" customHeight="1" x14ac:dyDescent="0.25">
      <c r="A72" s="40"/>
      <c r="B72" s="114" t="s">
        <v>33</v>
      </c>
      <c r="C72" s="114"/>
      <c r="D72" s="114"/>
      <c r="E72" s="83"/>
      <c r="F72" s="10">
        <f t="shared" si="3"/>
        <v>637911.4</v>
      </c>
      <c r="G72" s="10">
        <f>SUM(G16+G55+G66)</f>
        <v>204519.99999999997</v>
      </c>
      <c r="H72" s="10">
        <f>SUM(H16+H55+H66)</f>
        <v>433391.4</v>
      </c>
      <c r="I72" s="10">
        <f t="shared" si="4"/>
        <v>400012.5</v>
      </c>
      <c r="J72" s="10">
        <f>SUM(J16+J55+J66)</f>
        <v>305433.7</v>
      </c>
      <c r="K72" s="10">
        <f>SUM(K16+K55+K66)</f>
        <v>94578.8</v>
      </c>
    </row>
    <row r="73" spans="1:14" s="5" customFormat="1" ht="16.5" x14ac:dyDescent="0.25">
      <c r="B73" s="41"/>
      <c r="C73" s="41"/>
      <c r="D73" s="41"/>
      <c r="E73" s="41"/>
      <c r="F73" s="42"/>
      <c r="G73" s="42"/>
      <c r="H73" s="42"/>
      <c r="I73" s="42"/>
      <c r="J73" s="42"/>
      <c r="K73" s="42"/>
    </row>
    <row r="74" spans="1:14" x14ac:dyDescent="0.25">
      <c r="G74" s="45"/>
      <c r="H74" s="46"/>
      <c r="J74" s="45"/>
    </row>
    <row r="75" spans="1:14" x14ac:dyDescent="0.25">
      <c r="G75" s="47"/>
      <c r="J75" s="47"/>
    </row>
    <row r="77" spans="1:14" x14ac:dyDescent="0.25">
      <c r="G77" s="48"/>
      <c r="J77" s="48"/>
    </row>
  </sheetData>
  <mergeCells count="38">
    <mergeCell ref="B66:E66"/>
    <mergeCell ref="B70:B71"/>
    <mergeCell ref="D70:D71"/>
    <mergeCell ref="E70:E71"/>
    <mergeCell ref="B72:D72"/>
    <mergeCell ref="B48:B49"/>
    <mergeCell ref="D48:D49"/>
    <mergeCell ref="E48:E49"/>
    <mergeCell ref="B55:E55"/>
    <mergeCell ref="B64:B65"/>
    <mergeCell ref="D64:D65"/>
    <mergeCell ref="E64:E65"/>
    <mergeCell ref="B16:E16"/>
    <mergeCell ref="B17:E17"/>
    <mergeCell ref="B30:E30"/>
    <mergeCell ref="B33:B36"/>
    <mergeCell ref="D33:D36"/>
    <mergeCell ref="E33:E36"/>
    <mergeCell ref="J12:K12"/>
    <mergeCell ref="B13:B14"/>
    <mergeCell ref="C13:C14"/>
    <mergeCell ref="D13:D14"/>
    <mergeCell ref="G13:G14"/>
    <mergeCell ref="H13:H14"/>
    <mergeCell ref="J13:J14"/>
    <mergeCell ref="K13:K14"/>
    <mergeCell ref="I12:I14"/>
    <mergeCell ref="B10:H10"/>
    <mergeCell ref="B12:D12"/>
    <mergeCell ref="E12:E14"/>
    <mergeCell ref="F12:F14"/>
    <mergeCell ref="G12:H12"/>
    <mergeCell ref="B9:K9"/>
    <mergeCell ref="E5:H5"/>
    <mergeCell ref="B6:K6"/>
    <mergeCell ref="B7:K7"/>
    <mergeCell ref="B8:K8"/>
    <mergeCell ref="F4:K4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7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2024-09-26T09:57:06Z</cp:lastPrinted>
  <dcterms:created xsi:type="dcterms:W3CDTF">2017-11-08T08:25:33Z</dcterms:created>
  <dcterms:modified xsi:type="dcterms:W3CDTF">2024-09-26T09:57:51Z</dcterms:modified>
</cp:coreProperties>
</file>